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C6CE54C5-86BC-49DB-92B2-2701CDA24EBA}"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30"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<sst xmlns="http://schemas.openxmlformats.org/spreadsheetml/2006/main" count="1302" uniqueCount="535">
  <si>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</si>
  <si>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</si>
  <si>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</si>
  <si>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</si>
  <si>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</si>
  <si>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</si>
  <si>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</si>
  <si>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</si>
  <si>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</si>
  <si>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</si>
  <si>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</si>
  <si>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</si>
  <si>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</si>
  <si>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</si>
  <si>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</si>
  <si>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</si>
  <si>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</si>
  <si>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</si>
  <si>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</si>
  <si>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</si>
  <si>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</si>
  <si>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</si>
  <si>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</si>
  <si>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</si>
  <si>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</si>
  <si>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</si>
  <si>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</si>
  <si>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</si>
  <si>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</si>
  <si>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</si>
  <si>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</si>
  <si>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</si>
  <si>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</si>
  <si>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</si>
  <si>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</si>
  <si>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</si>
  <si>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</si>
  <si>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</si>
  <si>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</si>
  <si>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</si>
  <si>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</si>
  <si>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</si>
  <si>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</si>
  <si>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</si>
  <si>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</si>
  <si>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</si>
  <si>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</si>
  <si>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</si>
  <si>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</si>
  <si>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</si>
  <si>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</si>
  <si>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</si>
  <si>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</si>
  <si>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</si>
  <si>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</si>
  <si>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</si>
  <si>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</si>
  <si>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</si>
  <si>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</si>
  <si>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</si>
  <si>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</si>
  <si>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</si>
  <si>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</si>
  <si>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</si>
  <si>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</si>
  <si>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</si>
  <si>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</si>
  <si>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</si>
  <si>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</si>
  <si>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</si>
  <si>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</si>
  <si>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</si>
  <si>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</si>
  <si>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</si>
  <si>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</si>
  <si>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</si>
  <si>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</si>
  <si>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</si>
  <si>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</si>
  <si>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</si>
  <si>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</si>
  <si>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</si>
  <si>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</si>
  <si>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</si>
  <si>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</si>
  <si>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</si>
  <si>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</si>
  <si>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</si>
  <si>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</si>
  <si>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</si>
  <si>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</si>
  <si>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</si>
  <si>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</si>
  <si>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</si>
  <si>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</si>
  <si>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</si>
  <si>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</si>
  <si>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</si>
  <si>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</si>
  <si>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</si>
  <si>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</si>
  <si>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</si>
  <si>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</si>
  <si>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</si>
  <si>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</si>
  <si>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</si>
  <si>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</si>
  <si>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</si>
  <si>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</si>
  <si>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</si>
  <si>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</si>
  <si>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</si>
  <si>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</si>
  <si>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</si>
  <si>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</si>
  <si>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</si>
  <si>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</si>
  <si>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</si>
  <si>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</si>
  <si>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</si>
  <si>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</si>
  <si>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</si>
  <si>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</si>
  <si>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</si>
  <si>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</si>
  <si>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</si>
  <si>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</si>
  <si>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</si>
  <si>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</si>
  <si>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</si>
  <si>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</si>
  <si>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</si>
  <si>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</si>
  <si>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</si>
  <si>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</si>
  <si>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</si>
  <si>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</si>
  <si>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</si>
  <si>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</si>
  <si>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</si>
  <si>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</si>
  <si>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</si>
  <si>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</si>
  <si>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</si>
  <si>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</si>
  <si>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</si>
  <si>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</si>
  <si>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</si>
  <si>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</si>
  <si>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</si>
  <si>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</si>
  <si>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</si>
  <si>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</si>
  <si>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</si>
  <si>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</si>
  <si>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</si>
  <si>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</si>
  <si>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</si>
  <si>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</si>
  <si>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</si>
  <si>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</si>
  <si>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</si>
  <si>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</si>
  <si>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</si>
  <si>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</si>
  <si>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</si>
  <si>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</si>
  <si>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</si>
  <si>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</si>
  <si>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</si>
  <si>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</si>
  <si>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</si>
  <si>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</si>
  <si>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</si>
  <si>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</si>
  <si>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</si>
  <si>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</si>
  <si>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</si>
  <si>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</si>
  <si>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</si>
  <si>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</si>
  <si>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</si>
  <si>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</si>
  <si>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</si>
  <si>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</si>
  <si>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</si>
  <si>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</si>
  <si>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</si>
  <si>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</si>
  <si>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</si>
  <si>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</si>
  <si>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</si>
  <si>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</si>
  <si>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</si>
  <si>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</si>
  <si>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</si>
  <si>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</si>
  <si>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</si>
  <si>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</si>
  <si>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</si>
  <si>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</si>
  <si>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</si>
  <si>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</si>
  <si>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</si>
  <si>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</si>
  <si>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</si>
  <si>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</si>
  <si>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</si>
  <si>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</si>
  <si>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</si>
  <si>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</si>
  <si>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</si>
  <si>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</si>
  <si>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</si>
  <si>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</si>
  <si>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</si>
  <si>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</si>
  <si>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</si>
  <si>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</si>
  <si>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</si>
  <si>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</si>
  <si>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</si>
  <si>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</si>
  <si>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</si>
  <si>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</si>
  <si>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</si>
  <si>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</si>
  <si>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</si>
  <si>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</si>
  <si>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</si>
  <si>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</si>
  <si>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</si>
  <si>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</si>
  <si>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</si>
  <si>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</si>
  <si>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</si>
  <si>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</si>
  <si>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</si>
  <si>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</si>
  <si>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</si>
  <si>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</si>
  <si>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</si>
  <si>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</si>
  <si>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</si>
  <si>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</si>
  <si>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</si>
  <si>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</si>
  <si>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</si>
  <si>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</si>
  <si>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</si>
  <si>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</si>
  <si>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</si>
  <si>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</si>
  <si>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</si>
  <si>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</si>
  <si>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</si>
  <si>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</si>
  <si>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</si>
  <si>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</si>
  <si>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</si>
  <si>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</si>
  <si>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</si>
  <si>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</si>
  <si>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</si>
  <si>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</si>
  <si>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</si>
  <si>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</si>
  <si>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</si>
  <si>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</si>
  <si>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</si>
  <si>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</si>
  <si>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</si>
  <si>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</si>
  <si>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</si>
  <si>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</si>
  <si>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</si>
  <si>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</si>
  <si>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</si>
  <si>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</si>
  <si>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</si>
  <si>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</si>
  <si>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</si>
  <si>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</si>
  <si>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</si>
  <si>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</si>
  <si>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</si>
  <si>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</si>
  <si>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</si>
  <si>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</si>
  <si>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</si>
  <si>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</si>
  <si>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</si>
  <si>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</si>
  <si>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</si>
  <si>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</si>
  <si>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</si>
  <si>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</si>
  <si>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</si>
  <si>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</si>
  <si>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</si>
  <si>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</si>
  <si>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</si>
  <si>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</si>
  <si>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</si>
  <si>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</si>
  <si>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</si>
  <si>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</si>
  <si>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</si>
  <si>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</si>
  <si>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</si>
  <si>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</si>
  <si>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</si>
  <si>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</si>
  <si>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</si>
  <si>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</si>
  <si>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</si>
  <si>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</si>
  <si>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</si>
  <si>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</si>
  <si>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</si>
  <si>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</si>
  <si>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</si>
  <si>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</si>
  <si>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</si>
  <si>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</si>
  <si>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</si>
  <si>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</si>
  <si>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</si>
  <si>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</si>
  <si>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</si>
  <si>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</si>
  <si>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</si>
  <si>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</si>
  <si>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</si>
  <si>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</si>
  <si>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</si>
  <si>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</si>
  <si>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</si>
  <si>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</si>
  <si>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</si>
  <si>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</si>
  <si>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</si>
  <si>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</si>
  <si>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</si>
  <si>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</si>
  <si>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</si>
  <si>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</si>
  <si>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</si>
  <si>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</si>
  <si>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</si>
  <si>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</si>
  <si>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</si>
  <si>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</si>
  <si>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</si>
  <si>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</si>
  <si>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</si>
  <si>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</si>
  <si>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</si>
  <si>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</si>
  <si>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</si>
  <si>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</si>
  <si>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</si>
  <si>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</si>
  <si>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</si>
  <si>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</si>
  <si>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</si>
  <si>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</si>
  <si>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</si>
  <si>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</si>
  <si>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</si>
  <si>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</si>
  <si>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</si>
  <si>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</si>
  <si>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</si>
  <si>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</si>
  <si>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</si>
  <si>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</si>
  <si>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</si>
  <si>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</si>
  <si>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</si>
  <si>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</si>
  <si>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</si>
  <si>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</si>
  <si>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</si>
  <si>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</si>
  <si>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</si>
  <si>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</si>
  <si>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</si>
  <si>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</si>
  <si>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</si>
  <si>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</si>
  <si>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</si>
  <si>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</si>
  <si>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</si>
  <si>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</si>
  <si>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</si>
  <si>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</si>
  <si>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</si>
  <si>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</si>
  <si>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</si>
  <si>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</si>
  <si>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</si>
  <si>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</si>
  <si>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</si>
  <si>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</si>
  <si>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</si>
  <si>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</si>
  <si>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</si>
  <si>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</si>
  <si>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</si>
  <si>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</si>
  <si>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</si>
  <si>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</si>
  <si>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</si>
  <si>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</si>
  <si>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</si>
  <si>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</si>
  <si>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</si>
  <si>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</si>
  <si>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</si>
  <si>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</si>
  <si>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</si>
  <si>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</si>
  <si>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</si>
  <si>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</si>
  <si>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</si>
  <si>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</si>
  <si>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</si>
  <si>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</si>
  <si>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</si>
  <si>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</si>
  <si>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</si>
  <si>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</si>
  <si>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</si>
  <si>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</si>
  <si>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</si>
  <si>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</si>
  <si>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</si>
  <si>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</si>
  <si>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</si>
  <si>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</si>
  <si>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</si>
  <si>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</si>
  <si>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</si>
  <si>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</si>
  <si>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</si>
  <si>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</si>
  <si>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</si>
  <si>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</si>
  <si>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</si>
  <si>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</si>
  <si>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</si>
  <si>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</si>
  <si>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</si>
  <si>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</si>
  <si>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</si>
  <si>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</si>
  <si>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</si>
  <si>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</si>
  <si>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</si>
  <si>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</si>
  <si>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</si>
  <si>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</si>
  <si>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</si>
  <si>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</si>
  <si>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</si>
  <si>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</si>
  <si>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Harju maakond</t>
  </si>
  <si>
    <t>Prangli loodusala</t>
  </si>
  <si>
    <t>Keskkonnaamet</t>
  </si>
  <si>
    <t>Prangli loodusala kaitsekorralduskava 2016-2025</t>
  </si>
  <si>
    <t>2016-2025</t>
  </si>
  <si>
    <t>Liggi Namm</t>
  </si>
  <si>
    <t>Prangli hoiuala</t>
  </si>
  <si>
    <t>KLO2000169</t>
  </si>
  <si>
    <t>VI</t>
  </si>
  <si>
    <t>Keskkonnaagentuur, ELME kaardikihid</t>
  </si>
  <si>
    <t xml:space="preserve">Hindamisel on lähtutud suunised vastamiseseks sellest osast, mida teha siis, kui muutust pole võimalik hinnata. Prangli hoiuala sidususe hindepunktid ELME kaardikihtide alusel on 70,42 (keskmine). </t>
  </si>
  <si>
    <t>Hindamisel on lähtutud suunised vastamiseseks sellest osast, mida teha siis, kui muutust pole võimalik hinnata. Prangli hoiuala hindepunktid nelja ökosüsteemi teenuse (mulla org C, elupaigahüve, tolmeldamine, vee reguleerimisvõime) kaardi alusel on 5,73 (keskmine).</t>
  </si>
  <si>
    <t>Ebaseaduslik ehitustegevus</t>
  </si>
  <si>
    <t>OKAS, väärteomenetluse portaal, hindaja teadmised</t>
  </si>
  <si>
    <t>Riigi Teataja</t>
  </si>
  <si>
    <t>Hoiualade kaitse alla võtmise määruse järgi ei ole Prangli hoiualal kaitseväärtuseks (kaitse-eesmärgiks) ühtegi liiki.</t>
  </si>
  <si>
    <t>kaitsekorralduskava</t>
  </si>
  <si>
    <t>kaitsekorralduskava, EELIS</t>
  </si>
  <si>
    <t>Vastavalt juhistele on hindaja arvestanud olulisuse ja ulatuse kindlaks määratuks ka juhul, kui olemas on üldised kirjeldused või on öeldud, et survetegurid puuduvad. Metsastunud luidete (2180) survetegurite olulisus ja ulatus ei ole kindlaks määratud.</t>
  </si>
  <si>
    <t>pärandniitude hooldamise lakkamine</t>
  </si>
  <si>
    <t>avatud alade metsastumine, kinnikasvamine</t>
  </si>
  <si>
    <t>kaitsekorralduskava, Riigi Teataja</t>
  </si>
  <si>
    <t>Vajalik on pärandniitude hooldamine.</t>
  </si>
  <si>
    <t xml:space="preserve">Kaitseväärtuseks on 7 elupaigatüüpi, mille seisund oli kindlaks tehtud. Kanarbiku ja kukemarjaga kuivade liivanõmmede (2320) kohta on kirjas, et see on valesti määratud ja tegelikult ei ole hoiualal. </t>
  </si>
  <si>
    <t>Kanarbiku ja kukemarjaga kuivade liivanõmmede (2320) survetegureid ei ole käsitletud.</t>
  </si>
  <si>
    <t>Keskkonnaameti dokumendihaldussüsteem, piirkondlik looduskaitse planeerimise juhtivspetsialist</t>
  </si>
  <si>
    <t>Toimus avalik koosolek.</t>
  </si>
  <si>
    <t>Pärandniitude taastamistöid ei ole kaitsekorralduskavas planeeritud.</t>
  </si>
  <si>
    <t>Märgalade ja veekogudega seotud taastamistöid ei ole kaitsekorralduskavas planeeritud.</t>
  </si>
  <si>
    <t>kaitsekorralduskava, EELIS, loodushoiutööde andmed (sh RMK ja ELF talgud)</t>
  </si>
  <si>
    <t>Liigikaitselisi töid ei ole kaitsekorralduskavas planeeritud.</t>
  </si>
  <si>
    <t>Selliseid töid ei ole kaitsekorralduskavas planeeritud.</t>
  </si>
  <si>
    <t>kaitsekorralduskava, EELIS toetuste andmed, loodushoiutööde andmed (sh RMK ja ELF talgud)</t>
  </si>
  <si>
    <t>Keskkonnaameti dokumendihaldussüsteem, loodushoiutööde andmed (sh RMK ja ELF talgud)</t>
  </si>
  <si>
    <t>Riigi Teataja, EELIS</t>
  </si>
  <si>
    <t>Vajalik on täiendada kaitseväärtuseks (kaitse-eesmärgiks) olevate elupaigatüüpide nimekirja ranniku ja luidete elupaigatüüpidega, mis varasemalt on alal invetneeritud. Enne on vaja viia läbi kaasaegne inventuur.</t>
  </si>
  <si>
    <t>KESE (2019. a rannikumaastike seire)</t>
  </si>
  <si>
    <t>rannikuelupaiku ohustab kurdlehise kibuvitsa järjest laienevad kasvualad</t>
  </si>
  <si>
    <t>Keskkonnaameti dokumendihaldussüsteem, piirkondlik looduskaitse planeerimise juhtivspetsialist, KESE (2019. a rannikumaastike seire)</t>
  </si>
  <si>
    <t>Uuringuid ja invetnuure on kasutatud Keskkonnaameti kooskõlastust vajavates otsustes. Uue kaitsekorralduskava koostamisel tuleks planeerida rannikumaastike 2019. a seires viidatud kurdlehise kibuvitsa tõrjet ja korrastada rannikuelupaikade andmestik.</t>
  </si>
  <si>
    <t xml:space="preserve">Eesmärgid ei ole seatud elupaigatüübile kanarbiku ja kukemarjaga kuivad liivanõmmed (2320). Kaitsekorralduskavas on kirjas, et seda elupaigatüüpi alal ei ole, kuid hindamise ajal 2026. a on elupaigatüüp hoiualal EELISes olemas (sama on ka 2019. a rannikumaastike seire aruande järgi). </t>
  </si>
  <si>
    <t>Segadus on elupaikade kuivad liivanõmmed kanarbiku ja kukemarjaga (2320) ning püsitaimestuga liivarannad (1640) andmetega.</t>
  </si>
  <si>
    <t xml:space="preserve">Kaitsekorralduskava on koostatud Prangli loodusala kohta, mis hõlmab hoiuala ja maastikukaitseala. Kaitsekorralduskavas on eesmärke seatud ka sellistele väärtustele, mis ei ole hoiuala kaitseväärtuseks, kuid selgitavast tekstist selgub, et need eesmärgid on seatud ainult maastikukaitseala osale. </t>
  </si>
  <si>
    <t>Ühtegi tegevust ei ole tehtud.</t>
  </si>
  <si>
    <t>Hooldatud ei ole pärandniite (rannaniidud, kadastikud) - põhjus hooldajate puudus.</t>
  </si>
  <si>
    <t>Keskkonnaameti dokumendihaldussüsteem</t>
  </si>
  <si>
    <t>Tulemuslikkuse vahehindamist ei ole tehtud. Kaitsekorralduskava ei ole 2025. aastaks uuendatud.</t>
  </si>
  <si>
    <t>Külastustaristu virtuaalkontor, Keskkonnaameti piirkondlik juhtivspetsialist</t>
  </si>
  <si>
    <t>Tähised ja infotahvlid on paigaldatud. Kaitsekorralduskavas planeeritud infopäevi pole korraldatud.</t>
  </si>
  <si>
    <t>EELIS, KESE, hindaja arvamus</t>
  </si>
  <si>
    <t xml:space="preserve">Halvenenud on pärandniitude (rannaniitude(1630*) ja kadastike (5130)), metsastunud luidete (2180) ja püsitaimestuga liivarandade (1640) seisund. </t>
  </si>
  <si>
    <t>Pärandniitude seisund on halvenenud, sest neid ei hooldata. Metsastunud luidete seisund on A. Palo hinnangul osades kohtades halvenenud ehitustegevuse tagajärjel. Püsitaimestuga liivarandade seisundi loeb hindaja halvenenuks, sest andmed selle tüübi paiknemise ja seisundi kohta on ebaselged. Lisaks on  rannikumaastike seirearuande järgi seisundit halvendav tegur kurdlehise kibuvitsa laienevad kasvualad. Vajalik on planeerida selle liigi tõrjet, sest ohustab ka teisi rannikuelupaikasid.</t>
  </si>
  <si>
    <t>Riigi Teataja, hindaja arvamus</t>
  </si>
  <si>
    <t>Vajalik on viia läbi kaasaegne rannikuelupaikade inventuur ja kanda EELISesse. Enne on vajalik kinnitada inventeerimise metoodika. Samuti tuleks kanda EELISesse mereelupaikade andmed.</t>
  </si>
  <si>
    <t>EELIS, hindaja arvamus</t>
  </si>
  <si>
    <t>Tähelepanekud puuduvad</t>
  </si>
  <si>
    <t>Ebaseaduslik ehitustegevus kahjustab kaitseväärtusteks olevaid elupaigatüüpe.</t>
  </si>
  <si>
    <t>Vajalik on täiendada kaitseväärtuseks (kaitse-eesmärgiks) olevate elupaigatüüpide nimekirja ranniku ja luidete elupaigatüüpidega, mis varasemalt on alal inventeeritud. Enne on vaja viia läbi kaasaegne inventuur.</t>
  </si>
  <si>
    <t xml:space="preserve">Alal on suur ehitussurve. Hoiuala kaitsekord ei ole maaomanikule sageli üheselt arusaadav  ja jätab tõlgendamisruumi. Hoiuala võiks liita Prangli maastikukaitsealaga, mis võimaldab ehitamise teemat selgemalt käsitleda. </t>
  </si>
  <si>
    <t>Riigi Teataja, piirkondlik looduskaitse planeerimise juhtivspetsialist, hindaja arvamus</t>
  </si>
  <si>
    <t>Kaitsekorralduskava on koostatud Prangli loodusala kohta, mis hõlmab hoiuala ja maastikukaitseala. Kohaldub ka pärandniitude tegevuskava.</t>
  </si>
  <si>
    <t>Kaitsekorraldusakava järgi andmelünki kava koostamise ajal ei olnud, osaliselt vaadati kava koostamise ajal andmed üle. Tulemuslikkuse hindamise ajal 2026. a on siiski kaitsekorralduskava, EELIS natura elupaikade kihi ja KESE rannikumaastike 2019. a seire andmete võrdlusel vastuolud või erinevused elupaikade kuivad liivanõmmed kanarbiku ja kukemarjaga (2320) ning püsitaimestuga liivarannad (1640) andmetega.</t>
  </si>
  <si>
    <t xml:space="preserve">Konkreetset eesmärki pole elupaigatüübil  kanarbiku ja kukemarjaga kuivad liivanõmmed (2320). Metsastunud luidete (2180) ja püsitaimestuga liivarandade (1640) eesmärgipindala on kaitsekorralduskavas ekslikult suur, st pindalasse on arvestatud Prangli saare see osa, mis hoiualasse ega loodusalasse ei kuulu. </t>
  </si>
  <si>
    <t>Puudulikud (osalisetl 15-25 a vanad) on rannikuelupaikade andmed.</t>
  </si>
  <si>
    <t>Pärandniite on EELISe 2026. a mai seisu andmetel hoiualal ligi 200 ha ja neid ei ole vähemalt alates 2013. aastast üldse hooldatud.</t>
  </si>
  <si>
    <t>Kaitsekorralduskavas ei ole hoiualal inventuure, seireid ja uuringuid planeeritud. Siiski on 2019. a tehtud riikliku seire raames rannikumaastike seiret.</t>
  </si>
  <si>
    <t>piirangud ehitustegevusele</t>
  </si>
  <si>
    <t xml:space="preserve">Maaomanikud ei ole rahul piirangutega ehitustegevusele. Hoiualal on mitmeid ehitisi, millel puudub kaitseala valitseja kooskõlastus.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</si>
</sst>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1" fillId="0" borderId="0" xfId="0" applyFont="1"/>
    <xf numFmtId="0" fontId="58" fillId="0" borderId="0" xfId="0" applyFont="1"/>
    <xf numFmtId="0" fontId="28" fillId="68" borderId="0" xfId="0" applyFont="1" applyFill="1" applyAlignment="1">
      <alignment vertical="center" wrapText="1"/>
    </xf>
    <xf numFmtId="0" fontId="28" fillId="68" borderId="0" xfId="0" applyFont="1" applyFill="1" applyAlignment="1">
      <alignment vertical="center"/>
    </xf>
    <xf numFmtId="0" fontId="28" fillId="68" borderId="0" xfId="0" applyFont="1" applyFill="1" applyAlignment="1">
      <alignment horizontal="center" vertical="center"/>
    </xf>
    <xf numFmtId="0" fontId="28" fillId="68" borderId="0" xfId="0" applyFont="1" applyFill="1" applyAlignment="1">
      <alignment horizontal="left" vertical="center"/>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xf numFmtId="0" fontId="28" fillId="0" borderId="30" xfId="30" applyFont="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80">
    <dxf>
      <fill>
        <patternFill>
          <bgColor rgb="FFFFCC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79"/>
      <tableStyleElement type="headerRow" dxfId="378"/>
      <tableStyleElement type="totalRow" dxfId="377"/>
      <tableStyleElement type="firstColumn" dxfId="376"/>
      <tableStyleElement type="lastColumn" dxfId="375"/>
      <tableStyleElement type="secondRowStripe" dxfId="374"/>
      <tableStyleElement type="secondColumnStripe" dxfId="373"/>
    </tableStyle>
    <tableStyle name="E_Table2_Green" pivot="0" count="7" xr9:uid="{00000000-0011-0000-FFFF-FFFF01000000}">
      <tableStyleElement type="wholeTable" dxfId="372"/>
      <tableStyleElement type="headerRow" dxfId="371"/>
      <tableStyleElement type="totalRow" dxfId="370"/>
      <tableStyleElement type="firstColumn" dxfId="369"/>
      <tableStyleElement type="lastColumn" dxfId="368"/>
      <tableStyleElement type="secondRowStripe" dxfId="367"/>
      <tableStyleElement type="secondColumnStripe" dxfId="366"/>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Prangli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8" dataDxfId="27" totalsRowDxfId="26">
  <autoFilter ref="A1:F55" xr:uid="{F7A26227-6132-4252-9079-1CAA26291158}"/>
  <tableColumns count="6">
    <tableColumn id="1" xr3:uid="{F381E145-5FF8-43F7-9493-D68D73AE89D0}" name="Küsimuse nr" dataDxfId="25" totalsRowDxfId="24"/>
    <tableColumn id="6" xr3:uid="{D502EFAE-3856-4821-B6EB-F8EEC18B1F4F}" name="Valdkond" dataDxfId="23" totalsRowDxfId="22"/>
    <tableColumn id="5" xr3:uid="{CFA8B89A-68B0-4077-86BC-A70CCBDAB396}" name="Teema" dataDxfId="21" totalsRowDxfId="20"/>
    <tableColumn id="2" xr3:uid="{2690E62C-A214-4FC0-83C6-0F816EC27CFC}" name="Küsimus" dataDxfId="19" totalsRowDxfId="18"/>
    <tableColumn id="3" xr3:uid="{1AE5BBFA-32EA-4782-800B-09D0FFF0B969}" name="Max skoor" totalsRowFunction="custom" dataDxfId="17" totalsRowDxfId="16">
      <totalsRowFormula>SUM(Tabel1[Max skoor])</totalsRowFormula>
    </tableColumn>
    <tableColumn id="4" xr3:uid="{A9D5FA47-54A4-437B-A7A7-4393EF8A8407}" name="Hindamise skoor" totalsRowFunction="custom" dataDxfId="15" totalsRowDxfId="14">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3" dataDxfId="11" headerRowBorderDxfId="12" tableBorderDxfId="10" totalsRowBorderDxfId="9">
  <autoFilter ref="A3:G57" xr:uid="{3EEC79C7-2A45-49C1-824D-8F81ACBF099B}"/>
  <tableColumns count="7">
    <tableColumn id="1" xr3:uid="{DAFE6776-0BBF-4284-9265-C280DFCC4AD3}" name="Küsimuse nr" dataDxfId="8"/>
    <tableColumn id="7" xr3:uid="{AF7CC00B-579B-4C7F-AF6D-DE3A2D2A6F8F}" name="Valdkond" dataDxfId="7"/>
    <tableColumn id="6" xr3:uid="{C53C7C3E-313D-4E63-B804-E84E56E61547}" name="Teema" dataDxfId="6"/>
    <tableColumn id="2" xr3:uid="{79E244D8-CBAD-48D0-B456-F0E1E47DFB6B}" name="Küsimus" dataDxfId="5"/>
    <tableColumn id="3" xr3:uid="{71E394DD-754B-4946-9084-7A7E1BEFB868}" name="Vastus" dataDxfId="4"/>
    <tableColumn id="4" xr3:uid="{86DF6E66-5C4B-4E69-905C-766A4A472070}" name="Vastamisel kasutatud andmeallikas" dataDxfId="3"/>
    <tableColumn id="5" xr3:uid="{0EB3D98C-D3E1-4E36-9803-2B6424BE196C}" name="Selgitused, lisainfo/_x000a_vastuse põhjendus" dataDxfId="2"/>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1" t="s">
        <v>0</v>
      </c>
      <c r="C3" s="181"/>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473</v>
      </c>
    </row>
    <row r="7" spans="2:4" ht="13.8" x14ac:dyDescent="0.3">
      <c r="B7" s="37" t="s">
        <v>60</v>
      </c>
      <c r="C7" s="176" t="s">
        <v>474</v>
      </c>
    </row>
    <row r="8" spans="2:4" ht="13.2" x14ac:dyDescent="0.3">
      <c r="B8" s="37" t="s">
        <v>61</v>
      </c>
      <c r="C8" s="36" t="s">
        <v>467</v>
      </c>
    </row>
    <row r="9" spans="2:4" ht="13.2" x14ac:dyDescent="0.3">
      <c r="B9" s="37" t="s">
        <v>62</v>
      </c>
      <c r="C9" s="36">
        <v>2005</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475</v>
      </c>
      <c r="D17" s="63"/>
    </row>
    <row r="18" spans="2:4" ht="13.8" x14ac:dyDescent="0.3">
      <c r="B18" s="37" t="s">
        <v>71</v>
      </c>
      <c r="C18" s="175" t="s">
        <v>468</v>
      </c>
    </row>
    <row r="19" spans="2:4" ht="13.2" x14ac:dyDescent="0.3">
      <c r="B19" s="37" t="s">
        <v>72</v>
      </c>
      <c r="C19" s="37" t="s">
        <v>469</v>
      </c>
    </row>
    <row r="20" spans="2:4" ht="13.2" x14ac:dyDescent="0.3">
      <c r="B20" s="37" t="s">
        <v>73</v>
      </c>
      <c r="C20" s="37">
        <v>1188.3</v>
      </c>
    </row>
    <row r="21" spans="2:4" ht="13.2" x14ac:dyDescent="0.3">
      <c r="B21" s="37" t="s">
        <v>74</v>
      </c>
      <c r="C21" s="37">
        <v>308.89999999999998</v>
      </c>
    </row>
    <row r="22" spans="2:4" ht="13.2" x14ac:dyDescent="0.3">
      <c r="B22" s="37" t="s">
        <v>75</v>
      </c>
      <c r="C22" s="37">
        <v>151.30000000000001</v>
      </c>
    </row>
    <row r="23" spans="2:4" ht="13.2" x14ac:dyDescent="0.3">
      <c r="B23" s="37" t="s">
        <v>76</v>
      </c>
      <c r="C23" s="37" t="s">
        <v>470</v>
      </c>
    </row>
    <row r="24" spans="2:4" ht="13.2" x14ac:dyDescent="0.3">
      <c r="B24" s="37" t="s">
        <v>77</v>
      </c>
      <c r="C24" s="37" t="s">
        <v>471</v>
      </c>
    </row>
    <row r="25" spans="2:4" ht="13.2" x14ac:dyDescent="0.3">
      <c r="B25" s="37" t="s">
        <v>78</v>
      </c>
      <c r="C25" s="37" t="s">
        <v>472</v>
      </c>
    </row>
    <row r="26" spans="2:4" ht="13.2" x14ac:dyDescent="0.3">
      <c r="B26" s="37" t="s">
        <v>454</v>
      </c>
      <c r="C26" s="37">
        <f ca="1">YEAR(TODAY())</f>
        <v>2026</v>
      </c>
    </row>
    <row r="27" spans="2:4" ht="52.8" x14ac:dyDescent="0.3">
      <c r="B27" s="37" t="s">
        <v>403</v>
      </c>
      <c r="C27" s="39">
        <v>46161</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103" activePane="bottomRight" state="frozen"/>
      <selection pane="topRight" activeCell="D1" sqref="D1"/>
      <selection pane="bottomLeft" activeCell="A2" sqref="A2"/>
      <selection pane="bottomRight" activeCell="L106" sqref="L106"/>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2" t="s">
        <v>90</v>
      </c>
      <c r="B2" s="182" t="s">
        <v>90</v>
      </c>
      <c r="C2" s="196">
        <v>0</v>
      </c>
      <c r="D2" s="199" t="s">
        <v>91</v>
      </c>
      <c r="E2" s="207" t="s">
        <v>92</v>
      </c>
      <c r="F2" s="203" t="s">
        <v>93</v>
      </c>
      <c r="G2" s="217" t="s">
        <v>94</v>
      </c>
      <c r="H2" s="100" t="s">
        <v>95</v>
      </c>
      <c r="I2" s="5">
        <v>0</v>
      </c>
      <c r="J2" s="72" t="b">
        <v>0</v>
      </c>
      <c r="K2" s="6"/>
      <c r="L2" s="57"/>
    </row>
    <row r="3" spans="1:12" s="14" customFormat="1" ht="45" customHeight="1" x14ac:dyDescent="0.3">
      <c r="A3" s="183"/>
      <c r="B3" s="183"/>
      <c r="C3" s="197"/>
      <c r="D3" s="201"/>
      <c r="E3" s="209"/>
      <c r="F3" s="205"/>
      <c r="G3" s="218"/>
      <c r="H3" s="7" t="s">
        <v>96</v>
      </c>
      <c r="I3" s="8">
        <v>1</v>
      </c>
      <c r="J3" s="73" t="b">
        <v>0</v>
      </c>
      <c r="K3" s="9"/>
      <c r="L3" s="57"/>
    </row>
    <row r="4" spans="1:12" s="14" customFormat="1" ht="26.25" customHeight="1" x14ac:dyDescent="0.3">
      <c r="A4" s="183"/>
      <c r="B4" s="183"/>
      <c r="C4" s="197"/>
      <c r="D4" s="201"/>
      <c r="E4" s="209"/>
      <c r="F4" s="205"/>
      <c r="G4" s="218"/>
      <c r="H4" s="7" t="s">
        <v>97</v>
      </c>
      <c r="I4" s="8">
        <v>1</v>
      </c>
      <c r="J4" s="73" t="b">
        <v>0</v>
      </c>
      <c r="K4" s="9"/>
      <c r="L4" s="57"/>
    </row>
    <row r="5" spans="1:12" s="14" customFormat="1" ht="26.4" x14ac:dyDescent="0.3">
      <c r="A5" s="183"/>
      <c r="B5" s="183"/>
      <c r="C5" s="197"/>
      <c r="D5" s="201"/>
      <c r="E5" s="209"/>
      <c r="F5" s="205"/>
      <c r="G5" s="218"/>
      <c r="H5" s="7" t="s">
        <v>98</v>
      </c>
      <c r="I5" s="8">
        <v>2</v>
      </c>
      <c r="J5" s="73" t="b">
        <v>0</v>
      </c>
      <c r="K5" s="9"/>
      <c r="L5" s="57"/>
    </row>
    <row r="6" spans="1:12" s="14" customFormat="1" ht="39.6" x14ac:dyDescent="0.3">
      <c r="A6" s="183"/>
      <c r="B6" s="183"/>
      <c r="C6" s="197"/>
      <c r="D6" s="201"/>
      <c r="E6" s="209"/>
      <c r="F6" s="205"/>
      <c r="G6" s="218"/>
      <c r="H6" s="7" t="s">
        <v>99</v>
      </c>
      <c r="I6" s="8">
        <v>2</v>
      </c>
      <c r="J6" s="73" t="b">
        <v>0</v>
      </c>
      <c r="K6" s="9"/>
      <c r="L6" s="57"/>
    </row>
    <row r="7" spans="1:12" s="14" customFormat="1" x14ac:dyDescent="0.3">
      <c r="A7" s="183"/>
      <c r="B7" s="183"/>
      <c r="C7" s="197"/>
      <c r="D7" s="201"/>
      <c r="E7" s="209"/>
      <c r="F7" s="205"/>
      <c r="G7" s="218"/>
      <c r="H7" s="7" t="s">
        <v>100</v>
      </c>
      <c r="I7" s="8">
        <v>3</v>
      </c>
      <c r="J7" s="73" t="b">
        <v>0</v>
      </c>
      <c r="K7" s="9"/>
      <c r="L7" s="57"/>
    </row>
    <row r="8" spans="1:12" s="14" customFormat="1" ht="52.8" x14ac:dyDescent="0.3">
      <c r="A8" s="183"/>
      <c r="B8" s="183"/>
      <c r="C8" s="197"/>
      <c r="D8" s="201"/>
      <c r="E8" s="209"/>
      <c r="F8" s="205"/>
      <c r="G8" s="218"/>
      <c r="H8" s="7" t="s">
        <v>101</v>
      </c>
      <c r="I8" s="8">
        <v>3</v>
      </c>
      <c r="J8" s="73" t="b">
        <v>1</v>
      </c>
      <c r="K8" s="9" t="s">
        <v>288</v>
      </c>
      <c r="L8" s="57" t="s">
        <v>527</v>
      </c>
    </row>
    <row r="9" spans="1:12" s="14" customFormat="1" ht="26.4" x14ac:dyDescent="0.3">
      <c r="A9" s="184"/>
      <c r="B9" s="184"/>
      <c r="C9" s="198"/>
      <c r="D9" s="202"/>
      <c r="E9" s="210"/>
      <c r="F9" s="206"/>
      <c r="G9" s="219"/>
      <c r="H9" s="101" t="s">
        <v>102</v>
      </c>
      <c r="I9" s="11" t="s">
        <v>385</v>
      </c>
      <c r="J9" s="74" t="b">
        <v>0</v>
      </c>
      <c r="K9" s="12"/>
      <c r="L9" s="58"/>
    </row>
    <row r="10" spans="1:12" s="14" customFormat="1" ht="27.75" customHeight="1" x14ac:dyDescent="0.3">
      <c r="A10" s="182" t="s">
        <v>104</v>
      </c>
      <c r="B10" s="182" t="s">
        <v>105</v>
      </c>
      <c r="C10" s="196" t="s">
        <v>106</v>
      </c>
      <c r="D10" s="254" t="s">
        <v>107</v>
      </c>
      <c r="E10" s="185" t="s">
        <v>108</v>
      </c>
      <c r="F10" s="182" t="s">
        <v>93</v>
      </c>
      <c r="G10" s="182" t="s">
        <v>109</v>
      </c>
      <c r="H10" s="100" t="s">
        <v>110</v>
      </c>
      <c r="I10" s="5">
        <v>0</v>
      </c>
      <c r="J10" s="75" t="b">
        <v>0</v>
      </c>
      <c r="K10" s="17"/>
      <c r="L10" s="4"/>
    </row>
    <row r="11" spans="1:12" s="14" customFormat="1" ht="27.75" customHeight="1" x14ac:dyDescent="0.3">
      <c r="A11" s="183"/>
      <c r="B11" s="183"/>
      <c r="C11" s="197"/>
      <c r="D11" s="238"/>
      <c r="E11" s="240"/>
      <c r="F11" s="183"/>
      <c r="G11" s="183"/>
      <c r="H11" s="7" t="s">
        <v>111</v>
      </c>
      <c r="I11" s="8">
        <v>1</v>
      </c>
      <c r="J11" s="76" t="b">
        <v>0</v>
      </c>
      <c r="K11" s="15"/>
      <c r="L11" s="7"/>
    </row>
    <row r="12" spans="1:12" s="14" customFormat="1" ht="27.75" customHeight="1" x14ac:dyDescent="0.3">
      <c r="A12" s="183"/>
      <c r="B12" s="183"/>
      <c r="C12" s="197"/>
      <c r="D12" s="238"/>
      <c r="E12" s="240"/>
      <c r="F12" s="183"/>
      <c r="G12" s="183"/>
      <c r="H12" s="7" t="s">
        <v>112</v>
      </c>
      <c r="I12" s="8">
        <v>2</v>
      </c>
      <c r="J12" s="76" t="b">
        <v>0</v>
      </c>
      <c r="K12" s="15"/>
      <c r="L12" s="7"/>
    </row>
    <row r="13" spans="1:12" s="14" customFormat="1" ht="27.75" customHeight="1" x14ac:dyDescent="0.3">
      <c r="A13" s="183"/>
      <c r="B13" s="183"/>
      <c r="C13" s="197"/>
      <c r="D13" s="238"/>
      <c r="E13" s="240"/>
      <c r="F13" s="183"/>
      <c r="G13" s="183"/>
      <c r="H13" s="7" t="s">
        <v>113</v>
      </c>
      <c r="I13" s="8">
        <v>3</v>
      </c>
      <c r="J13" s="76" t="b">
        <v>0</v>
      </c>
      <c r="K13" s="15"/>
      <c r="L13" s="7"/>
    </row>
    <row r="14" spans="1:12" s="14" customFormat="1" ht="117.75" customHeight="1" x14ac:dyDescent="0.3">
      <c r="A14" s="184"/>
      <c r="B14" s="184"/>
      <c r="C14" s="198"/>
      <c r="D14" s="255"/>
      <c r="E14" s="187"/>
      <c r="F14" s="184"/>
      <c r="G14" s="184"/>
      <c r="H14" s="101" t="s">
        <v>383</v>
      </c>
      <c r="I14" s="11" t="s">
        <v>385</v>
      </c>
      <c r="J14" s="77" t="b">
        <v>1</v>
      </c>
      <c r="K14" s="18" t="s">
        <v>481</v>
      </c>
      <c r="L14" s="10" t="s">
        <v>482</v>
      </c>
    </row>
    <row r="15" spans="1:12" s="14" customFormat="1" ht="27.75" customHeight="1" x14ac:dyDescent="0.3">
      <c r="A15" s="182" t="s">
        <v>104</v>
      </c>
      <c r="B15" s="182" t="s">
        <v>105</v>
      </c>
      <c r="C15" s="196" t="s">
        <v>114</v>
      </c>
      <c r="D15" s="199" t="s">
        <v>115</v>
      </c>
      <c r="E15" s="185" t="s">
        <v>116</v>
      </c>
      <c r="F15" s="203" t="s">
        <v>93</v>
      </c>
      <c r="G15" s="182" t="s">
        <v>94</v>
      </c>
      <c r="H15" s="100" t="s">
        <v>117</v>
      </c>
      <c r="I15" s="5">
        <v>0</v>
      </c>
      <c r="J15" s="75" t="b">
        <v>0</v>
      </c>
      <c r="K15" s="17"/>
      <c r="L15" s="4"/>
    </row>
    <row r="16" spans="1:12" s="14" customFormat="1" ht="27.75" customHeight="1" x14ac:dyDescent="0.3">
      <c r="A16" s="183"/>
      <c r="B16" s="183"/>
      <c r="C16" s="197"/>
      <c r="D16" s="201"/>
      <c r="E16" s="240"/>
      <c r="F16" s="205"/>
      <c r="G16" s="183"/>
      <c r="H16" s="7" t="s">
        <v>111</v>
      </c>
      <c r="I16" s="8">
        <v>1</v>
      </c>
      <c r="J16" s="76" t="b">
        <v>0</v>
      </c>
      <c r="K16" s="15"/>
      <c r="L16" s="7"/>
    </row>
    <row r="17" spans="1:12" s="14" customFormat="1" ht="27.75" customHeight="1" x14ac:dyDescent="0.3">
      <c r="A17" s="183"/>
      <c r="B17" s="183"/>
      <c r="C17" s="197"/>
      <c r="D17" s="201"/>
      <c r="E17" s="240"/>
      <c r="F17" s="205"/>
      <c r="G17" s="183"/>
      <c r="H17" s="7" t="s">
        <v>112</v>
      </c>
      <c r="I17" s="8">
        <v>2</v>
      </c>
      <c r="J17" s="76" t="b">
        <v>0</v>
      </c>
      <c r="K17" s="15"/>
      <c r="L17" s="7"/>
    </row>
    <row r="18" spans="1:12" s="14" customFormat="1" ht="27.75" customHeight="1" x14ac:dyDescent="0.3">
      <c r="A18" s="183"/>
      <c r="B18" s="183"/>
      <c r="C18" s="197"/>
      <c r="D18" s="201"/>
      <c r="E18" s="240"/>
      <c r="F18" s="205"/>
      <c r="G18" s="183"/>
      <c r="H18" s="7" t="s">
        <v>113</v>
      </c>
      <c r="I18" s="8">
        <v>3</v>
      </c>
      <c r="J18" s="78" t="b">
        <v>1</v>
      </c>
      <c r="K18" s="15" t="s">
        <v>483</v>
      </c>
      <c r="L18" s="177" t="s">
        <v>490</v>
      </c>
    </row>
    <row r="19" spans="1:12" s="14" customFormat="1" ht="102" customHeight="1" x14ac:dyDescent="0.3">
      <c r="A19" s="184"/>
      <c r="B19" s="184"/>
      <c r="C19" s="198"/>
      <c r="D19" s="202"/>
      <c r="E19" s="187"/>
      <c r="F19" s="206"/>
      <c r="G19" s="184"/>
      <c r="H19" s="101" t="s">
        <v>384</v>
      </c>
      <c r="I19" s="11" t="s">
        <v>385</v>
      </c>
      <c r="J19" s="77" t="b">
        <v>0</v>
      </c>
      <c r="K19" s="18"/>
      <c r="L19" s="7"/>
    </row>
    <row r="20" spans="1:12" s="14" customFormat="1" ht="39.6" hidden="1" x14ac:dyDescent="0.3">
      <c r="A20" s="182" t="s">
        <v>104</v>
      </c>
      <c r="B20" s="182" t="s">
        <v>105</v>
      </c>
      <c r="C20" s="196" t="s">
        <v>118</v>
      </c>
      <c r="D20" s="199" t="s">
        <v>462</v>
      </c>
      <c r="E20" s="207" t="s">
        <v>120</v>
      </c>
      <c r="F20" s="203" t="s">
        <v>93</v>
      </c>
      <c r="G20" s="182" t="s">
        <v>94</v>
      </c>
      <c r="H20" s="4" t="s">
        <v>121</v>
      </c>
      <c r="I20" s="5">
        <v>0</v>
      </c>
      <c r="J20" s="75" t="b">
        <v>0</v>
      </c>
      <c r="K20" s="17"/>
      <c r="L20" s="4"/>
    </row>
    <row r="21" spans="1:12" s="14" customFormat="1" ht="39.6" hidden="1" x14ac:dyDescent="0.3">
      <c r="A21" s="183"/>
      <c r="B21" s="183"/>
      <c r="C21" s="197"/>
      <c r="D21" s="201"/>
      <c r="E21" s="209"/>
      <c r="F21" s="205"/>
      <c r="G21" s="183"/>
      <c r="H21" s="7" t="s">
        <v>122</v>
      </c>
      <c r="I21" s="8">
        <v>1</v>
      </c>
      <c r="J21" s="76" t="b">
        <v>0</v>
      </c>
      <c r="K21" s="15"/>
      <c r="L21" s="7"/>
    </row>
    <row r="22" spans="1:12" s="14" customFormat="1" ht="39.6" hidden="1" x14ac:dyDescent="0.3">
      <c r="A22" s="183"/>
      <c r="B22" s="183"/>
      <c r="C22" s="197"/>
      <c r="D22" s="201"/>
      <c r="E22" s="209"/>
      <c r="F22" s="205"/>
      <c r="G22" s="183"/>
      <c r="H22" s="7" t="s">
        <v>123</v>
      </c>
      <c r="I22" s="8">
        <v>2</v>
      </c>
      <c r="J22" s="76" t="b">
        <v>0</v>
      </c>
      <c r="K22" s="15"/>
      <c r="L22" s="7"/>
    </row>
    <row r="23" spans="1:12" s="14" customFormat="1" ht="39.6" hidden="1" x14ac:dyDescent="0.3">
      <c r="A23" s="183"/>
      <c r="B23" s="183"/>
      <c r="C23" s="197"/>
      <c r="D23" s="201"/>
      <c r="E23" s="209"/>
      <c r="F23" s="205"/>
      <c r="G23" s="183"/>
      <c r="H23" s="7" t="s">
        <v>124</v>
      </c>
      <c r="I23" s="8">
        <v>3</v>
      </c>
      <c r="J23" s="76" t="b">
        <v>0</v>
      </c>
      <c r="K23" s="15"/>
      <c r="L23" s="7"/>
    </row>
    <row r="24" spans="1:12" s="14" customFormat="1" ht="26.4" hidden="1" x14ac:dyDescent="0.3">
      <c r="A24" s="184"/>
      <c r="B24" s="184"/>
      <c r="C24" s="198"/>
      <c r="D24" s="202"/>
      <c r="E24" s="210"/>
      <c r="F24" s="206"/>
      <c r="G24" s="184"/>
      <c r="H24" s="10" t="s">
        <v>125</v>
      </c>
      <c r="I24" s="11" t="s">
        <v>385</v>
      </c>
      <c r="J24" s="77" t="b">
        <v>0</v>
      </c>
      <c r="K24" s="18"/>
      <c r="L24" s="10"/>
    </row>
    <row r="25" spans="1:12" s="14" customFormat="1" ht="39.6" x14ac:dyDescent="0.3">
      <c r="A25" s="182" t="s">
        <v>104</v>
      </c>
      <c r="B25" s="182" t="s">
        <v>105</v>
      </c>
      <c r="C25" s="196" t="s">
        <v>126</v>
      </c>
      <c r="D25" s="199" t="s">
        <v>463</v>
      </c>
      <c r="E25" s="207" t="s">
        <v>128</v>
      </c>
      <c r="F25" s="203" t="s">
        <v>93</v>
      </c>
      <c r="G25" s="182" t="s">
        <v>94</v>
      </c>
      <c r="H25" s="4" t="s">
        <v>129</v>
      </c>
      <c r="I25" s="5">
        <v>0</v>
      </c>
      <c r="J25" s="75" t="b">
        <v>0</v>
      </c>
      <c r="K25" s="17"/>
      <c r="L25" s="4"/>
    </row>
    <row r="26" spans="1:12" s="14" customFormat="1" ht="39.6" x14ac:dyDescent="0.3">
      <c r="A26" s="183"/>
      <c r="B26" s="183"/>
      <c r="C26" s="197"/>
      <c r="D26" s="201"/>
      <c r="E26" s="209"/>
      <c r="F26" s="205"/>
      <c r="G26" s="183"/>
      <c r="H26" s="7" t="s">
        <v>122</v>
      </c>
      <c r="I26" s="8">
        <v>1</v>
      </c>
      <c r="J26" s="76" t="b">
        <v>0</v>
      </c>
      <c r="K26" s="177"/>
      <c r="L26" s="15"/>
    </row>
    <row r="27" spans="1:12" s="14" customFormat="1" ht="52.8" x14ac:dyDescent="0.3">
      <c r="A27" s="183"/>
      <c r="B27" s="183"/>
      <c r="C27" s="197"/>
      <c r="D27" s="201"/>
      <c r="E27" s="209"/>
      <c r="F27" s="205"/>
      <c r="G27" s="183"/>
      <c r="H27" s="7" t="s">
        <v>123</v>
      </c>
      <c r="I27" s="8">
        <v>2</v>
      </c>
      <c r="J27" s="76" t="b">
        <v>1</v>
      </c>
      <c r="K27" s="15" t="s">
        <v>484</v>
      </c>
      <c r="L27" s="15" t="s">
        <v>508</v>
      </c>
    </row>
    <row r="28" spans="1:12" s="14" customFormat="1" ht="39.6" x14ac:dyDescent="0.3">
      <c r="A28" s="183"/>
      <c r="B28" s="183"/>
      <c r="C28" s="197"/>
      <c r="D28" s="201"/>
      <c r="E28" s="209"/>
      <c r="F28" s="205"/>
      <c r="G28" s="183"/>
      <c r="H28" s="7" t="s">
        <v>124</v>
      </c>
      <c r="I28" s="8">
        <v>3</v>
      </c>
      <c r="J28" s="76" t="b">
        <v>0</v>
      </c>
      <c r="K28" s="177"/>
      <c r="L28" s="7"/>
    </row>
    <row r="29" spans="1:12" s="14" customFormat="1" ht="26.4" x14ac:dyDescent="0.3">
      <c r="A29" s="184"/>
      <c r="B29" s="184"/>
      <c r="C29" s="198"/>
      <c r="D29" s="202"/>
      <c r="E29" s="210"/>
      <c r="F29" s="206"/>
      <c r="G29" s="184"/>
      <c r="H29" s="10" t="s">
        <v>125</v>
      </c>
      <c r="I29" s="11" t="s">
        <v>385</v>
      </c>
      <c r="J29" s="77" t="b">
        <v>0</v>
      </c>
      <c r="K29" s="18"/>
      <c r="L29" s="10"/>
    </row>
    <row r="30" spans="1:12" s="14" customFormat="1" ht="26.4" x14ac:dyDescent="0.3">
      <c r="A30" s="182" t="s">
        <v>104</v>
      </c>
      <c r="B30" s="182" t="s">
        <v>105</v>
      </c>
      <c r="C30" s="196" t="s">
        <v>130</v>
      </c>
      <c r="D30" s="199" t="s">
        <v>131</v>
      </c>
      <c r="E30" s="207" t="s">
        <v>132</v>
      </c>
      <c r="F30" s="203" t="s">
        <v>93</v>
      </c>
      <c r="G30" s="182" t="s">
        <v>94</v>
      </c>
      <c r="H30" s="4" t="s">
        <v>133</v>
      </c>
      <c r="I30" s="5">
        <v>0</v>
      </c>
      <c r="J30" s="75" t="b">
        <v>0</v>
      </c>
      <c r="K30" s="17"/>
      <c r="L30" s="4"/>
    </row>
    <row r="31" spans="1:12" s="14" customFormat="1" ht="39.6" x14ac:dyDescent="0.3">
      <c r="A31" s="183"/>
      <c r="B31" s="183"/>
      <c r="C31" s="197"/>
      <c r="D31" s="201"/>
      <c r="E31" s="209"/>
      <c r="F31" s="205"/>
      <c r="G31" s="183"/>
      <c r="H31" s="7" t="s">
        <v>134</v>
      </c>
      <c r="I31" s="8">
        <v>1</v>
      </c>
      <c r="J31" s="76" t="b">
        <v>0</v>
      </c>
      <c r="K31" s="15"/>
      <c r="L31" s="7"/>
    </row>
    <row r="32" spans="1:12" s="14" customFormat="1" ht="39.6" x14ac:dyDescent="0.3">
      <c r="A32" s="183"/>
      <c r="B32" s="183"/>
      <c r="C32" s="197"/>
      <c r="D32" s="201"/>
      <c r="E32" s="209"/>
      <c r="F32" s="205"/>
      <c r="G32" s="183"/>
      <c r="H32" s="7" t="s">
        <v>135</v>
      </c>
      <c r="I32" s="8">
        <v>2</v>
      </c>
      <c r="J32" s="78" t="b">
        <v>0</v>
      </c>
      <c r="K32" s="15"/>
      <c r="L32" s="7"/>
    </row>
    <row r="33" spans="1:12" s="14" customFormat="1" ht="158.4" x14ac:dyDescent="0.3">
      <c r="A33" s="184"/>
      <c r="B33" s="184"/>
      <c r="C33" s="198"/>
      <c r="D33" s="202"/>
      <c r="E33" s="210"/>
      <c r="F33" s="206"/>
      <c r="G33" s="184"/>
      <c r="H33" s="101" t="s">
        <v>136</v>
      </c>
      <c r="I33" s="16">
        <v>3</v>
      </c>
      <c r="J33" s="79" t="b">
        <v>1</v>
      </c>
      <c r="K33" s="16" t="s">
        <v>484</v>
      </c>
      <c r="L33" s="59" t="s">
        <v>528</v>
      </c>
    </row>
    <row r="34" spans="1:12" s="14" customFormat="1" hidden="1" x14ac:dyDescent="0.3">
      <c r="A34" s="182" t="s">
        <v>104</v>
      </c>
      <c r="B34" s="182" t="s">
        <v>105</v>
      </c>
      <c r="C34" s="196" t="s">
        <v>137</v>
      </c>
      <c r="D34" s="199" t="s">
        <v>138</v>
      </c>
      <c r="E34" s="207" t="s">
        <v>139</v>
      </c>
      <c r="F34" s="203" t="s">
        <v>93</v>
      </c>
      <c r="G34" s="182" t="s">
        <v>140</v>
      </c>
      <c r="H34" s="4" t="s">
        <v>141</v>
      </c>
      <c r="I34" s="5">
        <v>0</v>
      </c>
      <c r="J34" s="75" t="b">
        <v>0</v>
      </c>
      <c r="K34" s="17"/>
      <c r="L34" s="60"/>
    </row>
    <row r="35" spans="1:12" s="14" customFormat="1" ht="39.6" hidden="1" x14ac:dyDescent="0.3">
      <c r="A35" s="183"/>
      <c r="B35" s="183"/>
      <c r="C35" s="197"/>
      <c r="D35" s="201"/>
      <c r="E35" s="209"/>
      <c r="F35" s="205"/>
      <c r="G35" s="183"/>
      <c r="H35" s="7" t="s">
        <v>142</v>
      </c>
      <c r="I35" s="8">
        <v>1</v>
      </c>
      <c r="J35" s="76" t="b">
        <v>0</v>
      </c>
      <c r="K35" s="15"/>
      <c r="L35" s="61"/>
    </row>
    <row r="36" spans="1:12" s="14" customFormat="1" ht="26.4" hidden="1" x14ac:dyDescent="0.3">
      <c r="A36" s="183"/>
      <c r="B36" s="183"/>
      <c r="C36" s="197"/>
      <c r="D36" s="201"/>
      <c r="E36" s="209"/>
      <c r="F36" s="205"/>
      <c r="G36" s="183"/>
      <c r="H36" s="7" t="s">
        <v>143</v>
      </c>
      <c r="I36" s="8">
        <v>2</v>
      </c>
      <c r="J36" s="76" t="b">
        <v>0</v>
      </c>
      <c r="K36" s="62"/>
      <c r="L36" s="61"/>
    </row>
    <row r="37" spans="1:12" s="14" customFormat="1" hidden="1" x14ac:dyDescent="0.3">
      <c r="A37" s="184"/>
      <c r="B37" s="184"/>
      <c r="C37" s="198"/>
      <c r="D37" s="202"/>
      <c r="E37" s="210"/>
      <c r="F37" s="206"/>
      <c r="G37" s="184"/>
      <c r="H37" s="10" t="s">
        <v>144</v>
      </c>
      <c r="I37" s="11">
        <v>3</v>
      </c>
      <c r="J37" s="77" t="b">
        <v>0</v>
      </c>
      <c r="K37" s="18"/>
      <c r="L37" s="61"/>
    </row>
    <row r="38" spans="1:12" s="29" customFormat="1" ht="26.4" x14ac:dyDescent="0.3">
      <c r="A38" s="182" t="s">
        <v>104</v>
      </c>
      <c r="B38" s="182" t="s">
        <v>145</v>
      </c>
      <c r="C38" s="196" t="s">
        <v>146</v>
      </c>
      <c r="D38" s="199" t="s">
        <v>147</v>
      </c>
      <c r="E38" s="207" t="s">
        <v>148</v>
      </c>
      <c r="F38" s="256" t="s">
        <v>93</v>
      </c>
      <c r="G38" s="182" t="s">
        <v>94</v>
      </c>
      <c r="H38" s="100" t="s">
        <v>393</v>
      </c>
      <c r="I38" s="5">
        <v>0</v>
      </c>
      <c r="J38" s="75" t="b">
        <v>0</v>
      </c>
      <c r="K38" s="17"/>
      <c r="L38" s="4"/>
    </row>
    <row r="39" spans="1:12" s="29" customFormat="1" ht="52.8" x14ac:dyDescent="0.3">
      <c r="A39" s="183"/>
      <c r="B39" s="183"/>
      <c r="C39" s="197"/>
      <c r="D39" s="201"/>
      <c r="E39" s="209"/>
      <c r="F39" s="257"/>
      <c r="G39" s="183"/>
      <c r="H39" s="7" t="s">
        <v>149</v>
      </c>
      <c r="I39" s="8">
        <v>1</v>
      </c>
      <c r="J39" s="76" t="b">
        <v>0</v>
      </c>
      <c r="K39" s="15"/>
      <c r="L39" s="7"/>
    </row>
    <row r="40" spans="1:12" s="29" customFormat="1" ht="26.4" x14ac:dyDescent="0.3">
      <c r="A40" s="183"/>
      <c r="B40" s="183"/>
      <c r="C40" s="197"/>
      <c r="D40" s="201"/>
      <c r="E40" s="209"/>
      <c r="F40" s="257"/>
      <c r="G40" s="183"/>
      <c r="H40" s="7" t="s">
        <v>150</v>
      </c>
      <c r="I40" s="8">
        <v>1</v>
      </c>
      <c r="J40" s="76" t="b">
        <v>0</v>
      </c>
      <c r="K40" s="15"/>
      <c r="L40" s="7"/>
    </row>
    <row r="41" spans="1:12" s="29" customFormat="1" ht="39.6" x14ac:dyDescent="0.3">
      <c r="A41" s="183"/>
      <c r="B41" s="183"/>
      <c r="C41" s="197"/>
      <c r="D41" s="201"/>
      <c r="E41" s="209"/>
      <c r="F41" s="257"/>
      <c r="G41" s="183"/>
      <c r="H41" s="7" t="s">
        <v>151</v>
      </c>
      <c r="I41" s="8">
        <v>2</v>
      </c>
      <c r="J41" s="76" t="b">
        <v>1</v>
      </c>
      <c r="K41" s="18" t="s">
        <v>483</v>
      </c>
      <c r="L41" s="10" t="s">
        <v>491</v>
      </c>
    </row>
    <row r="42" spans="1:12" s="29" customFormat="1" ht="26.4" x14ac:dyDescent="0.3">
      <c r="A42" s="184"/>
      <c r="B42" s="184"/>
      <c r="C42" s="198"/>
      <c r="D42" s="202"/>
      <c r="E42" s="210"/>
      <c r="F42" s="258"/>
      <c r="G42" s="184"/>
      <c r="H42" s="10" t="s">
        <v>152</v>
      </c>
      <c r="I42" s="11">
        <v>3</v>
      </c>
      <c r="J42" s="80" t="b">
        <v>0</v>
      </c>
      <c r="K42" s="178"/>
      <c r="L42" s="178"/>
    </row>
    <row r="43" spans="1:12" s="29" customFormat="1" ht="26.4" x14ac:dyDescent="0.3">
      <c r="A43" s="182" t="s">
        <v>104</v>
      </c>
      <c r="B43" s="182" t="s">
        <v>145</v>
      </c>
      <c r="C43" s="196" t="s">
        <v>153</v>
      </c>
      <c r="D43" s="199" t="s">
        <v>154</v>
      </c>
      <c r="E43" s="207" t="s">
        <v>155</v>
      </c>
      <c r="F43" s="203" t="s">
        <v>93</v>
      </c>
      <c r="G43" s="182" t="s">
        <v>94</v>
      </c>
      <c r="H43" s="4" t="s">
        <v>156</v>
      </c>
      <c r="I43" s="5">
        <v>0</v>
      </c>
      <c r="J43" s="81" t="b">
        <v>0</v>
      </c>
      <c r="K43" s="17"/>
      <c r="L43" s="4"/>
    </row>
    <row r="44" spans="1:12" s="29" customFormat="1" ht="52.8" x14ac:dyDescent="0.3">
      <c r="A44" s="183"/>
      <c r="B44" s="183"/>
      <c r="C44" s="197"/>
      <c r="D44" s="201"/>
      <c r="E44" s="209"/>
      <c r="F44" s="205"/>
      <c r="G44" s="183"/>
      <c r="H44" s="7" t="s">
        <v>157</v>
      </c>
      <c r="I44" s="8">
        <v>1</v>
      </c>
      <c r="J44" s="76" t="b">
        <v>0</v>
      </c>
      <c r="K44" s="15"/>
      <c r="L44" s="7"/>
    </row>
    <row r="45" spans="1:12" s="29" customFormat="1" ht="92.4" x14ac:dyDescent="0.3">
      <c r="A45" s="183"/>
      <c r="B45" s="183"/>
      <c r="C45" s="197"/>
      <c r="D45" s="201"/>
      <c r="E45" s="209"/>
      <c r="F45" s="205"/>
      <c r="G45" s="183"/>
      <c r="H45" s="7" t="s">
        <v>158</v>
      </c>
      <c r="I45" s="8">
        <v>2</v>
      </c>
      <c r="J45" s="76" t="b">
        <v>1</v>
      </c>
      <c r="K45" s="18" t="s">
        <v>483</v>
      </c>
      <c r="L45" s="7" t="s">
        <v>485</v>
      </c>
    </row>
    <row r="46" spans="1:12" s="29" customFormat="1" ht="39.6" x14ac:dyDescent="0.3">
      <c r="A46" s="184"/>
      <c r="B46" s="184"/>
      <c r="C46" s="198"/>
      <c r="D46" s="202"/>
      <c r="E46" s="210"/>
      <c r="F46" s="206"/>
      <c r="G46" s="184"/>
      <c r="H46" s="10" t="s">
        <v>159</v>
      </c>
      <c r="I46" s="11">
        <v>3</v>
      </c>
      <c r="J46" s="77" t="b">
        <v>0</v>
      </c>
      <c r="K46" s="18"/>
      <c r="L46" s="10"/>
    </row>
    <row r="47" spans="1:12" s="29" customFormat="1" ht="25.5" customHeight="1" x14ac:dyDescent="0.3">
      <c r="A47" s="182" t="s">
        <v>104</v>
      </c>
      <c r="B47" s="182" t="s">
        <v>145</v>
      </c>
      <c r="C47" s="196" t="s">
        <v>160</v>
      </c>
      <c r="D47" s="254" t="s">
        <v>161</v>
      </c>
      <c r="E47" s="185" t="s">
        <v>162</v>
      </c>
      <c r="F47" s="182" t="s">
        <v>163</v>
      </c>
      <c r="G47" s="182" t="s">
        <v>94</v>
      </c>
      <c r="H47" s="185" t="s">
        <v>164</v>
      </c>
      <c r="I47" s="32" t="s">
        <v>103</v>
      </c>
      <c r="J47" s="82" t="s">
        <v>24</v>
      </c>
      <c r="K47" s="32" t="s">
        <v>483</v>
      </c>
      <c r="L47" s="34" t="s">
        <v>486</v>
      </c>
    </row>
    <row r="48" spans="1:12" s="29" customFormat="1" ht="26.4" x14ac:dyDescent="0.3">
      <c r="A48" s="183"/>
      <c r="B48" s="183"/>
      <c r="C48" s="197"/>
      <c r="D48" s="238"/>
      <c r="E48" s="240"/>
      <c r="F48" s="183"/>
      <c r="G48" s="183"/>
      <c r="H48" s="186"/>
      <c r="I48" s="40" t="s">
        <v>103</v>
      </c>
      <c r="J48" s="83" t="s">
        <v>49</v>
      </c>
      <c r="K48" s="32" t="s">
        <v>483</v>
      </c>
      <c r="L48" s="37" t="s">
        <v>487</v>
      </c>
    </row>
    <row r="49" spans="1:12" s="29" customFormat="1" ht="26.4" x14ac:dyDescent="0.3">
      <c r="A49" s="183"/>
      <c r="B49" s="183"/>
      <c r="C49" s="197"/>
      <c r="D49" s="238"/>
      <c r="E49" s="240"/>
      <c r="F49" s="183"/>
      <c r="G49" s="183"/>
      <c r="H49" s="186"/>
      <c r="I49" s="40" t="s">
        <v>103</v>
      </c>
      <c r="J49" s="83" t="s">
        <v>44</v>
      </c>
      <c r="K49" s="40" t="s">
        <v>503</v>
      </c>
      <c r="L49" s="37" t="s">
        <v>504</v>
      </c>
    </row>
    <row r="50" spans="1:12" s="29" customFormat="1" x14ac:dyDescent="0.3">
      <c r="A50" s="183"/>
      <c r="B50" s="183"/>
      <c r="C50" s="197"/>
      <c r="D50" s="238"/>
      <c r="E50" s="240"/>
      <c r="F50" s="183"/>
      <c r="G50" s="183"/>
      <c r="H50" s="186"/>
      <c r="I50" s="40" t="s">
        <v>103</v>
      </c>
      <c r="J50" s="83"/>
      <c r="K50" s="40"/>
      <c r="L50" s="37"/>
    </row>
    <row r="51" spans="1:12" s="29" customFormat="1" ht="90" customHeight="1" x14ac:dyDescent="0.3">
      <c r="A51" s="184"/>
      <c r="B51" s="184"/>
      <c r="C51" s="198"/>
      <c r="D51" s="255"/>
      <c r="E51" s="187"/>
      <c r="F51" s="184"/>
      <c r="G51" s="184"/>
      <c r="H51" s="187"/>
      <c r="I51" s="32" t="s">
        <v>103</v>
      </c>
      <c r="J51" s="82"/>
      <c r="K51" s="32"/>
      <c r="L51" s="34"/>
    </row>
    <row r="52" spans="1:12" s="29" customFormat="1" ht="39.6" x14ac:dyDescent="0.3">
      <c r="A52" s="182" t="s">
        <v>104</v>
      </c>
      <c r="B52" s="182" t="s">
        <v>145</v>
      </c>
      <c r="C52" s="196">
        <v>4</v>
      </c>
      <c r="D52" s="199" t="s">
        <v>165</v>
      </c>
      <c r="E52" s="207" t="s">
        <v>166</v>
      </c>
      <c r="F52" s="203" t="s">
        <v>93</v>
      </c>
      <c r="G52" s="182" t="s">
        <v>94</v>
      </c>
      <c r="H52" s="46" t="s">
        <v>167</v>
      </c>
      <c r="I52" s="5">
        <v>0</v>
      </c>
      <c r="J52" s="81" t="b">
        <v>1</v>
      </c>
      <c r="K52" s="17" t="s">
        <v>483</v>
      </c>
      <c r="L52" s="4"/>
    </row>
    <row r="53" spans="1:12" s="29" customFormat="1" ht="26.4" x14ac:dyDescent="0.3">
      <c r="A53" s="183"/>
      <c r="B53" s="183"/>
      <c r="C53" s="197"/>
      <c r="D53" s="238"/>
      <c r="E53" s="240"/>
      <c r="F53" s="183"/>
      <c r="G53" s="183"/>
      <c r="H53" s="7" t="s">
        <v>168</v>
      </c>
      <c r="I53" s="31">
        <v>2</v>
      </c>
      <c r="J53" s="84" t="b">
        <v>0</v>
      </c>
      <c r="K53" s="32"/>
      <c r="L53" s="34"/>
    </row>
    <row r="54" spans="1:12" s="29" customFormat="1" ht="39.6" x14ac:dyDescent="0.3">
      <c r="A54" s="184"/>
      <c r="B54" s="184"/>
      <c r="C54" s="198"/>
      <c r="D54" s="202"/>
      <c r="E54" s="210"/>
      <c r="F54" s="206"/>
      <c r="G54" s="184"/>
      <c r="H54" s="10" t="s">
        <v>169</v>
      </c>
      <c r="I54" s="11">
        <v>3</v>
      </c>
      <c r="J54" s="80" t="b">
        <v>0</v>
      </c>
      <c r="K54" s="18"/>
      <c r="L54" s="10"/>
    </row>
    <row r="55" spans="1:12" x14ac:dyDescent="0.3">
      <c r="A55" s="182" t="s">
        <v>104</v>
      </c>
      <c r="B55" s="182" t="s">
        <v>170</v>
      </c>
      <c r="C55" s="196" t="s">
        <v>171</v>
      </c>
      <c r="D55" s="199" t="s">
        <v>172</v>
      </c>
      <c r="E55" s="207" t="s">
        <v>173</v>
      </c>
      <c r="F55" s="203" t="s">
        <v>174</v>
      </c>
      <c r="G55" s="182" t="s">
        <v>94</v>
      </c>
      <c r="H55" s="100" t="s">
        <v>175</v>
      </c>
      <c r="I55" s="5">
        <v>0</v>
      </c>
      <c r="J55" s="75" t="b">
        <v>0</v>
      </c>
      <c r="K55" s="17"/>
      <c r="L55" s="4"/>
    </row>
    <row r="56" spans="1:12" ht="52.8" x14ac:dyDescent="0.3">
      <c r="A56" s="183"/>
      <c r="B56" s="183"/>
      <c r="C56" s="197"/>
      <c r="D56" s="201"/>
      <c r="E56" s="209"/>
      <c r="F56" s="205"/>
      <c r="G56" s="183"/>
      <c r="H56" s="102" t="s">
        <v>176</v>
      </c>
      <c r="I56" s="8">
        <v>1</v>
      </c>
      <c r="J56" s="76" t="b">
        <v>0</v>
      </c>
      <c r="K56" s="15"/>
      <c r="L56" s="7"/>
    </row>
    <row r="57" spans="1:12" ht="26.4" x14ac:dyDescent="0.3">
      <c r="A57" s="183"/>
      <c r="B57" s="183"/>
      <c r="C57" s="197"/>
      <c r="D57" s="201"/>
      <c r="E57" s="209"/>
      <c r="F57" s="205"/>
      <c r="G57" s="183"/>
      <c r="H57" s="7" t="s">
        <v>177</v>
      </c>
      <c r="I57" s="8">
        <v>1</v>
      </c>
      <c r="J57" s="76" t="b">
        <v>0</v>
      </c>
      <c r="K57" s="15"/>
      <c r="L57" s="7"/>
    </row>
    <row r="58" spans="1:12" ht="105.6" x14ac:dyDescent="0.3">
      <c r="A58" s="183"/>
      <c r="B58" s="183"/>
      <c r="C58" s="197"/>
      <c r="D58" s="201"/>
      <c r="E58" s="209"/>
      <c r="F58" s="205"/>
      <c r="G58" s="183"/>
      <c r="H58" s="7" t="s">
        <v>178</v>
      </c>
      <c r="I58" s="8">
        <v>2</v>
      </c>
      <c r="J58" s="78" t="b">
        <v>1</v>
      </c>
      <c r="K58" s="18" t="s">
        <v>483</v>
      </c>
      <c r="L58" s="10" t="s">
        <v>507</v>
      </c>
    </row>
    <row r="59" spans="1:12" ht="26.4" x14ac:dyDescent="0.3">
      <c r="A59" s="184"/>
      <c r="B59" s="184"/>
      <c r="C59" s="198"/>
      <c r="D59" s="202"/>
      <c r="E59" s="210"/>
      <c r="F59" s="206"/>
      <c r="G59" s="184"/>
      <c r="H59" s="10" t="s">
        <v>179</v>
      </c>
      <c r="I59" s="11">
        <v>3</v>
      </c>
      <c r="J59" s="77" t="b">
        <v>0</v>
      </c>
      <c r="K59" s="179"/>
      <c r="L59" s="180"/>
    </row>
    <row r="60" spans="1:12" ht="26.25" customHeight="1" x14ac:dyDescent="0.3">
      <c r="A60" s="182" t="s">
        <v>104</v>
      </c>
      <c r="B60" s="182" t="s">
        <v>170</v>
      </c>
      <c r="C60" s="196" t="s">
        <v>180</v>
      </c>
      <c r="D60" s="199" t="s">
        <v>181</v>
      </c>
      <c r="E60" s="207" t="s">
        <v>182</v>
      </c>
      <c r="F60" s="203" t="s">
        <v>93</v>
      </c>
      <c r="G60" s="182" t="s">
        <v>94</v>
      </c>
      <c r="H60" s="4" t="s">
        <v>183</v>
      </c>
      <c r="I60" s="5">
        <v>0</v>
      </c>
      <c r="J60" s="75" t="b">
        <v>0</v>
      </c>
      <c r="K60" s="17"/>
      <c r="L60" s="4"/>
    </row>
    <row r="61" spans="1:12" ht="55.5" customHeight="1" x14ac:dyDescent="0.3">
      <c r="A61" s="183"/>
      <c r="B61" s="183"/>
      <c r="C61" s="197"/>
      <c r="D61" s="201"/>
      <c r="E61" s="209"/>
      <c r="F61" s="205"/>
      <c r="G61" s="183"/>
      <c r="H61" s="7" t="s">
        <v>184</v>
      </c>
      <c r="I61" s="8">
        <v>1</v>
      </c>
      <c r="J61" s="78" t="b">
        <v>0</v>
      </c>
      <c r="K61" s="15"/>
      <c r="L61" s="7"/>
    </row>
    <row r="62" spans="1:12" ht="132" x14ac:dyDescent="0.3">
      <c r="A62" s="183"/>
      <c r="B62" s="183"/>
      <c r="C62" s="197"/>
      <c r="D62" s="201"/>
      <c r="E62" s="209"/>
      <c r="F62" s="205"/>
      <c r="G62" s="183"/>
      <c r="H62" s="7" t="s">
        <v>185</v>
      </c>
      <c r="I62" s="8">
        <v>2</v>
      </c>
      <c r="J62" s="76" t="b">
        <v>1</v>
      </c>
      <c r="K62" s="18" t="s">
        <v>483</v>
      </c>
      <c r="L62" s="7" t="s">
        <v>529</v>
      </c>
    </row>
    <row r="63" spans="1:12" ht="51" customHeight="1" x14ac:dyDescent="0.3">
      <c r="A63" s="184"/>
      <c r="B63" s="184"/>
      <c r="C63" s="198"/>
      <c r="D63" s="202"/>
      <c r="E63" s="210"/>
      <c r="F63" s="206"/>
      <c r="G63" s="184"/>
      <c r="H63" s="10" t="s">
        <v>186</v>
      </c>
      <c r="I63" s="11">
        <v>3</v>
      </c>
      <c r="J63" s="80" t="b">
        <v>0</v>
      </c>
      <c r="K63" s="179"/>
      <c r="L63" s="174"/>
    </row>
    <row r="64" spans="1:12" ht="26.4" x14ac:dyDescent="0.3">
      <c r="A64" s="182" t="s">
        <v>104</v>
      </c>
      <c r="B64" s="182" t="s">
        <v>170</v>
      </c>
      <c r="C64" s="196" t="s">
        <v>187</v>
      </c>
      <c r="D64" s="199" t="s">
        <v>188</v>
      </c>
      <c r="E64" s="207" t="s">
        <v>189</v>
      </c>
      <c r="F64" s="203" t="s">
        <v>174</v>
      </c>
      <c r="G64" s="182" t="s">
        <v>94</v>
      </c>
      <c r="H64" s="4" t="s">
        <v>190</v>
      </c>
      <c r="I64" s="5" t="s">
        <v>385</v>
      </c>
      <c r="J64" s="81" t="b">
        <v>1</v>
      </c>
      <c r="K64" s="18" t="s">
        <v>488</v>
      </c>
      <c r="L64" s="4"/>
    </row>
    <row r="65" spans="1:12" x14ac:dyDescent="0.3">
      <c r="A65" s="183"/>
      <c r="B65" s="183"/>
      <c r="C65" s="197"/>
      <c r="D65" s="201"/>
      <c r="E65" s="209"/>
      <c r="F65" s="205"/>
      <c r="G65" s="183"/>
      <c r="H65" s="7" t="s">
        <v>191</v>
      </c>
      <c r="I65" s="8">
        <v>0</v>
      </c>
      <c r="J65" s="76" t="b">
        <v>0</v>
      </c>
      <c r="K65" s="15"/>
      <c r="L65" s="7"/>
    </row>
    <row r="66" spans="1:12" ht="27.75" customHeight="1" x14ac:dyDescent="0.3">
      <c r="A66" s="184"/>
      <c r="B66" s="184"/>
      <c r="C66" s="198"/>
      <c r="D66" s="202"/>
      <c r="E66" s="210"/>
      <c r="F66" s="206"/>
      <c r="G66" s="184"/>
      <c r="H66" s="10" t="s">
        <v>192</v>
      </c>
      <c r="I66" s="11">
        <v>3</v>
      </c>
      <c r="J66" s="77" t="b">
        <v>0</v>
      </c>
      <c r="K66" s="18"/>
      <c r="L66" s="10"/>
    </row>
    <row r="67" spans="1:12" ht="26.4" x14ac:dyDescent="0.3">
      <c r="A67" s="182" t="s">
        <v>104</v>
      </c>
      <c r="B67" s="182" t="s">
        <v>170</v>
      </c>
      <c r="C67" s="196" t="s">
        <v>193</v>
      </c>
      <c r="D67" s="199" t="s">
        <v>194</v>
      </c>
      <c r="E67" s="207" t="s">
        <v>195</v>
      </c>
      <c r="F67" s="203" t="s">
        <v>174</v>
      </c>
      <c r="G67" s="182" t="s">
        <v>94</v>
      </c>
      <c r="H67" s="4" t="s">
        <v>464</v>
      </c>
      <c r="I67" s="5" t="s">
        <v>385</v>
      </c>
      <c r="J67" s="81" t="b">
        <v>0</v>
      </c>
      <c r="K67" s="179"/>
      <c r="L67" s="4"/>
    </row>
    <row r="68" spans="1:12" ht="118.8" x14ac:dyDescent="0.3">
      <c r="A68" s="183"/>
      <c r="B68" s="183"/>
      <c r="C68" s="197"/>
      <c r="D68" s="201"/>
      <c r="E68" s="209"/>
      <c r="F68" s="205"/>
      <c r="G68" s="183"/>
      <c r="H68" s="7" t="s">
        <v>191</v>
      </c>
      <c r="I68" s="8">
        <v>1</v>
      </c>
      <c r="J68" s="78" t="b">
        <v>1</v>
      </c>
      <c r="K68" s="18" t="s">
        <v>483</v>
      </c>
      <c r="L68" s="7" t="s">
        <v>509</v>
      </c>
    </row>
    <row r="69" spans="1:12" ht="39" customHeight="1" x14ac:dyDescent="0.3">
      <c r="A69" s="184"/>
      <c r="B69" s="184"/>
      <c r="C69" s="198"/>
      <c r="D69" s="202"/>
      <c r="E69" s="210"/>
      <c r="F69" s="206"/>
      <c r="G69" s="184"/>
      <c r="H69" s="10" t="s">
        <v>192</v>
      </c>
      <c r="I69" s="11">
        <v>3</v>
      </c>
      <c r="J69" s="80" t="b">
        <v>0</v>
      </c>
      <c r="K69" s="18"/>
      <c r="L69" s="10"/>
    </row>
    <row r="70" spans="1:12" ht="26.4" x14ac:dyDescent="0.3">
      <c r="A70" s="217" t="s">
        <v>104</v>
      </c>
      <c r="B70" s="217" t="s">
        <v>196</v>
      </c>
      <c r="C70" s="194" t="s">
        <v>197</v>
      </c>
      <c r="D70" s="199" t="s">
        <v>198</v>
      </c>
      <c r="E70" s="235" t="s">
        <v>199</v>
      </c>
      <c r="F70" s="203" t="s">
        <v>174</v>
      </c>
      <c r="G70" s="188" t="s">
        <v>94</v>
      </c>
      <c r="H70" s="4" t="s">
        <v>200</v>
      </c>
      <c r="I70" s="5" t="s">
        <v>103</v>
      </c>
      <c r="J70" s="81" t="b">
        <v>1</v>
      </c>
      <c r="K70" s="18" t="s">
        <v>483</v>
      </c>
      <c r="L70" s="19" t="s">
        <v>489</v>
      </c>
    </row>
    <row r="71" spans="1:12" ht="238.5" customHeight="1" x14ac:dyDescent="0.3">
      <c r="A71" s="219"/>
      <c r="B71" s="219"/>
      <c r="C71" s="195"/>
      <c r="D71" s="202"/>
      <c r="E71" s="237"/>
      <c r="F71" s="206"/>
      <c r="G71" s="190"/>
      <c r="H71" s="101" t="s">
        <v>201</v>
      </c>
      <c r="I71" s="11" t="s">
        <v>103</v>
      </c>
      <c r="J71" s="85" t="b">
        <v>0</v>
      </c>
      <c r="K71" s="16"/>
      <c r="L71" s="20"/>
    </row>
    <row r="72" spans="1:12" x14ac:dyDescent="0.3">
      <c r="A72" s="182" t="s">
        <v>104</v>
      </c>
      <c r="B72" s="182" t="s">
        <v>196</v>
      </c>
      <c r="C72" s="196" t="s">
        <v>202</v>
      </c>
      <c r="D72" s="199" t="s">
        <v>203</v>
      </c>
      <c r="E72" s="207" t="s">
        <v>204</v>
      </c>
      <c r="F72" s="203" t="s">
        <v>93</v>
      </c>
      <c r="G72" s="182" t="s">
        <v>94</v>
      </c>
      <c r="H72" s="100" t="s">
        <v>205</v>
      </c>
      <c r="I72" s="5">
        <v>0</v>
      </c>
      <c r="J72" s="86" t="b">
        <v>0</v>
      </c>
      <c r="K72" s="17"/>
      <c r="L72" s="4"/>
    </row>
    <row r="73" spans="1:12" ht="41.25" customHeight="1" x14ac:dyDescent="0.3">
      <c r="A73" s="183"/>
      <c r="B73" s="183"/>
      <c r="C73" s="197"/>
      <c r="D73" s="201"/>
      <c r="E73" s="209"/>
      <c r="F73" s="205"/>
      <c r="G73" s="183"/>
      <c r="H73" s="7" t="s">
        <v>206</v>
      </c>
      <c r="I73" s="8">
        <v>1</v>
      </c>
      <c r="J73" s="76" t="b">
        <v>0</v>
      </c>
      <c r="K73" s="15"/>
      <c r="L73" s="7"/>
    </row>
    <row r="74" spans="1:12" ht="46.5" customHeight="1" x14ac:dyDescent="0.3">
      <c r="A74" s="183"/>
      <c r="B74" s="183"/>
      <c r="C74" s="197"/>
      <c r="D74" s="201"/>
      <c r="E74" s="209"/>
      <c r="F74" s="205"/>
      <c r="G74" s="183"/>
      <c r="H74" s="7" t="s">
        <v>207</v>
      </c>
      <c r="I74" s="8">
        <v>2</v>
      </c>
      <c r="J74" s="78" t="b">
        <v>1</v>
      </c>
      <c r="K74" s="15" t="s">
        <v>483</v>
      </c>
      <c r="L74" s="7"/>
    </row>
    <row r="75" spans="1:12" ht="49.5" customHeight="1" x14ac:dyDescent="0.3">
      <c r="A75" s="184"/>
      <c r="B75" s="184"/>
      <c r="C75" s="198"/>
      <c r="D75" s="202"/>
      <c r="E75" s="210"/>
      <c r="F75" s="206"/>
      <c r="G75" s="184"/>
      <c r="H75" s="10" t="s">
        <v>208</v>
      </c>
      <c r="I75" s="11">
        <v>3</v>
      </c>
      <c r="J75" s="77" t="b">
        <v>0</v>
      </c>
      <c r="K75" s="18"/>
      <c r="L75" s="10"/>
    </row>
    <row r="76" spans="1:12" ht="21" customHeight="1" x14ac:dyDescent="0.3">
      <c r="A76" s="182" t="s">
        <v>104</v>
      </c>
      <c r="B76" s="182" t="s">
        <v>196</v>
      </c>
      <c r="C76" s="196" t="s">
        <v>209</v>
      </c>
      <c r="D76" s="199" t="s">
        <v>210</v>
      </c>
      <c r="E76" s="207" t="s">
        <v>211</v>
      </c>
      <c r="F76" s="203" t="s">
        <v>174</v>
      </c>
      <c r="G76" s="182" t="s">
        <v>94</v>
      </c>
      <c r="H76" s="4" t="s">
        <v>212</v>
      </c>
      <c r="I76" s="5" t="s">
        <v>385</v>
      </c>
      <c r="J76" s="75" t="b">
        <v>1</v>
      </c>
      <c r="K76" s="17" t="s">
        <v>483</v>
      </c>
      <c r="L76" s="4"/>
    </row>
    <row r="77" spans="1:12" ht="42" customHeight="1" x14ac:dyDescent="0.3">
      <c r="A77" s="183"/>
      <c r="B77" s="183"/>
      <c r="C77" s="197"/>
      <c r="D77" s="201"/>
      <c r="E77" s="209"/>
      <c r="F77" s="205"/>
      <c r="G77" s="183"/>
      <c r="H77" s="7" t="s">
        <v>213</v>
      </c>
      <c r="I77" s="8">
        <v>0</v>
      </c>
      <c r="J77" s="76" t="b">
        <v>0</v>
      </c>
      <c r="K77" s="15"/>
      <c r="L77" s="7"/>
    </row>
    <row r="78" spans="1:12" ht="38.25" customHeight="1" x14ac:dyDescent="0.3">
      <c r="A78" s="183"/>
      <c r="B78" s="183"/>
      <c r="C78" s="197"/>
      <c r="D78" s="201"/>
      <c r="E78" s="209"/>
      <c r="F78" s="205"/>
      <c r="G78" s="183"/>
      <c r="H78" s="7" t="s">
        <v>214</v>
      </c>
      <c r="I78" s="8">
        <v>0</v>
      </c>
      <c r="J78" s="78" t="b">
        <v>0</v>
      </c>
      <c r="K78" s="15"/>
      <c r="L78" s="7"/>
    </row>
    <row r="79" spans="1:12" ht="144.9" customHeight="1" x14ac:dyDescent="0.3">
      <c r="A79" s="184"/>
      <c r="B79" s="184"/>
      <c r="C79" s="198"/>
      <c r="D79" s="202"/>
      <c r="E79" s="210"/>
      <c r="F79" s="206"/>
      <c r="G79" s="184"/>
      <c r="H79" s="10" t="s">
        <v>192</v>
      </c>
      <c r="I79" s="11">
        <v>3</v>
      </c>
      <c r="J79" s="80" t="b">
        <v>0</v>
      </c>
      <c r="K79" s="18"/>
      <c r="L79" s="10"/>
    </row>
    <row r="80" spans="1:12" ht="39.6" x14ac:dyDescent="0.3">
      <c r="A80" s="188" t="s">
        <v>104</v>
      </c>
      <c r="B80" s="188" t="s">
        <v>196</v>
      </c>
      <c r="C80" s="211" t="s">
        <v>215</v>
      </c>
      <c r="D80" s="232" t="s">
        <v>216</v>
      </c>
      <c r="E80" s="235" t="s">
        <v>217</v>
      </c>
      <c r="F80" s="203" t="s">
        <v>93</v>
      </c>
      <c r="G80" s="188" t="s">
        <v>94</v>
      </c>
      <c r="H80" s="4" t="s">
        <v>218</v>
      </c>
      <c r="I80" s="21">
        <v>0</v>
      </c>
      <c r="J80" s="87" t="b">
        <v>0</v>
      </c>
      <c r="K80" s="21"/>
      <c r="L80" s="19"/>
    </row>
    <row r="81" spans="1:12" ht="26.4" x14ac:dyDescent="0.3">
      <c r="A81" s="189"/>
      <c r="B81" s="189"/>
      <c r="C81" s="212"/>
      <c r="D81" s="233"/>
      <c r="E81" s="236"/>
      <c r="F81" s="205"/>
      <c r="G81" s="189"/>
      <c r="H81" s="7" t="s">
        <v>219</v>
      </c>
      <c r="I81" s="23">
        <v>1</v>
      </c>
      <c r="J81" s="88" t="b">
        <v>0</v>
      </c>
      <c r="K81" s="23"/>
      <c r="L81" s="22"/>
    </row>
    <row r="82" spans="1:12" ht="26.4" x14ac:dyDescent="0.3">
      <c r="A82" s="189"/>
      <c r="B82" s="189"/>
      <c r="C82" s="212"/>
      <c r="D82" s="233"/>
      <c r="E82" s="236"/>
      <c r="F82" s="205"/>
      <c r="G82" s="189"/>
      <c r="H82" s="7" t="s">
        <v>220</v>
      </c>
      <c r="I82" s="23">
        <v>2</v>
      </c>
      <c r="J82" s="89" t="b">
        <v>1</v>
      </c>
      <c r="K82" s="17" t="s">
        <v>483</v>
      </c>
      <c r="L82" s="22"/>
    </row>
    <row r="83" spans="1:12" ht="13.5" customHeight="1" x14ac:dyDescent="0.3">
      <c r="A83" s="190"/>
      <c r="B83" s="190"/>
      <c r="C83" s="213"/>
      <c r="D83" s="234"/>
      <c r="E83" s="237"/>
      <c r="F83" s="206"/>
      <c r="G83" s="190"/>
      <c r="H83" s="10" t="s">
        <v>221</v>
      </c>
      <c r="I83" s="16">
        <v>3</v>
      </c>
      <c r="J83" s="85" t="b">
        <v>0</v>
      </c>
      <c r="K83" s="16"/>
      <c r="L83" s="20"/>
    </row>
    <row r="84" spans="1:12" ht="64.5" customHeight="1" x14ac:dyDescent="0.3">
      <c r="A84" s="182" t="s">
        <v>222</v>
      </c>
      <c r="B84" s="182" t="s">
        <v>223</v>
      </c>
      <c r="C84" s="196">
        <v>7</v>
      </c>
      <c r="D84" s="199" t="s">
        <v>224</v>
      </c>
      <c r="E84" s="207" t="s">
        <v>225</v>
      </c>
      <c r="F84" s="203" t="s">
        <v>174</v>
      </c>
      <c r="G84" s="182"/>
      <c r="H84" s="4" t="s">
        <v>226</v>
      </c>
      <c r="I84" s="5">
        <v>3</v>
      </c>
      <c r="J84" s="75" t="b">
        <v>1</v>
      </c>
      <c r="K84" s="17" t="s">
        <v>492</v>
      </c>
      <c r="L84" s="4"/>
    </row>
    <row r="85" spans="1:12" ht="64.5" customHeight="1" x14ac:dyDescent="0.3">
      <c r="A85" s="183"/>
      <c r="B85" s="183"/>
      <c r="C85" s="197"/>
      <c r="D85" s="201"/>
      <c r="E85" s="209"/>
      <c r="F85" s="205"/>
      <c r="G85" s="183"/>
      <c r="H85" s="7" t="s">
        <v>227</v>
      </c>
      <c r="I85" s="8">
        <v>1</v>
      </c>
      <c r="J85" s="76" t="b">
        <v>0</v>
      </c>
      <c r="K85" s="15"/>
      <c r="L85" s="7"/>
    </row>
    <row r="86" spans="1:12" ht="31.5" customHeight="1" x14ac:dyDescent="0.3">
      <c r="A86" s="182" t="s">
        <v>222</v>
      </c>
      <c r="B86" s="182" t="s">
        <v>223</v>
      </c>
      <c r="C86" s="196" t="s">
        <v>228</v>
      </c>
      <c r="D86" s="199" t="s">
        <v>229</v>
      </c>
      <c r="E86" s="207" t="s">
        <v>230</v>
      </c>
      <c r="F86" s="203" t="s">
        <v>174</v>
      </c>
      <c r="G86" s="182"/>
      <c r="H86" s="100" t="s">
        <v>231</v>
      </c>
      <c r="I86" s="5" t="s">
        <v>385</v>
      </c>
      <c r="J86" s="81" t="b">
        <v>0</v>
      </c>
      <c r="K86" s="17"/>
      <c r="L86" s="4"/>
    </row>
    <row r="87" spans="1:12" ht="52.8" x14ac:dyDescent="0.3">
      <c r="A87" s="183"/>
      <c r="B87" s="183"/>
      <c r="C87" s="197"/>
      <c r="D87" s="200"/>
      <c r="E87" s="208"/>
      <c r="F87" s="204"/>
      <c r="G87" s="183"/>
      <c r="H87" s="41" t="s">
        <v>232</v>
      </c>
      <c r="I87" s="42">
        <v>0</v>
      </c>
      <c r="J87" s="90" t="b">
        <v>0</v>
      </c>
      <c r="K87" s="43"/>
      <c r="L87" s="41"/>
    </row>
    <row r="88" spans="1:12" ht="28.5" customHeight="1" x14ac:dyDescent="0.3">
      <c r="A88" s="183"/>
      <c r="B88" s="183"/>
      <c r="C88" s="197"/>
      <c r="D88" s="201"/>
      <c r="E88" s="209"/>
      <c r="F88" s="205"/>
      <c r="G88" s="183"/>
      <c r="H88" s="7" t="s">
        <v>233</v>
      </c>
      <c r="I88" s="8">
        <v>1</v>
      </c>
      <c r="J88" s="78" t="b">
        <v>0</v>
      </c>
      <c r="K88" s="15"/>
      <c r="L88" s="7"/>
    </row>
    <row r="89" spans="1:12" ht="38.25" customHeight="1" x14ac:dyDescent="0.3">
      <c r="A89" s="183"/>
      <c r="B89" s="183"/>
      <c r="C89" s="197"/>
      <c r="D89" s="201"/>
      <c r="E89" s="209"/>
      <c r="F89" s="205"/>
      <c r="G89" s="183"/>
      <c r="H89" s="7" t="s">
        <v>234</v>
      </c>
      <c r="I89" s="8">
        <v>2</v>
      </c>
      <c r="J89" s="78" t="b">
        <v>1</v>
      </c>
      <c r="K89" s="15" t="s">
        <v>140</v>
      </c>
      <c r="L89" s="7" t="s">
        <v>530</v>
      </c>
    </row>
    <row r="90" spans="1:12" ht="40.5" customHeight="1" x14ac:dyDescent="0.3">
      <c r="A90" s="184"/>
      <c r="B90" s="184"/>
      <c r="C90" s="198"/>
      <c r="D90" s="202"/>
      <c r="E90" s="210"/>
      <c r="F90" s="206"/>
      <c r="G90" s="184"/>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387</v>
      </c>
      <c r="I91" s="48" t="s">
        <v>103</v>
      </c>
      <c r="J91" s="91" t="s">
        <v>520</v>
      </c>
      <c r="K91" s="25" t="s">
        <v>521</v>
      </c>
      <c r="L91" s="26"/>
    </row>
    <row r="92" spans="1:12" ht="26.4" x14ac:dyDescent="0.3">
      <c r="A92" s="182" t="s">
        <v>222</v>
      </c>
      <c r="B92" s="182" t="s">
        <v>223</v>
      </c>
      <c r="C92" s="196">
        <v>9</v>
      </c>
      <c r="D92" s="199" t="s">
        <v>240</v>
      </c>
      <c r="E92" s="207" t="s">
        <v>241</v>
      </c>
      <c r="F92" s="203" t="s">
        <v>174</v>
      </c>
      <c r="G92" s="182"/>
      <c r="H92" s="4" t="s">
        <v>242</v>
      </c>
      <c r="I92" s="5">
        <v>0</v>
      </c>
      <c r="J92" s="75" t="b">
        <v>0</v>
      </c>
      <c r="K92" s="17"/>
      <c r="L92" s="4"/>
    </row>
    <row r="93" spans="1:12" ht="92.4" x14ac:dyDescent="0.3">
      <c r="A93" s="183"/>
      <c r="B93" s="183"/>
      <c r="C93" s="197"/>
      <c r="D93" s="201"/>
      <c r="E93" s="209"/>
      <c r="F93" s="205"/>
      <c r="G93" s="183"/>
      <c r="H93" s="7" t="s">
        <v>243</v>
      </c>
      <c r="I93" s="8">
        <v>1</v>
      </c>
      <c r="J93" s="76" t="b">
        <v>1</v>
      </c>
      <c r="K93" s="17" t="s">
        <v>505</v>
      </c>
      <c r="L93" s="7" t="s">
        <v>506</v>
      </c>
    </row>
    <row r="94" spans="1:12" ht="26.4" x14ac:dyDescent="0.3">
      <c r="A94" s="183"/>
      <c r="B94" s="183"/>
      <c r="C94" s="197"/>
      <c r="D94" s="201"/>
      <c r="E94" s="209"/>
      <c r="F94" s="205"/>
      <c r="G94" s="183"/>
      <c r="H94" s="7" t="s">
        <v>244</v>
      </c>
      <c r="I94" s="8">
        <v>2</v>
      </c>
      <c r="J94" s="76" t="b">
        <v>0</v>
      </c>
      <c r="K94" s="179"/>
      <c r="L94" s="180"/>
    </row>
    <row r="95" spans="1:12" ht="26.4" x14ac:dyDescent="0.3">
      <c r="A95" s="184"/>
      <c r="B95" s="184"/>
      <c r="C95" s="198"/>
      <c r="D95" s="202"/>
      <c r="E95" s="210"/>
      <c r="F95" s="206"/>
      <c r="G95" s="184"/>
      <c r="H95" s="10" t="s">
        <v>245</v>
      </c>
      <c r="I95" s="11">
        <v>3</v>
      </c>
      <c r="J95" s="77" t="b">
        <v>0</v>
      </c>
      <c r="K95" s="18"/>
      <c r="L95" s="10"/>
    </row>
    <row r="96" spans="1:12" ht="57.75" customHeight="1" x14ac:dyDescent="0.3">
      <c r="A96" s="182" t="s">
        <v>222</v>
      </c>
      <c r="B96" s="182" t="s">
        <v>246</v>
      </c>
      <c r="C96" s="196" t="s">
        <v>247</v>
      </c>
      <c r="D96" s="199" t="s">
        <v>248</v>
      </c>
      <c r="E96" s="207" t="s">
        <v>249</v>
      </c>
      <c r="F96" s="203" t="s">
        <v>174</v>
      </c>
      <c r="G96" s="182" t="s">
        <v>250</v>
      </c>
      <c r="H96" s="46" t="s">
        <v>251</v>
      </c>
      <c r="I96" s="49" t="s">
        <v>385</v>
      </c>
      <c r="J96" s="75" t="b">
        <v>0</v>
      </c>
      <c r="K96" s="17"/>
      <c r="L96" s="4"/>
    </row>
    <row r="97" spans="1:12" ht="42" customHeight="1" x14ac:dyDescent="0.3">
      <c r="A97" s="183"/>
      <c r="B97" s="183"/>
      <c r="C97" s="197"/>
      <c r="D97" s="238"/>
      <c r="E97" s="240"/>
      <c r="F97" s="239"/>
      <c r="G97" s="183"/>
      <c r="H97" s="37" t="s">
        <v>252</v>
      </c>
      <c r="I97" s="35">
        <v>0</v>
      </c>
      <c r="J97" s="92" t="b">
        <v>0</v>
      </c>
      <c r="K97" s="32"/>
      <c r="L97" s="34"/>
    </row>
    <row r="98" spans="1:12" ht="42" customHeight="1" x14ac:dyDescent="0.3">
      <c r="A98" s="183"/>
      <c r="B98" s="183"/>
      <c r="C98" s="197"/>
      <c r="D98" s="238"/>
      <c r="E98" s="240"/>
      <c r="F98" s="239"/>
      <c r="G98" s="183"/>
      <c r="H98" s="37" t="s">
        <v>253</v>
      </c>
      <c r="I98" s="35">
        <v>1</v>
      </c>
      <c r="J98" s="93" t="b">
        <v>0</v>
      </c>
      <c r="K98" s="40"/>
      <c r="L98" s="37"/>
    </row>
    <row r="99" spans="1:12" ht="137.25" customHeight="1" x14ac:dyDescent="0.3">
      <c r="A99" s="184"/>
      <c r="B99" s="184"/>
      <c r="C99" s="198"/>
      <c r="D99" s="202"/>
      <c r="E99" s="210"/>
      <c r="F99" s="206"/>
      <c r="G99" s="184"/>
      <c r="H99" s="24" t="s">
        <v>254</v>
      </c>
      <c r="I99" s="50">
        <v>3</v>
      </c>
      <c r="J99" s="94" t="b">
        <v>1</v>
      </c>
      <c r="K99" s="33" t="s">
        <v>483</v>
      </c>
      <c r="L99" s="24" t="s">
        <v>493</v>
      </c>
    </row>
    <row r="100" spans="1:12" ht="57.6" customHeight="1" x14ac:dyDescent="0.3">
      <c r="A100" s="182" t="s">
        <v>222</v>
      </c>
      <c r="B100" s="182" t="s">
        <v>246</v>
      </c>
      <c r="C100" s="196" t="s">
        <v>255</v>
      </c>
      <c r="D100" s="199" t="s">
        <v>256</v>
      </c>
      <c r="E100" s="207" t="s">
        <v>257</v>
      </c>
      <c r="F100" s="203" t="s">
        <v>174</v>
      </c>
      <c r="G100" s="182"/>
      <c r="H100" s="46" t="s">
        <v>251</v>
      </c>
      <c r="I100" s="49" t="s">
        <v>385</v>
      </c>
      <c r="J100" s="75" t="b">
        <v>1</v>
      </c>
      <c r="K100" s="18" t="s">
        <v>499</v>
      </c>
      <c r="L100" s="4" t="s">
        <v>510</v>
      </c>
    </row>
    <row r="101" spans="1:12" ht="42" customHeight="1" x14ac:dyDescent="0.3">
      <c r="A101" s="183"/>
      <c r="B101" s="183"/>
      <c r="C101" s="197"/>
      <c r="D101" s="238"/>
      <c r="E101" s="240"/>
      <c r="F101" s="239"/>
      <c r="G101" s="183"/>
      <c r="H101" s="37" t="s">
        <v>252</v>
      </c>
      <c r="I101" s="35">
        <v>0</v>
      </c>
      <c r="J101" s="92" t="b">
        <v>0</v>
      </c>
      <c r="K101" s="32"/>
      <c r="L101" s="34"/>
    </row>
    <row r="102" spans="1:12" ht="42" customHeight="1" x14ac:dyDescent="0.3">
      <c r="A102" s="183"/>
      <c r="B102" s="183"/>
      <c r="C102" s="197"/>
      <c r="D102" s="238"/>
      <c r="E102" s="240"/>
      <c r="F102" s="239"/>
      <c r="G102" s="183"/>
      <c r="H102" s="37" t="s">
        <v>258</v>
      </c>
      <c r="I102" s="35">
        <v>1</v>
      </c>
      <c r="J102" s="93" t="b">
        <v>0</v>
      </c>
      <c r="K102" s="40"/>
      <c r="L102" s="37"/>
    </row>
    <row r="103" spans="1:12" ht="74.25" customHeight="1" x14ac:dyDescent="0.3">
      <c r="A103" s="184"/>
      <c r="B103" s="184"/>
      <c r="C103" s="198"/>
      <c r="D103" s="202"/>
      <c r="E103" s="210"/>
      <c r="F103" s="206"/>
      <c r="G103" s="184"/>
      <c r="H103" s="24" t="s">
        <v>254</v>
      </c>
      <c r="I103" s="50">
        <v>3</v>
      </c>
      <c r="J103" s="94" t="b">
        <v>0</v>
      </c>
      <c r="K103" s="33"/>
      <c r="L103" s="24"/>
    </row>
    <row r="104" spans="1:12" ht="27" customHeight="1" x14ac:dyDescent="0.3">
      <c r="A104" s="182" t="s">
        <v>222</v>
      </c>
      <c r="B104" s="182" t="s">
        <v>246</v>
      </c>
      <c r="C104" s="196" t="s">
        <v>259</v>
      </c>
      <c r="D104" s="199" t="s">
        <v>260</v>
      </c>
      <c r="E104" s="207" t="s">
        <v>261</v>
      </c>
      <c r="F104" s="203" t="s">
        <v>93</v>
      </c>
      <c r="G104" s="182"/>
      <c r="H104" s="103" t="s">
        <v>394</v>
      </c>
      <c r="I104" s="49" t="s">
        <v>103</v>
      </c>
      <c r="J104" s="81" t="b">
        <v>0</v>
      </c>
      <c r="K104" s="17"/>
      <c r="L104" s="4"/>
    </row>
    <row r="105" spans="1:12" ht="27" customHeight="1" x14ac:dyDescent="0.3">
      <c r="A105" s="183"/>
      <c r="B105" s="183"/>
      <c r="C105" s="197"/>
      <c r="D105" s="200"/>
      <c r="E105" s="208"/>
      <c r="F105" s="241"/>
      <c r="G105" s="183"/>
      <c r="H105" s="37" t="s">
        <v>263</v>
      </c>
      <c r="I105" s="35" t="s">
        <v>103</v>
      </c>
      <c r="J105" s="96" t="b">
        <v>1</v>
      </c>
      <c r="K105" s="43" t="s">
        <v>492</v>
      </c>
      <c r="L105" s="260" t="s">
        <v>534</v>
      </c>
    </row>
    <row r="106" spans="1:12" ht="27" customHeight="1" x14ac:dyDescent="0.3">
      <c r="A106" s="184"/>
      <c r="B106" s="184"/>
      <c r="C106" s="198"/>
      <c r="D106" s="202"/>
      <c r="E106" s="210"/>
      <c r="F106" s="206"/>
      <c r="G106" s="184"/>
      <c r="H106" s="101" t="s">
        <v>264</v>
      </c>
      <c r="I106" s="11" t="s">
        <v>103</v>
      </c>
      <c r="J106" s="77" t="b">
        <v>0</v>
      </c>
      <c r="K106" s="18"/>
      <c r="L106" s="10"/>
    </row>
    <row r="107" spans="1:12" ht="27" customHeight="1" x14ac:dyDescent="0.3">
      <c r="A107" s="214" t="s">
        <v>222</v>
      </c>
      <c r="B107" s="214" t="s">
        <v>246</v>
      </c>
      <c r="C107" s="242" t="s">
        <v>265</v>
      </c>
      <c r="D107" s="245" t="s">
        <v>266</v>
      </c>
      <c r="E107" s="248" t="s">
        <v>267</v>
      </c>
      <c r="F107" s="251" t="s">
        <v>163</v>
      </c>
      <c r="G107" s="191"/>
      <c r="H107" s="34" t="s">
        <v>268</v>
      </c>
      <c r="I107" s="31" t="s">
        <v>103</v>
      </c>
      <c r="J107" s="97" t="b">
        <v>1</v>
      </c>
      <c r="K107" s="43" t="s">
        <v>492</v>
      </c>
      <c r="L107" s="34" t="s">
        <v>533</v>
      </c>
    </row>
    <row r="108" spans="1:12" ht="27" customHeight="1" x14ac:dyDescent="0.3">
      <c r="A108" s="215"/>
      <c r="B108" s="215"/>
      <c r="C108" s="243"/>
      <c r="D108" s="246"/>
      <c r="E108" s="249"/>
      <c r="F108" s="252"/>
      <c r="G108" s="192"/>
      <c r="H108" s="51" t="s">
        <v>425</v>
      </c>
      <c r="I108" s="40" t="s">
        <v>103</v>
      </c>
      <c r="J108" s="93" t="b">
        <v>0</v>
      </c>
      <c r="K108" s="37"/>
      <c r="L108" s="37"/>
    </row>
    <row r="109" spans="1:12" ht="27" customHeight="1" x14ac:dyDescent="0.3">
      <c r="A109" s="215"/>
      <c r="B109" s="215"/>
      <c r="C109" s="243"/>
      <c r="D109" s="246"/>
      <c r="E109" s="249"/>
      <c r="F109" s="252"/>
      <c r="G109" s="192"/>
      <c r="H109" s="37" t="s">
        <v>269</v>
      </c>
      <c r="I109" s="35" t="s">
        <v>103</v>
      </c>
      <c r="J109" s="98" t="b">
        <v>0</v>
      </c>
      <c r="K109" s="40"/>
      <c r="L109" s="37"/>
    </row>
    <row r="110" spans="1:12" ht="27" customHeight="1" x14ac:dyDescent="0.3">
      <c r="A110" s="215"/>
      <c r="B110" s="215"/>
      <c r="C110" s="243"/>
      <c r="D110" s="246"/>
      <c r="E110" s="249"/>
      <c r="F110" s="252"/>
      <c r="G110" s="192"/>
      <c r="H110" s="37" t="s">
        <v>270</v>
      </c>
      <c r="I110" s="35" t="s">
        <v>103</v>
      </c>
      <c r="J110" s="98" t="b">
        <v>0</v>
      </c>
      <c r="K110" s="40"/>
      <c r="L110" s="37"/>
    </row>
    <row r="111" spans="1:12" ht="27" customHeight="1" x14ac:dyDescent="0.3">
      <c r="A111" s="215"/>
      <c r="B111" s="215"/>
      <c r="C111" s="243"/>
      <c r="D111" s="246"/>
      <c r="E111" s="249"/>
      <c r="F111" s="252"/>
      <c r="G111" s="192"/>
      <c r="H111" s="37" t="s">
        <v>271</v>
      </c>
      <c r="I111" s="35" t="s">
        <v>103</v>
      </c>
      <c r="J111" s="98" t="b">
        <v>0</v>
      </c>
      <c r="K111" s="40"/>
      <c r="L111" s="37"/>
    </row>
    <row r="112" spans="1:12" ht="27" customHeight="1" x14ac:dyDescent="0.3">
      <c r="A112" s="215"/>
      <c r="B112" s="215"/>
      <c r="C112" s="243"/>
      <c r="D112" s="246"/>
      <c r="E112" s="249"/>
      <c r="F112" s="252"/>
      <c r="G112" s="192"/>
      <c r="H112" s="37" t="s">
        <v>272</v>
      </c>
      <c r="I112" s="35" t="s">
        <v>103</v>
      </c>
      <c r="J112" s="98" t="b">
        <v>0</v>
      </c>
      <c r="K112" s="40"/>
      <c r="L112" s="37"/>
    </row>
    <row r="113" spans="1:12" x14ac:dyDescent="0.3">
      <c r="A113" s="216"/>
      <c r="B113" s="216"/>
      <c r="C113" s="244"/>
      <c r="D113" s="247"/>
      <c r="E113" s="250"/>
      <c r="F113" s="253"/>
      <c r="G113" s="193"/>
      <c r="H113" s="52" t="s">
        <v>388</v>
      </c>
      <c r="I113" s="50" t="s">
        <v>103</v>
      </c>
      <c r="J113" s="105"/>
      <c r="K113" s="44"/>
      <c r="L113" s="52"/>
    </row>
    <row r="114" spans="1:12" ht="48" customHeight="1" x14ac:dyDescent="0.3">
      <c r="A114" s="182" t="s">
        <v>273</v>
      </c>
      <c r="B114" s="182" t="s">
        <v>196</v>
      </c>
      <c r="C114" s="196" t="s">
        <v>274</v>
      </c>
      <c r="D114" s="199" t="s">
        <v>275</v>
      </c>
      <c r="E114" s="207" t="s">
        <v>276</v>
      </c>
      <c r="F114" s="203" t="s">
        <v>93</v>
      </c>
      <c r="G114" s="182" t="s">
        <v>277</v>
      </c>
      <c r="H114" s="53" t="s">
        <v>251</v>
      </c>
      <c r="I114" s="13" t="s">
        <v>385</v>
      </c>
      <c r="J114" s="75" t="b">
        <v>1</v>
      </c>
      <c r="K114" s="17" t="s">
        <v>483</v>
      </c>
      <c r="L114" s="4" t="s">
        <v>494</v>
      </c>
    </row>
    <row r="115" spans="1:12" ht="35.25" customHeight="1" x14ac:dyDescent="0.3">
      <c r="A115" s="183"/>
      <c r="B115" s="183"/>
      <c r="C115" s="197"/>
      <c r="D115" s="200"/>
      <c r="E115" s="208"/>
      <c r="F115" s="204"/>
      <c r="G115" s="183"/>
      <c r="H115" s="41" t="s">
        <v>278</v>
      </c>
      <c r="I115" s="42">
        <v>3</v>
      </c>
      <c r="J115" s="99" t="b">
        <v>0</v>
      </c>
      <c r="K115" s="43"/>
      <c r="L115" s="41"/>
    </row>
    <row r="116" spans="1:12" ht="35.25" customHeight="1" x14ac:dyDescent="0.3">
      <c r="A116" s="183"/>
      <c r="B116" s="183"/>
      <c r="C116" s="197"/>
      <c r="D116" s="201"/>
      <c r="E116" s="209"/>
      <c r="F116" s="205"/>
      <c r="G116" s="183"/>
      <c r="H116" s="7" t="s">
        <v>279</v>
      </c>
      <c r="I116" s="8">
        <v>2</v>
      </c>
      <c r="J116" s="76" t="b">
        <v>0</v>
      </c>
      <c r="K116" s="15"/>
      <c r="L116" s="7"/>
    </row>
    <row r="117" spans="1:12" ht="35.25" customHeight="1" x14ac:dyDescent="0.3">
      <c r="A117" s="183"/>
      <c r="B117" s="183"/>
      <c r="C117" s="197"/>
      <c r="D117" s="201"/>
      <c r="E117" s="209"/>
      <c r="F117" s="205"/>
      <c r="G117" s="183"/>
      <c r="H117" s="7" t="s">
        <v>280</v>
      </c>
      <c r="I117" s="8">
        <v>1</v>
      </c>
      <c r="J117" s="76" t="b">
        <v>0</v>
      </c>
      <c r="K117" s="15"/>
      <c r="L117" s="7"/>
    </row>
    <row r="118" spans="1:12" ht="59.4" customHeight="1" x14ac:dyDescent="0.3">
      <c r="A118" s="184"/>
      <c r="B118" s="184"/>
      <c r="C118" s="198"/>
      <c r="D118" s="202"/>
      <c r="E118" s="210"/>
      <c r="F118" s="206"/>
      <c r="G118" s="184"/>
      <c r="H118" s="10" t="s">
        <v>281</v>
      </c>
      <c r="I118" s="11">
        <v>0</v>
      </c>
      <c r="J118" s="77" t="b">
        <v>0</v>
      </c>
      <c r="K118" s="18"/>
      <c r="L118" s="10"/>
    </row>
    <row r="119" spans="1:12" ht="48" customHeight="1" x14ac:dyDescent="0.3">
      <c r="A119" s="182" t="s">
        <v>273</v>
      </c>
      <c r="B119" s="182" t="s">
        <v>196</v>
      </c>
      <c r="C119" s="196" t="s">
        <v>282</v>
      </c>
      <c r="D119" s="199" t="s">
        <v>283</v>
      </c>
      <c r="E119" s="207" t="s">
        <v>284</v>
      </c>
      <c r="F119" s="203" t="s">
        <v>93</v>
      </c>
      <c r="G119" s="182" t="s">
        <v>277</v>
      </c>
      <c r="H119" s="53" t="s">
        <v>251</v>
      </c>
      <c r="I119" s="13" t="s">
        <v>385</v>
      </c>
      <c r="J119" s="75" t="b">
        <v>1</v>
      </c>
      <c r="K119" s="17" t="s">
        <v>483</v>
      </c>
      <c r="L119" s="4" t="s">
        <v>495</v>
      </c>
    </row>
    <row r="120" spans="1:12" ht="35.25" customHeight="1" x14ac:dyDescent="0.3">
      <c r="A120" s="183"/>
      <c r="B120" s="183"/>
      <c r="C120" s="197"/>
      <c r="D120" s="200"/>
      <c r="E120" s="208"/>
      <c r="F120" s="204"/>
      <c r="G120" s="183"/>
      <c r="H120" s="41" t="s">
        <v>278</v>
      </c>
      <c r="I120" s="42">
        <v>3</v>
      </c>
      <c r="J120" s="99" t="b">
        <v>0</v>
      </c>
      <c r="K120" s="43"/>
      <c r="L120" s="41"/>
    </row>
    <row r="121" spans="1:12" ht="35.25" customHeight="1" x14ac:dyDescent="0.3">
      <c r="A121" s="183"/>
      <c r="B121" s="183"/>
      <c r="C121" s="197"/>
      <c r="D121" s="201"/>
      <c r="E121" s="209"/>
      <c r="F121" s="205"/>
      <c r="G121" s="183"/>
      <c r="H121" s="7" t="s">
        <v>279</v>
      </c>
      <c r="I121" s="8">
        <v>2</v>
      </c>
      <c r="J121" s="76" t="b">
        <v>0</v>
      </c>
      <c r="K121" s="15"/>
      <c r="L121" s="7"/>
    </row>
    <row r="122" spans="1:12" ht="35.25" customHeight="1" x14ac:dyDescent="0.3">
      <c r="A122" s="183"/>
      <c r="B122" s="183"/>
      <c r="C122" s="197"/>
      <c r="D122" s="201"/>
      <c r="E122" s="209"/>
      <c r="F122" s="205"/>
      <c r="G122" s="183"/>
      <c r="H122" s="7" t="s">
        <v>280</v>
      </c>
      <c r="I122" s="8">
        <v>1</v>
      </c>
      <c r="J122" s="76" t="b">
        <v>0</v>
      </c>
      <c r="K122" s="15"/>
      <c r="L122" s="7"/>
    </row>
    <row r="123" spans="1:12" ht="59.4" customHeight="1" x14ac:dyDescent="0.3">
      <c r="A123" s="184"/>
      <c r="B123" s="184"/>
      <c r="C123" s="198"/>
      <c r="D123" s="202"/>
      <c r="E123" s="210"/>
      <c r="F123" s="206"/>
      <c r="G123" s="184"/>
      <c r="H123" s="10" t="s">
        <v>281</v>
      </c>
      <c r="I123" s="11">
        <v>0</v>
      </c>
      <c r="J123" s="77" t="b">
        <v>0</v>
      </c>
      <c r="K123" s="18"/>
      <c r="L123" s="10"/>
    </row>
    <row r="124" spans="1:12" ht="35.25" customHeight="1" x14ac:dyDescent="0.3">
      <c r="A124" s="182" t="s">
        <v>273</v>
      </c>
      <c r="B124" s="182" t="s">
        <v>196</v>
      </c>
      <c r="C124" s="196" t="s">
        <v>285</v>
      </c>
      <c r="D124" s="199" t="s">
        <v>286</v>
      </c>
      <c r="E124" s="207" t="s">
        <v>287</v>
      </c>
      <c r="F124" s="203" t="s">
        <v>93</v>
      </c>
      <c r="G124" s="182" t="s">
        <v>288</v>
      </c>
      <c r="H124" s="53" t="s">
        <v>251</v>
      </c>
      <c r="I124" s="13" t="s">
        <v>385</v>
      </c>
      <c r="J124" s="75" t="b">
        <v>0</v>
      </c>
      <c r="K124" s="17"/>
      <c r="L124" s="4"/>
    </row>
    <row r="125" spans="1:12" ht="35.25" customHeight="1" x14ac:dyDescent="0.3">
      <c r="A125" s="183"/>
      <c r="B125" s="183"/>
      <c r="C125" s="197"/>
      <c r="D125" s="200"/>
      <c r="E125" s="208"/>
      <c r="F125" s="204"/>
      <c r="G125" s="183"/>
      <c r="H125" s="41" t="s">
        <v>289</v>
      </c>
      <c r="I125" s="42">
        <v>3</v>
      </c>
      <c r="J125" s="99" t="b">
        <v>0</v>
      </c>
      <c r="K125" s="43"/>
      <c r="L125" s="41"/>
    </row>
    <row r="126" spans="1:12" ht="35.25" customHeight="1" x14ac:dyDescent="0.3">
      <c r="A126" s="183"/>
      <c r="B126" s="183"/>
      <c r="C126" s="197"/>
      <c r="D126" s="201"/>
      <c r="E126" s="209"/>
      <c r="F126" s="205"/>
      <c r="G126" s="183"/>
      <c r="H126" s="7" t="s">
        <v>290</v>
      </c>
      <c r="I126" s="8">
        <v>2</v>
      </c>
      <c r="J126" s="76" t="b">
        <v>0</v>
      </c>
      <c r="K126" s="15"/>
      <c r="L126" s="7"/>
    </row>
    <row r="127" spans="1:12" ht="35.25" customHeight="1" x14ac:dyDescent="0.3">
      <c r="A127" s="183"/>
      <c r="B127" s="183"/>
      <c r="C127" s="197"/>
      <c r="D127" s="201"/>
      <c r="E127" s="209"/>
      <c r="F127" s="205"/>
      <c r="G127" s="183"/>
      <c r="H127" s="7" t="s">
        <v>291</v>
      </c>
      <c r="I127" s="8">
        <v>1</v>
      </c>
      <c r="J127" s="76" t="b">
        <v>0</v>
      </c>
      <c r="K127" s="15"/>
      <c r="L127" s="7"/>
    </row>
    <row r="128" spans="1:12" ht="59.4" customHeight="1" x14ac:dyDescent="0.3">
      <c r="A128" s="184"/>
      <c r="B128" s="184"/>
      <c r="C128" s="198"/>
      <c r="D128" s="202"/>
      <c r="E128" s="210"/>
      <c r="F128" s="206"/>
      <c r="G128" s="184"/>
      <c r="H128" s="10" t="s">
        <v>292</v>
      </c>
      <c r="I128" s="11">
        <v>0</v>
      </c>
      <c r="J128" s="77" t="b">
        <v>1</v>
      </c>
      <c r="K128" s="18" t="s">
        <v>499</v>
      </c>
      <c r="L128" s="10" t="s">
        <v>531</v>
      </c>
    </row>
    <row r="129" spans="1:12" ht="35.25" customHeight="1" x14ac:dyDescent="0.3">
      <c r="A129" s="182" t="s">
        <v>273</v>
      </c>
      <c r="B129" s="182" t="s">
        <v>196</v>
      </c>
      <c r="C129" s="196" t="s">
        <v>293</v>
      </c>
      <c r="D129" s="199" t="s">
        <v>294</v>
      </c>
      <c r="E129" s="207" t="s">
        <v>465</v>
      </c>
      <c r="F129" s="203" t="s">
        <v>93</v>
      </c>
      <c r="G129" s="182" t="s">
        <v>277</v>
      </c>
      <c r="H129" s="4" t="s">
        <v>251</v>
      </c>
      <c r="I129" s="5" t="s">
        <v>385</v>
      </c>
      <c r="J129" s="75" t="b">
        <v>1</v>
      </c>
      <c r="K129" s="15" t="s">
        <v>496</v>
      </c>
      <c r="L129" s="4" t="s">
        <v>497</v>
      </c>
    </row>
    <row r="130" spans="1:12" ht="35.25" customHeight="1" x14ac:dyDescent="0.3">
      <c r="A130" s="183"/>
      <c r="B130" s="183"/>
      <c r="C130" s="197"/>
      <c r="D130" s="200"/>
      <c r="E130" s="208"/>
      <c r="F130" s="204"/>
      <c r="G130" s="183"/>
      <c r="H130" s="41" t="s">
        <v>295</v>
      </c>
      <c r="I130" s="42">
        <v>3</v>
      </c>
      <c r="J130" s="99" t="b">
        <v>0</v>
      </c>
      <c r="K130" s="43"/>
      <c r="L130" s="41"/>
    </row>
    <row r="131" spans="1:12" ht="35.25" customHeight="1" x14ac:dyDescent="0.3">
      <c r="A131" s="183"/>
      <c r="B131" s="183"/>
      <c r="C131" s="197"/>
      <c r="D131" s="201"/>
      <c r="E131" s="209"/>
      <c r="F131" s="205"/>
      <c r="G131" s="183"/>
      <c r="H131" s="7" t="s">
        <v>296</v>
      </c>
      <c r="I131" s="8">
        <v>2</v>
      </c>
      <c r="J131" s="76" t="b">
        <v>0</v>
      </c>
      <c r="K131" s="15"/>
      <c r="L131" s="7"/>
    </row>
    <row r="132" spans="1:12" ht="35.25" customHeight="1" x14ac:dyDescent="0.3">
      <c r="A132" s="183"/>
      <c r="B132" s="183"/>
      <c r="C132" s="197"/>
      <c r="D132" s="201"/>
      <c r="E132" s="209"/>
      <c r="F132" s="205"/>
      <c r="G132" s="183"/>
      <c r="H132" s="7" t="s">
        <v>297</v>
      </c>
      <c r="I132" s="8">
        <v>1</v>
      </c>
      <c r="J132" s="76" t="b">
        <v>0</v>
      </c>
      <c r="K132" s="15"/>
      <c r="L132" s="7"/>
    </row>
    <row r="133" spans="1:12" ht="59.4" customHeight="1" x14ac:dyDescent="0.3">
      <c r="A133" s="184"/>
      <c r="B133" s="184"/>
      <c r="C133" s="198"/>
      <c r="D133" s="202"/>
      <c r="E133" s="210"/>
      <c r="F133" s="206"/>
      <c r="G133" s="184"/>
      <c r="H133" s="10" t="s">
        <v>298</v>
      </c>
      <c r="I133" s="11">
        <v>0</v>
      </c>
      <c r="J133" s="77" t="b">
        <v>0</v>
      </c>
      <c r="K133" s="18"/>
      <c r="L133" s="10"/>
    </row>
    <row r="134" spans="1:12" ht="35.25" customHeight="1" x14ac:dyDescent="0.3">
      <c r="A134" s="182" t="s">
        <v>273</v>
      </c>
      <c r="B134" s="182" t="s">
        <v>196</v>
      </c>
      <c r="C134" s="196" t="s">
        <v>299</v>
      </c>
      <c r="D134" s="199" t="s">
        <v>300</v>
      </c>
      <c r="E134" s="207" t="s">
        <v>461</v>
      </c>
      <c r="F134" s="203" t="s">
        <v>93</v>
      </c>
      <c r="G134" s="182" t="s">
        <v>277</v>
      </c>
      <c r="H134" s="4" t="s">
        <v>251</v>
      </c>
      <c r="I134" s="5" t="s">
        <v>385</v>
      </c>
      <c r="J134" s="75" t="b">
        <v>1</v>
      </c>
      <c r="K134" s="15" t="s">
        <v>496</v>
      </c>
      <c r="L134" s="4" t="s">
        <v>498</v>
      </c>
    </row>
    <row r="135" spans="1:12" ht="35.25" customHeight="1" x14ac:dyDescent="0.3">
      <c r="A135" s="183"/>
      <c r="B135" s="183"/>
      <c r="C135" s="197"/>
      <c r="D135" s="200"/>
      <c r="E135" s="208"/>
      <c r="F135" s="204"/>
      <c r="G135" s="183"/>
      <c r="H135" s="41" t="s">
        <v>295</v>
      </c>
      <c r="I135" s="42">
        <v>3</v>
      </c>
      <c r="J135" s="99" t="b">
        <v>0</v>
      </c>
      <c r="K135" s="43"/>
      <c r="L135" s="41"/>
    </row>
    <row r="136" spans="1:12" ht="35.25" customHeight="1" x14ac:dyDescent="0.3">
      <c r="A136" s="183"/>
      <c r="B136" s="183"/>
      <c r="C136" s="197"/>
      <c r="D136" s="201"/>
      <c r="E136" s="209"/>
      <c r="F136" s="205"/>
      <c r="G136" s="183"/>
      <c r="H136" s="7" t="s">
        <v>296</v>
      </c>
      <c r="I136" s="8">
        <v>2</v>
      </c>
      <c r="J136" s="76" t="b">
        <v>0</v>
      </c>
      <c r="K136" s="15"/>
      <c r="L136" s="7"/>
    </row>
    <row r="137" spans="1:12" ht="35.25" customHeight="1" x14ac:dyDescent="0.3">
      <c r="A137" s="183"/>
      <c r="B137" s="183"/>
      <c r="C137" s="197"/>
      <c r="D137" s="201"/>
      <c r="E137" s="209"/>
      <c r="F137" s="205"/>
      <c r="G137" s="183"/>
      <c r="H137" s="7" t="s">
        <v>297</v>
      </c>
      <c r="I137" s="8">
        <v>1</v>
      </c>
      <c r="J137" s="76" t="b">
        <v>0</v>
      </c>
      <c r="K137" s="15"/>
      <c r="L137" s="7"/>
    </row>
    <row r="138" spans="1:12" ht="59.4" customHeight="1" x14ac:dyDescent="0.3">
      <c r="A138" s="184"/>
      <c r="B138" s="184"/>
      <c r="C138" s="198"/>
      <c r="D138" s="202"/>
      <c r="E138" s="210"/>
      <c r="F138" s="206"/>
      <c r="G138" s="184"/>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511</v>
      </c>
      <c r="K139" s="25" t="s">
        <v>484</v>
      </c>
      <c r="L139" s="26"/>
    </row>
    <row r="140" spans="1:12" ht="39.6" x14ac:dyDescent="0.3">
      <c r="A140" s="182" t="s">
        <v>273</v>
      </c>
      <c r="B140" s="182" t="s">
        <v>196</v>
      </c>
      <c r="C140" s="196" t="s">
        <v>304</v>
      </c>
      <c r="D140" s="199" t="s">
        <v>305</v>
      </c>
      <c r="E140" s="207" t="s">
        <v>306</v>
      </c>
      <c r="F140" s="203" t="s">
        <v>93</v>
      </c>
      <c r="G140" s="182" t="s">
        <v>140</v>
      </c>
      <c r="H140" s="4" t="s">
        <v>295</v>
      </c>
      <c r="I140" s="5">
        <v>3</v>
      </c>
      <c r="J140" s="75" t="b">
        <v>0</v>
      </c>
      <c r="K140" s="17"/>
      <c r="L140" s="4"/>
    </row>
    <row r="141" spans="1:12" ht="26.4" x14ac:dyDescent="0.3">
      <c r="A141" s="183"/>
      <c r="B141" s="183"/>
      <c r="C141" s="197"/>
      <c r="D141" s="201"/>
      <c r="E141" s="209"/>
      <c r="F141" s="205"/>
      <c r="G141" s="183"/>
      <c r="H141" s="7" t="s">
        <v>296</v>
      </c>
      <c r="I141" s="8">
        <v>2</v>
      </c>
      <c r="J141" s="76" t="b">
        <v>0</v>
      </c>
      <c r="K141" s="15"/>
      <c r="L141" s="7"/>
    </row>
    <row r="142" spans="1:12" ht="26.4" x14ac:dyDescent="0.3">
      <c r="A142" s="183"/>
      <c r="B142" s="183"/>
      <c r="C142" s="197"/>
      <c r="D142" s="201"/>
      <c r="E142" s="209"/>
      <c r="F142" s="205"/>
      <c r="G142" s="183"/>
      <c r="H142" s="7" t="s">
        <v>297</v>
      </c>
      <c r="I142" s="8">
        <v>1</v>
      </c>
      <c r="J142" s="76" t="b">
        <v>0</v>
      </c>
      <c r="K142" s="15"/>
      <c r="L142" s="7"/>
    </row>
    <row r="143" spans="1:12" x14ac:dyDescent="0.3">
      <c r="A143" s="183"/>
      <c r="B143" s="183"/>
      <c r="C143" s="197"/>
      <c r="D143" s="201"/>
      <c r="E143" s="209"/>
      <c r="F143" s="205"/>
      <c r="G143" s="183"/>
      <c r="H143" s="7" t="s">
        <v>298</v>
      </c>
      <c r="I143" s="8">
        <v>0</v>
      </c>
      <c r="J143" s="78" t="b">
        <v>0</v>
      </c>
      <c r="K143" s="15"/>
      <c r="L143" s="7"/>
    </row>
    <row r="144" spans="1:12" ht="66" x14ac:dyDescent="0.3">
      <c r="A144" s="184"/>
      <c r="B144" s="184"/>
      <c r="C144" s="198"/>
      <c r="D144" s="202"/>
      <c r="E144" s="210"/>
      <c r="F144" s="206"/>
      <c r="G144" s="184"/>
      <c r="H144" s="10" t="s">
        <v>251</v>
      </c>
      <c r="I144" s="11" t="s">
        <v>385</v>
      </c>
      <c r="J144" s="77" t="b">
        <v>1</v>
      </c>
      <c r="K144" s="18" t="s">
        <v>483</v>
      </c>
      <c r="L144" s="10" t="s">
        <v>532</v>
      </c>
    </row>
    <row r="145" spans="1:12" ht="39.6" x14ac:dyDescent="0.3">
      <c r="A145" s="182" t="s">
        <v>273</v>
      </c>
      <c r="B145" s="182" t="s">
        <v>196</v>
      </c>
      <c r="C145" s="196" t="s">
        <v>307</v>
      </c>
      <c r="D145" s="199" t="s">
        <v>308</v>
      </c>
      <c r="E145" s="207" t="s">
        <v>309</v>
      </c>
      <c r="F145" s="203" t="s">
        <v>93</v>
      </c>
      <c r="G145" s="182"/>
      <c r="H145" s="4" t="s">
        <v>295</v>
      </c>
      <c r="I145" s="5">
        <v>3</v>
      </c>
      <c r="J145" s="81" t="b">
        <v>0</v>
      </c>
      <c r="K145" s="17"/>
      <c r="L145" s="4"/>
    </row>
    <row r="146" spans="1:12" ht="26.4" x14ac:dyDescent="0.3">
      <c r="A146" s="183"/>
      <c r="B146" s="183"/>
      <c r="C146" s="197"/>
      <c r="D146" s="201"/>
      <c r="E146" s="209"/>
      <c r="F146" s="205"/>
      <c r="G146" s="183"/>
      <c r="H146" s="7" t="s">
        <v>296</v>
      </c>
      <c r="I146" s="8">
        <v>2</v>
      </c>
      <c r="J146" s="78" t="b">
        <v>0</v>
      </c>
      <c r="K146" s="15"/>
      <c r="L146" s="7"/>
    </row>
    <row r="147" spans="1:12" ht="26.4" x14ac:dyDescent="0.3">
      <c r="A147" s="183"/>
      <c r="B147" s="183"/>
      <c r="C147" s="197"/>
      <c r="D147" s="201"/>
      <c r="E147" s="209"/>
      <c r="F147" s="205"/>
      <c r="G147" s="183"/>
      <c r="H147" s="7" t="s">
        <v>297</v>
      </c>
      <c r="I147" s="8">
        <v>1</v>
      </c>
      <c r="J147" s="76" t="b">
        <v>0</v>
      </c>
      <c r="K147" s="15"/>
      <c r="L147" s="7"/>
    </row>
    <row r="148" spans="1:12" ht="39.6" x14ac:dyDescent="0.3">
      <c r="A148" s="183"/>
      <c r="B148" s="183"/>
      <c r="C148" s="197"/>
      <c r="D148" s="201"/>
      <c r="E148" s="209"/>
      <c r="F148" s="205"/>
      <c r="G148" s="183"/>
      <c r="H148" s="7" t="s">
        <v>298</v>
      </c>
      <c r="I148" s="8">
        <v>0</v>
      </c>
      <c r="J148" s="78" t="b">
        <v>1</v>
      </c>
      <c r="K148" s="15" t="s">
        <v>512</v>
      </c>
      <c r="L148" s="7" t="s">
        <v>513</v>
      </c>
    </row>
    <row r="149" spans="1:12" ht="26.4" x14ac:dyDescent="0.3">
      <c r="A149" s="184"/>
      <c r="B149" s="184"/>
      <c r="C149" s="198"/>
      <c r="D149" s="202"/>
      <c r="E149" s="210"/>
      <c r="F149" s="206"/>
      <c r="G149" s="184"/>
      <c r="H149" s="10" t="s">
        <v>251</v>
      </c>
      <c r="I149" s="11" t="s">
        <v>385</v>
      </c>
      <c r="J149" s="77" t="b">
        <v>0</v>
      </c>
      <c r="K149" s="18"/>
      <c r="L149" s="10"/>
    </row>
    <row r="150" spans="1:12" ht="39.6" x14ac:dyDescent="0.3">
      <c r="A150" s="182" t="s">
        <v>273</v>
      </c>
      <c r="B150" s="182" t="s">
        <v>196</v>
      </c>
      <c r="C150" s="196" t="s">
        <v>310</v>
      </c>
      <c r="D150" s="199" t="s">
        <v>311</v>
      </c>
      <c r="E150" s="207" t="s">
        <v>312</v>
      </c>
      <c r="F150" s="203" t="s">
        <v>93</v>
      </c>
      <c r="G150" s="182" t="s">
        <v>313</v>
      </c>
      <c r="H150" s="4" t="s">
        <v>295</v>
      </c>
      <c r="I150" s="5">
        <v>3</v>
      </c>
      <c r="J150" s="75" t="b">
        <v>0</v>
      </c>
      <c r="K150" s="17"/>
      <c r="L150" s="4"/>
    </row>
    <row r="151" spans="1:12" ht="52.8" x14ac:dyDescent="0.3">
      <c r="A151" s="183"/>
      <c r="B151" s="183"/>
      <c r="C151" s="197"/>
      <c r="D151" s="201"/>
      <c r="E151" s="209"/>
      <c r="F151" s="205"/>
      <c r="G151" s="183"/>
      <c r="H151" s="7" t="s">
        <v>296</v>
      </c>
      <c r="I151" s="8">
        <v>2</v>
      </c>
      <c r="J151" s="76" t="b">
        <v>1</v>
      </c>
      <c r="K151" s="15" t="s">
        <v>514</v>
      </c>
      <c r="L151" s="7" t="s">
        <v>515</v>
      </c>
    </row>
    <row r="152" spans="1:12" ht="26.4" x14ac:dyDescent="0.3">
      <c r="A152" s="183"/>
      <c r="B152" s="183"/>
      <c r="C152" s="197"/>
      <c r="D152" s="201"/>
      <c r="E152" s="209"/>
      <c r="F152" s="205"/>
      <c r="G152" s="183"/>
      <c r="H152" s="7" t="s">
        <v>297</v>
      </c>
      <c r="I152" s="8">
        <v>1</v>
      </c>
      <c r="J152" s="76" t="b">
        <v>0</v>
      </c>
      <c r="K152" s="15"/>
      <c r="L152" s="7"/>
    </row>
    <row r="153" spans="1:12" x14ac:dyDescent="0.3">
      <c r="A153" s="183"/>
      <c r="B153" s="183"/>
      <c r="C153" s="197"/>
      <c r="D153" s="201"/>
      <c r="E153" s="209"/>
      <c r="F153" s="205"/>
      <c r="G153" s="183"/>
      <c r="H153" s="7" t="s">
        <v>298</v>
      </c>
      <c r="I153" s="8">
        <v>0</v>
      </c>
      <c r="J153" s="76" t="b">
        <v>0</v>
      </c>
      <c r="K153" s="15"/>
      <c r="L153" s="7"/>
    </row>
    <row r="154" spans="1:12" ht="26.4" x14ac:dyDescent="0.3">
      <c r="A154" s="184"/>
      <c r="B154" s="184"/>
      <c r="C154" s="198"/>
      <c r="D154" s="202"/>
      <c r="E154" s="210"/>
      <c r="F154" s="206"/>
      <c r="G154" s="184"/>
      <c r="H154" s="10" t="s">
        <v>251</v>
      </c>
      <c r="I154" s="11" t="s">
        <v>385</v>
      </c>
      <c r="J154" s="77" t="b">
        <v>0</v>
      </c>
      <c r="K154" s="18"/>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191</v>
      </c>
      <c r="K155" s="32" t="s">
        <v>500</v>
      </c>
      <c r="L155" s="34"/>
    </row>
    <row r="156" spans="1:12" ht="39.6" x14ac:dyDescent="0.3">
      <c r="A156" s="182" t="s">
        <v>273</v>
      </c>
      <c r="B156" s="182" t="s">
        <v>317</v>
      </c>
      <c r="C156" s="196" t="s">
        <v>318</v>
      </c>
      <c r="D156" s="199" t="s">
        <v>319</v>
      </c>
      <c r="E156" s="207" t="s">
        <v>320</v>
      </c>
      <c r="F156" s="203" t="s">
        <v>93</v>
      </c>
      <c r="G156" s="182" t="s">
        <v>321</v>
      </c>
      <c r="H156" s="100" t="s">
        <v>457</v>
      </c>
      <c r="I156" s="5">
        <v>3</v>
      </c>
      <c r="J156" s="75" t="b">
        <v>0</v>
      </c>
      <c r="K156" s="17"/>
      <c r="L156" s="4"/>
    </row>
    <row r="157" spans="1:12" ht="26.4" x14ac:dyDescent="0.3">
      <c r="A157" s="183"/>
      <c r="B157" s="183"/>
      <c r="C157" s="197"/>
      <c r="D157" s="201"/>
      <c r="E157" s="209"/>
      <c r="F157" s="205"/>
      <c r="G157" s="183"/>
      <c r="H157" s="102" t="s">
        <v>458</v>
      </c>
      <c r="I157" s="8">
        <v>2</v>
      </c>
      <c r="J157" s="78" t="b">
        <v>0</v>
      </c>
      <c r="K157" s="15"/>
      <c r="L157" s="7"/>
    </row>
    <row r="158" spans="1:12" ht="39.6" x14ac:dyDescent="0.3">
      <c r="A158" s="183"/>
      <c r="B158" s="183"/>
      <c r="C158" s="197"/>
      <c r="D158" s="201"/>
      <c r="E158" s="209"/>
      <c r="F158" s="205"/>
      <c r="G158" s="183"/>
      <c r="H158" s="102" t="s">
        <v>459</v>
      </c>
      <c r="I158" s="8">
        <v>1</v>
      </c>
      <c r="J158" s="76" t="b">
        <v>0</v>
      </c>
      <c r="K158" s="15"/>
      <c r="L158" s="7"/>
    </row>
    <row r="159" spans="1:12" ht="32.25" customHeight="1" x14ac:dyDescent="0.3">
      <c r="A159" s="183"/>
      <c r="B159" s="183"/>
      <c r="C159" s="197"/>
      <c r="D159" s="201"/>
      <c r="E159" s="209"/>
      <c r="F159" s="205"/>
      <c r="G159" s="183"/>
      <c r="H159" s="102" t="s">
        <v>398</v>
      </c>
      <c r="I159" s="8">
        <v>0</v>
      </c>
      <c r="J159" s="76" t="b">
        <v>0</v>
      </c>
      <c r="K159" s="15"/>
      <c r="L159" s="7"/>
    </row>
    <row r="160" spans="1:12" ht="75.75" customHeight="1" x14ac:dyDescent="0.3">
      <c r="A160" s="184"/>
      <c r="B160" s="184"/>
      <c r="C160" s="198"/>
      <c r="D160" s="202"/>
      <c r="E160" s="210"/>
      <c r="F160" s="206"/>
      <c r="G160" s="184"/>
      <c r="H160" s="101" t="s">
        <v>396</v>
      </c>
      <c r="I160" s="11" t="s">
        <v>385</v>
      </c>
      <c r="J160" s="77" t="b">
        <v>1</v>
      </c>
      <c r="K160" s="18" t="s">
        <v>481</v>
      </c>
      <c r="L160" s="10"/>
    </row>
    <row r="161" spans="1:12" ht="66" hidden="1" x14ac:dyDescent="0.3">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3">
      <c r="A162" s="25" t="s">
        <v>273</v>
      </c>
      <c r="B162" s="25" t="s">
        <v>317</v>
      </c>
      <c r="C162" s="47" t="s">
        <v>325</v>
      </c>
      <c r="D162" s="67" t="s">
        <v>326</v>
      </c>
      <c r="E162" s="26" t="s">
        <v>327</v>
      </c>
      <c r="F162" s="25" t="s">
        <v>239</v>
      </c>
      <c r="G162" s="26"/>
      <c r="H162" s="26" t="s">
        <v>387</v>
      </c>
      <c r="I162" s="48" t="s">
        <v>103</v>
      </c>
      <c r="J162" s="91"/>
      <c r="K162" s="25"/>
      <c r="L162" s="26"/>
    </row>
    <row r="163" spans="1:12" ht="158.4" hidden="1" x14ac:dyDescent="0.3">
      <c r="A163" s="25" t="s">
        <v>273</v>
      </c>
      <c r="B163" s="25" t="s">
        <v>317</v>
      </c>
      <c r="C163" s="47" t="s">
        <v>328</v>
      </c>
      <c r="D163" s="67" t="s">
        <v>329</v>
      </c>
      <c r="E163" s="26" t="s">
        <v>330</v>
      </c>
      <c r="F163" s="25" t="s">
        <v>239</v>
      </c>
      <c r="G163" s="26"/>
      <c r="H163" s="26" t="s">
        <v>387</v>
      </c>
      <c r="I163" s="48" t="s">
        <v>103</v>
      </c>
      <c r="J163" s="91"/>
      <c r="K163" s="25"/>
      <c r="L163" s="26"/>
    </row>
    <row r="164" spans="1:12" ht="39.6" x14ac:dyDescent="0.3">
      <c r="A164" s="182" t="s">
        <v>273</v>
      </c>
      <c r="B164" s="182" t="s">
        <v>317</v>
      </c>
      <c r="C164" s="196" t="s">
        <v>331</v>
      </c>
      <c r="D164" s="199" t="s">
        <v>332</v>
      </c>
      <c r="E164" s="207" t="s">
        <v>333</v>
      </c>
      <c r="F164" s="203" t="s">
        <v>93</v>
      </c>
      <c r="G164" s="188" t="s">
        <v>334</v>
      </c>
      <c r="H164" s="100" t="s">
        <v>399</v>
      </c>
      <c r="I164" s="5">
        <v>3</v>
      </c>
      <c r="J164" s="75" t="b">
        <v>0</v>
      </c>
      <c r="K164" s="17"/>
      <c r="L164" s="19"/>
    </row>
    <row r="165" spans="1:12" ht="39.6" x14ac:dyDescent="0.3">
      <c r="A165" s="183"/>
      <c r="B165" s="183"/>
      <c r="C165" s="197"/>
      <c r="D165" s="201"/>
      <c r="E165" s="209"/>
      <c r="F165" s="205"/>
      <c r="G165" s="189"/>
      <c r="H165" s="102" t="s">
        <v>400</v>
      </c>
      <c r="I165" s="8">
        <v>2</v>
      </c>
      <c r="J165" s="76" t="b">
        <v>0</v>
      </c>
      <c r="K165" s="15"/>
      <c r="L165" s="7"/>
    </row>
    <row r="166" spans="1:12" ht="66" x14ac:dyDescent="0.3">
      <c r="A166" s="183"/>
      <c r="B166" s="183"/>
      <c r="C166" s="197"/>
      <c r="D166" s="201"/>
      <c r="E166" s="209"/>
      <c r="F166" s="205"/>
      <c r="G166" s="189"/>
      <c r="H166" s="102" t="s">
        <v>402</v>
      </c>
      <c r="I166" s="8">
        <v>1</v>
      </c>
      <c r="J166" s="76" t="b">
        <v>1</v>
      </c>
      <c r="K166" s="15" t="s">
        <v>140</v>
      </c>
      <c r="L166" s="7" t="s">
        <v>517</v>
      </c>
    </row>
    <row r="167" spans="1:12" ht="26.4" x14ac:dyDescent="0.3">
      <c r="A167" s="183"/>
      <c r="B167" s="183"/>
      <c r="C167" s="197"/>
      <c r="D167" s="201"/>
      <c r="E167" s="209"/>
      <c r="F167" s="205"/>
      <c r="G167" s="189"/>
      <c r="H167" s="102" t="s">
        <v>401</v>
      </c>
      <c r="I167" s="8">
        <v>0</v>
      </c>
      <c r="J167" s="76" t="b">
        <v>0</v>
      </c>
      <c r="K167" s="15"/>
      <c r="L167" s="7"/>
    </row>
    <row r="168" spans="1:12" ht="30" customHeight="1" x14ac:dyDescent="0.3">
      <c r="A168" s="184"/>
      <c r="B168" s="184"/>
      <c r="C168" s="198"/>
      <c r="D168" s="202"/>
      <c r="E168" s="210"/>
      <c r="F168" s="206"/>
      <c r="G168" s="190"/>
      <c r="H168" s="101" t="s">
        <v>397</v>
      </c>
      <c r="I168" s="11" t="s">
        <v>385</v>
      </c>
      <c r="J168" s="80" t="b">
        <v>0</v>
      </c>
      <c r="K168" s="18"/>
      <c r="L168" s="10"/>
    </row>
    <row r="169" spans="1:12" ht="66" hidden="1" x14ac:dyDescent="0.3">
      <c r="A169" s="25" t="s">
        <v>273</v>
      </c>
      <c r="B169" s="25" t="s">
        <v>317</v>
      </c>
      <c r="C169" s="47" t="s">
        <v>335</v>
      </c>
      <c r="D169" s="67" t="s">
        <v>336</v>
      </c>
      <c r="E169" s="26" t="s">
        <v>324</v>
      </c>
      <c r="F169" s="25" t="s">
        <v>239</v>
      </c>
      <c r="G169" s="26"/>
      <c r="H169" s="26" t="s">
        <v>387</v>
      </c>
      <c r="I169" s="48" t="s">
        <v>103</v>
      </c>
      <c r="J169" s="91"/>
      <c r="K169" s="25"/>
      <c r="L169" s="26"/>
    </row>
    <row r="170" spans="1:12" ht="79.2" x14ac:dyDescent="0.3">
      <c r="A170" s="25" t="s">
        <v>273</v>
      </c>
      <c r="B170" s="25" t="s">
        <v>317</v>
      </c>
      <c r="C170" s="47" t="s">
        <v>337</v>
      </c>
      <c r="D170" s="67" t="s">
        <v>338</v>
      </c>
      <c r="E170" s="26" t="s">
        <v>327</v>
      </c>
      <c r="F170" s="25" t="s">
        <v>239</v>
      </c>
      <c r="G170" s="25" t="s">
        <v>339</v>
      </c>
      <c r="H170" s="26" t="s">
        <v>387</v>
      </c>
      <c r="I170" s="48" t="s">
        <v>103</v>
      </c>
      <c r="J170" s="91" t="s">
        <v>517</v>
      </c>
      <c r="K170" s="25" t="s">
        <v>516</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t="s">
        <v>518</v>
      </c>
      <c r="K171" s="25" t="s">
        <v>140</v>
      </c>
      <c r="L171" s="26"/>
    </row>
    <row r="172" spans="1:12" ht="24.75" customHeight="1" x14ac:dyDescent="0.3">
      <c r="A172" s="188" t="s">
        <v>273</v>
      </c>
      <c r="B172" s="188" t="s">
        <v>317</v>
      </c>
      <c r="C172" s="211">
        <v>16</v>
      </c>
      <c r="D172" s="232" t="s">
        <v>343</v>
      </c>
      <c r="E172" s="207" t="s">
        <v>344</v>
      </c>
      <c r="F172" s="224" t="s">
        <v>93</v>
      </c>
      <c r="G172" s="182" t="s">
        <v>345</v>
      </c>
      <c r="H172" s="19" t="s">
        <v>389</v>
      </c>
      <c r="I172" s="21">
        <v>3</v>
      </c>
      <c r="J172" s="87" t="b">
        <v>0</v>
      </c>
      <c r="K172" s="21"/>
      <c r="L172" s="4"/>
    </row>
    <row r="173" spans="1:12" ht="24.75" customHeight="1" x14ac:dyDescent="0.3">
      <c r="A173" s="189"/>
      <c r="B173" s="189"/>
      <c r="C173" s="212"/>
      <c r="D173" s="233"/>
      <c r="E173" s="209"/>
      <c r="F173" s="226"/>
      <c r="G173" s="183"/>
      <c r="H173" s="22" t="s">
        <v>346</v>
      </c>
      <c r="I173" s="23">
        <v>2</v>
      </c>
      <c r="J173" s="88" t="b">
        <v>1</v>
      </c>
      <c r="K173" s="23" t="s">
        <v>476</v>
      </c>
      <c r="L173" s="22" t="s">
        <v>478</v>
      </c>
    </row>
    <row r="174" spans="1:12" ht="24.75" customHeight="1" x14ac:dyDescent="0.3">
      <c r="A174" s="189"/>
      <c r="B174" s="189"/>
      <c r="C174" s="212"/>
      <c r="D174" s="233"/>
      <c r="E174" s="209"/>
      <c r="F174" s="226"/>
      <c r="G174" s="183"/>
      <c r="H174" s="22" t="s">
        <v>390</v>
      </c>
      <c r="I174" s="23">
        <v>1</v>
      </c>
      <c r="J174" s="88" t="b">
        <v>0</v>
      </c>
      <c r="K174" s="23"/>
      <c r="L174" s="22"/>
    </row>
    <row r="175" spans="1:12" ht="24.75" customHeight="1" x14ac:dyDescent="0.3">
      <c r="A175" s="190"/>
      <c r="B175" s="190"/>
      <c r="C175" s="213"/>
      <c r="D175" s="234"/>
      <c r="E175" s="210"/>
      <c r="F175" s="227"/>
      <c r="G175" s="184"/>
      <c r="H175" s="20" t="s">
        <v>347</v>
      </c>
      <c r="I175" s="11">
        <v>0</v>
      </c>
      <c r="J175" s="80" t="b">
        <v>0</v>
      </c>
      <c r="K175" s="16"/>
      <c r="L175" s="20"/>
    </row>
    <row r="176" spans="1:12" ht="24.75" customHeight="1" x14ac:dyDescent="0.3">
      <c r="A176" s="188" t="s">
        <v>273</v>
      </c>
      <c r="B176" s="188" t="s">
        <v>317</v>
      </c>
      <c r="C176" s="211">
        <v>17</v>
      </c>
      <c r="D176" s="232" t="s">
        <v>348</v>
      </c>
      <c r="E176" s="207" t="s">
        <v>349</v>
      </c>
      <c r="F176" s="224" t="s">
        <v>93</v>
      </c>
      <c r="G176" s="182" t="s">
        <v>345</v>
      </c>
      <c r="H176" s="19" t="s">
        <v>391</v>
      </c>
      <c r="I176" s="21">
        <v>3</v>
      </c>
      <c r="J176" s="87" t="b">
        <v>0</v>
      </c>
      <c r="K176" s="21"/>
      <c r="L176" s="4"/>
    </row>
    <row r="177" spans="1:12" ht="24.75" customHeight="1" x14ac:dyDescent="0.3">
      <c r="A177" s="189"/>
      <c r="B177" s="189"/>
      <c r="C177" s="212"/>
      <c r="D177" s="233"/>
      <c r="E177" s="209"/>
      <c r="F177" s="226"/>
      <c r="G177" s="183"/>
      <c r="H177" s="22" t="s">
        <v>350</v>
      </c>
      <c r="I177" s="23">
        <v>2</v>
      </c>
      <c r="J177" s="88" t="b">
        <v>1</v>
      </c>
      <c r="K177" s="23" t="s">
        <v>476</v>
      </c>
      <c r="L177" s="22" t="s">
        <v>477</v>
      </c>
    </row>
    <row r="178" spans="1:12" ht="24.75" customHeight="1" x14ac:dyDescent="0.3">
      <c r="A178" s="189"/>
      <c r="B178" s="189"/>
      <c r="C178" s="212"/>
      <c r="D178" s="233"/>
      <c r="E178" s="209"/>
      <c r="F178" s="226"/>
      <c r="G178" s="183"/>
      <c r="H178" s="22" t="s">
        <v>392</v>
      </c>
      <c r="I178" s="23">
        <v>1</v>
      </c>
      <c r="J178" s="88" t="b">
        <v>0</v>
      </c>
      <c r="K178" s="23"/>
      <c r="L178" s="22"/>
    </row>
    <row r="179" spans="1:12" ht="100.5" customHeight="1" x14ac:dyDescent="0.3">
      <c r="A179" s="190"/>
      <c r="B179" s="190"/>
      <c r="C179" s="213"/>
      <c r="D179" s="234"/>
      <c r="E179" s="210"/>
      <c r="F179" s="227"/>
      <c r="G179" s="184"/>
      <c r="H179" s="20" t="s">
        <v>347</v>
      </c>
      <c r="I179" s="11">
        <v>0</v>
      </c>
      <c r="J179" s="80" t="b">
        <v>0</v>
      </c>
      <c r="K179" s="16"/>
      <c r="L179" s="20"/>
    </row>
    <row r="180" spans="1:12" ht="39.6" x14ac:dyDescent="0.3">
      <c r="A180" s="188" t="s">
        <v>273</v>
      </c>
      <c r="B180" s="188" t="s">
        <v>317</v>
      </c>
      <c r="C180" s="211" t="s">
        <v>351</v>
      </c>
      <c r="D180" s="232" t="s">
        <v>352</v>
      </c>
      <c r="E180" s="235" t="s">
        <v>353</v>
      </c>
      <c r="F180" s="224" t="s">
        <v>93</v>
      </c>
      <c r="G180" s="182" t="s">
        <v>354</v>
      </c>
      <c r="H180" s="100" t="s">
        <v>355</v>
      </c>
      <c r="I180" s="21">
        <v>0</v>
      </c>
      <c r="J180" s="87" t="b">
        <v>0</v>
      </c>
      <c r="K180" s="21"/>
      <c r="L180" s="4"/>
    </row>
    <row r="181" spans="1:12" ht="26.4" x14ac:dyDescent="0.3">
      <c r="A181" s="189"/>
      <c r="B181" s="189"/>
      <c r="C181" s="212"/>
      <c r="D181" s="233"/>
      <c r="E181" s="236"/>
      <c r="F181" s="226"/>
      <c r="G181" s="183"/>
      <c r="H181" s="7" t="s">
        <v>356</v>
      </c>
      <c r="I181" s="23" t="s">
        <v>385</v>
      </c>
      <c r="J181" s="88" t="b">
        <v>1</v>
      </c>
      <c r="K181" s="23" t="s">
        <v>354</v>
      </c>
      <c r="L181" s="22" t="s">
        <v>479</v>
      </c>
    </row>
    <row r="182" spans="1:12" ht="26.4" x14ac:dyDescent="0.3">
      <c r="A182" s="190"/>
      <c r="B182" s="190"/>
      <c r="C182" s="213"/>
      <c r="D182" s="234"/>
      <c r="E182" s="237"/>
      <c r="F182" s="227"/>
      <c r="G182" s="184"/>
      <c r="H182" s="101" t="s">
        <v>357</v>
      </c>
      <c r="I182" s="16">
        <v>3</v>
      </c>
      <c r="J182" s="79" t="b">
        <v>0</v>
      </c>
      <c r="K182" s="16"/>
      <c r="L182" s="20"/>
    </row>
    <row r="183" spans="1:12" x14ac:dyDescent="0.3">
      <c r="A183" s="188" t="s">
        <v>273</v>
      </c>
      <c r="B183" s="188" t="s">
        <v>317</v>
      </c>
      <c r="C183" s="211" t="s">
        <v>358</v>
      </c>
      <c r="D183" s="232" t="s">
        <v>359</v>
      </c>
      <c r="E183" s="235" t="s">
        <v>360</v>
      </c>
      <c r="F183" s="224" t="s">
        <v>93</v>
      </c>
      <c r="G183" s="182" t="s">
        <v>354</v>
      </c>
      <c r="H183" s="4" t="s">
        <v>262</v>
      </c>
      <c r="I183" s="21">
        <v>1</v>
      </c>
      <c r="J183" s="87" t="b">
        <v>0</v>
      </c>
      <c r="K183" s="21"/>
      <c r="L183" s="4"/>
    </row>
    <row r="184" spans="1:12" ht="20.25" customHeight="1" x14ac:dyDescent="0.3">
      <c r="A184" s="189"/>
      <c r="B184" s="189"/>
      <c r="C184" s="212"/>
      <c r="D184" s="233"/>
      <c r="E184" s="236"/>
      <c r="F184" s="226"/>
      <c r="G184" s="183"/>
      <c r="H184" s="7" t="s">
        <v>361</v>
      </c>
      <c r="I184" s="23">
        <v>0</v>
      </c>
      <c r="J184" s="88" t="b">
        <v>1</v>
      </c>
      <c r="K184" s="23" t="s">
        <v>480</v>
      </c>
      <c r="L184" s="22" t="s">
        <v>523</v>
      </c>
    </row>
    <row r="185" spans="1:12" ht="123" customHeight="1" x14ac:dyDescent="0.3">
      <c r="A185" s="189"/>
      <c r="B185" s="189"/>
      <c r="C185" s="212"/>
      <c r="D185" s="233"/>
      <c r="E185" s="236"/>
      <c r="F185" s="226"/>
      <c r="G185" s="183"/>
      <c r="H185" s="7" t="s">
        <v>362</v>
      </c>
      <c r="I185" s="23">
        <v>2</v>
      </c>
      <c r="J185" s="88" t="b">
        <v>0</v>
      </c>
      <c r="K185" s="23"/>
      <c r="L185" s="16"/>
    </row>
    <row r="186" spans="1:12" ht="12.75" customHeight="1" x14ac:dyDescent="0.3">
      <c r="A186" s="203" t="s">
        <v>273</v>
      </c>
      <c r="B186" s="203" t="s">
        <v>317</v>
      </c>
      <c r="C186" s="228" t="s">
        <v>363</v>
      </c>
      <c r="D186" s="220" t="s">
        <v>364</v>
      </c>
      <c r="E186" s="207" t="s">
        <v>365</v>
      </c>
      <c r="F186" s="224" t="s">
        <v>174</v>
      </c>
      <c r="G186" s="182"/>
      <c r="H186" s="100" t="s">
        <v>415</v>
      </c>
      <c r="I186" s="5">
        <v>3</v>
      </c>
      <c r="J186" s="81" t="b">
        <v>0</v>
      </c>
      <c r="K186" s="179"/>
      <c r="L186" s="180"/>
    </row>
    <row r="187" spans="1:12" ht="28.5" customHeight="1" x14ac:dyDescent="0.3">
      <c r="A187" s="204"/>
      <c r="B187" s="204"/>
      <c r="C187" s="229"/>
      <c r="D187" s="221"/>
      <c r="E187" s="208"/>
      <c r="F187" s="225"/>
      <c r="G187" s="183"/>
      <c r="H187" s="108" t="s">
        <v>414</v>
      </c>
      <c r="I187" s="42">
        <v>2</v>
      </c>
      <c r="J187" s="90" t="b">
        <v>0</v>
      </c>
      <c r="K187" s="43"/>
      <c r="L187" s="43"/>
    </row>
    <row r="188" spans="1:12" ht="34.5" customHeight="1" x14ac:dyDescent="0.3">
      <c r="A188" s="204"/>
      <c r="B188" s="204"/>
      <c r="C188" s="229"/>
      <c r="D188" s="221"/>
      <c r="E188" s="208"/>
      <c r="F188" s="225"/>
      <c r="G188" s="183"/>
      <c r="H188" s="108" t="s">
        <v>413</v>
      </c>
      <c r="I188" s="42">
        <v>1</v>
      </c>
      <c r="J188" s="90" t="b">
        <v>0</v>
      </c>
      <c r="K188" s="43"/>
      <c r="L188" s="41"/>
    </row>
    <row r="189" spans="1:12" ht="92.4" x14ac:dyDescent="0.3">
      <c r="A189" s="205"/>
      <c r="B189" s="205"/>
      <c r="C189" s="230"/>
      <c r="D189" s="222"/>
      <c r="E189" s="209"/>
      <c r="F189" s="226"/>
      <c r="G189" s="183"/>
      <c r="H189" s="7" t="s">
        <v>191</v>
      </c>
      <c r="I189" s="8">
        <v>0</v>
      </c>
      <c r="J189" s="78" t="b">
        <v>1</v>
      </c>
      <c r="K189" s="17" t="s">
        <v>519</v>
      </c>
      <c r="L189" s="17" t="s">
        <v>525</v>
      </c>
    </row>
    <row r="190" spans="1:12" ht="38.1" customHeight="1" x14ac:dyDescent="0.3">
      <c r="A190" s="206"/>
      <c r="B190" s="206"/>
      <c r="C190" s="231"/>
      <c r="D190" s="223"/>
      <c r="E190" s="210"/>
      <c r="F190" s="227"/>
      <c r="G190" s="184"/>
      <c r="H190" s="104" t="s">
        <v>408</v>
      </c>
      <c r="I190" s="11" t="s">
        <v>103</v>
      </c>
      <c r="J190" s="77" t="b">
        <v>0</v>
      </c>
      <c r="K190" s="18"/>
      <c r="L190" s="10"/>
    </row>
    <row r="191" spans="1:12" ht="57.6" customHeight="1" x14ac:dyDescent="0.3">
      <c r="A191" s="33" t="s">
        <v>273</v>
      </c>
      <c r="B191" s="33" t="s">
        <v>317</v>
      </c>
      <c r="C191" s="106" t="s">
        <v>366</v>
      </c>
      <c r="D191" s="107" t="s">
        <v>370</v>
      </c>
      <c r="E191" s="24" t="s">
        <v>406</v>
      </c>
      <c r="F191" s="44" t="s">
        <v>239</v>
      </c>
      <c r="G191" s="33"/>
      <c r="H191" s="48" t="s">
        <v>387</v>
      </c>
      <c r="I191" s="48" t="s">
        <v>103</v>
      </c>
      <c r="J191" s="109" t="s">
        <v>525</v>
      </c>
      <c r="K191" s="17" t="s">
        <v>526</v>
      </c>
      <c r="L191" s="24"/>
    </row>
    <row r="192" spans="1:12" x14ac:dyDescent="0.3">
      <c r="A192" s="203" t="s">
        <v>273</v>
      </c>
      <c r="B192" s="203" t="s">
        <v>317</v>
      </c>
      <c r="C192" s="228" t="s">
        <v>369</v>
      </c>
      <c r="D192" s="220" t="s">
        <v>367</v>
      </c>
      <c r="E192" s="207" t="s">
        <v>368</v>
      </c>
      <c r="F192" s="224" t="s">
        <v>174</v>
      </c>
      <c r="G192" s="182"/>
      <c r="H192" s="100" t="s">
        <v>412</v>
      </c>
      <c r="I192" s="5">
        <v>3</v>
      </c>
      <c r="J192" s="81" t="b">
        <v>0</v>
      </c>
      <c r="K192" s="17"/>
      <c r="L192" s="4"/>
    </row>
    <row r="193" spans="1:12" ht="26.4" x14ac:dyDescent="0.3">
      <c r="A193" s="204"/>
      <c r="B193" s="204"/>
      <c r="C193" s="229"/>
      <c r="D193" s="221"/>
      <c r="E193" s="208"/>
      <c r="F193" s="225"/>
      <c r="G193" s="183"/>
      <c r="H193" s="108" t="s">
        <v>411</v>
      </c>
      <c r="I193" s="42">
        <v>2</v>
      </c>
      <c r="J193" s="90" t="b">
        <v>0</v>
      </c>
      <c r="K193" s="43"/>
      <c r="L193" s="41"/>
    </row>
    <row r="194" spans="1:12" ht="39.6" x14ac:dyDescent="0.3">
      <c r="A194" s="204"/>
      <c r="B194" s="204"/>
      <c r="C194" s="229"/>
      <c r="D194" s="221"/>
      <c r="E194" s="208"/>
      <c r="F194" s="225"/>
      <c r="G194" s="183"/>
      <c r="H194" s="108" t="s">
        <v>410</v>
      </c>
      <c r="I194" s="42">
        <v>1</v>
      </c>
      <c r="J194" s="90" t="b">
        <v>0</v>
      </c>
      <c r="K194" s="43"/>
      <c r="L194" s="41"/>
    </row>
    <row r="195" spans="1:12" ht="79.2" x14ac:dyDescent="0.3">
      <c r="A195" s="205"/>
      <c r="B195" s="205"/>
      <c r="C195" s="230"/>
      <c r="D195" s="222"/>
      <c r="E195" s="209"/>
      <c r="F195" s="226"/>
      <c r="G195" s="183"/>
      <c r="H195" s="7" t="s">
        <v>191</v>
      </c>
      <c r="I195" s="8">
        <v>0</v>
      </c>
      <c r="J195" s="78" t="b">
        <v>1</v>
      </c>
      <c r="K195" s="15" t="s">
        <v>501</v>
      </c>
      <c r="L195" s="7" t="s">
        <v>524</v>
      </c>
    </row>
    <row r="196" spans="1:12" ht="23.1" customHeight="1" x14ac:dyDescent="0.3">
      <c r="A196" s="206"/>
      <c r="B196" s="206"/>
      <c r="C196" s="231"/>
      <c r="D196" s="223"/>
      <c r="E196" s="210"/>
      <c r="F196" s="227"/>
      <c r="G196" s="184"/>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502</v>
      </c>
      <c r="K197" s="25" t="s">
        <v>288</v>
      </c>
      <c r="L197" s="26"/>
    </row>
    <row r="198" spans="1:12" ht="66" x14ac:dyDescent="0.3">
      <c r="A198" s="25" t="s">
        <v>55</v>
      </c>
      <c r="B198" s="25" t="s">
        <v>55</v>
      </c>
      <c r="C198" s="47">
        <v>20</v>
      </c>
      <c r="D198" s="69" t="s">
        <v>371</v>
      </c>
      <c r="E198" s="26" t="s">
        <v>372</v>
      </c>
      <c r="F198" s="55" t="s">
        <v>239</v>
      </c>
      <c r="G198" s="26"/>
      <c r="H198" s="48" t="s">
        <v>395</v>
      </c>
      <c r="I198" s="48" t="s">
        <v>103</v>
      </c>
      <c r="J198" s="91" t="s">
        <v>522</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65" priority="395">
      <formula>OR($J$2=TRUE,$J$3=TRUE,$J$4=TRUE,$J$5=TRUE,$J$6=TRUE,$J$7=TRUE,$J$8=TRUE,$J$9=TRUE)</formula>
    </cfRule>
  </conditionalFormatting>
  <conditionalFormatting sqref="A10:L12 A14:L14 A13:K13">
    <cfRule type="expression" dxfId="364" priority="396">
      <formula>OR($J$10=TRUE,$J$11=TRUE,$J$12=TRUE,$J$13=TRUE,$J$14=TRUE)</formula>
    </cfRule>
  </conditionalFormatting>
  <conditionalFormatting sqref="A15:L17 A19:L19 A18:K18">
    <cfRule type="expression" dxfId="363" priority="394">
      <formula>OR($J$15=TRUE,$J$16=TRUE,$J$17=TRUE,$J$18=TRUE,$J$19=TRUE)</formula>
    </cfRule>
  </conditionalFormatting>
  <conditionalFormatting sqref="A20:L22 A24:L24 A23:K23">
    <cfRule type="expression" dxfId="362" priority="314">
      <formula>OR($J$10=TRUE,$J$14=TRUE)</formula>
    </cfRule>
    <cfRule type="expression" dxfId="361" priority="393">
      <formula>OR($J$20=TRUE,$J$21=TRUE,$J$22=TRUE,$J$23=TRUE,$J$24=TRUE)</formula>
    </cfRule>
  </conditionalFormatting>
  <conditionalFormatting sqref="A29:L29 A28:J28 A25:L25 A26:J26 L26 A27:L27">
    <cfRule type="expression" dxfId="360" priority="313">
      <formula>OR($J$15=TRUE,$J$19=TRUE)</formula>
    </cfRule>
    <cfRule type="expression" dxfId="359" priority="392">
      <formula>OR($J$25=TRUE,$J$26=TRUE,$J$27=TRUE,$J$28=TRUE,$J$29=TRUE)</formula>
    </cfRule>
  </conditionalFormatting>
  <conditionalFormatting sqref="A30:L32 A33:K33">
    <cfRule type="expression" dxfId="358" priority="391">
      <formula>OR($J$30=TRUE,$J$31=TRUE,$J$32=TRUE,$J$33=TRUE)</formula>
    </cfRule>
  </conditionalFormatting>
  <conditionalFormatting sqref="A34:L37">
    <cfRule type="expression" dxfId="357" priority="312">
      <formula>$J$33=TRUE</formula>
    </cfRule>
    <cfRule type="expression" dxfId="356" priority="390">
      <formula>OR($J$34=TRUE,$J$35=TRUE,$J$36=TRUE,$J$37=TRUE)</formula>
    </cfRule>
  </conditionalFormatting>
  <conditionalFormatting sqref="A38:J38 A42:J42 A39:L41">
    <cfRule type="expression" dxfId="355" priority="389">
      <formula>OR($J$38=TRUE,$J$39=TRUE,$J$40=TRUE,$J$41=TRUE,$J$42=TRUE)</formula>
    </cfRule>
  </conditionalFormatting>
  <conditionalFormatting sqref="A43:L44 A46:L46 A45:J45 L45">
    <cfRule type="expression" dxfId="354" priority="388">
      <formula>OR($J$43=TRUE,$J$44=TRUE,$J$45=TRUE,$J$46=TRUE)</formula>
    </cfRule>
  </conditionalFormatting>
  <conditionalFormatting sqref="A47:L51">
    <cfRule type="expression" dxfId="353" priority="387">
      <formula>$J$47&lt;&gt;""</formula>
    </cfRule>
  </conditionalFormatting>
  <conditionalFormatting sqref="A53:L54 A52:J52">
    <cfRule type="expression" dxfId="352" priority="386">
      <formula>OR($J$52=TRUE,$J$53=TRUE,$J$54=TRUE)</formula>
    </cfRule>
  </conditionalFormatting>
  <conditionalFormatting sqref="A55:L58 A59:J59">
    <cfRule type="expression" dxfId="351" priority="385">
      <formula>OR($J$55=TRUE,$J$56=TRUE,$J$57=TRUE,$J$58=TRUE,$J$59=TRUE)</formula>
    </cfRule>
  </conditionalFormatting>
  <conditionalFormatting sqref="A63:J63 A60:L62">
    <cfRule type="expression" dxfId="350" priority="310">
      <formula>OR($J$55=TRUE,$J$56=TRUE)</formula>
    </cfRule>
    <cfRule type="expression" dxfId="349" priority="384">
      <formula>OR($J$60=TRUE,$J$61=TRUE,$J$62=TRUE,$J$63=TRUE)</formula>
    </cfRule>
  </conditionalFormatting>
  <conditionalFormatting sqref="A64:L66">
    <cfRule type="expression" dxfId="348" priority="383">
      <formula>OR($J$64=TRUE,$J$65=TRUE,$J$66=TRUE)</formula>
    </cfRule>
  </conditionalFormatting>
  <conditionalFormatting sqref="A69:K69 A67:J67 L67 A68:L68">
    <cfRule type="expression" dxfId="347" priority="382">
      <formula>OR($J$67=TRUE,$J$68=TRUE,$J$69=TRUE)</formula>
    </cfRule>
  </conditionalFormatting>
  <conditionalFormatting sqref="A71:L71 A70:K70">
    <cfRule type="expression" dxfId="346" priority="381">
      <formula>OR($J$70=TRUE,$J$71=TRUE)</formula>
    </cfRule>
  </conditionalFormatting>
  <conditionalFormatting sqref="A72:L75">
    <cfRule type="expression" dxfId="345" priority="380">
      <formula>OR($J$72=TRUE,$J$73=TRUE,$J$74=TRUE,$J$75=TRUE)</formula>
    </cfRule>
  </conditionalFormatting>
  <conditionalFormatting sqref="A76:L79">
    <cfRule type="expression" dxfId="344" priority="379">
      <formula>OR($J$76=TRUE,$J$77=TRUE,$J$78=TRUE,$J$79=TRUE)</formula>
    </cfRule>
  </conditionalFormatting>
  <conditionalFormatting sqref="A80:L83">
    <cfRule type="expression" dxfId="343" priority="378">
      <formula>OR($J$80=TRUE,$J$81=TRUE,$J$82=TRUE,$J$83=TRUE)</formula>
    </cfRule>
  </conditionalFormatting>
  <conditionalFormatting sqref="A85:L85 A84:J84 L84">
    <cfRule type="expression" dxfId="342" priority="377">
      <formula>OR($J$84=TRUE,$J$85=TRUE)</formula>
    </cfRule>
  </conditionalFormatting>
  <conditionalFormatting sqref="A86:L90">
    <cfRule type="expression" dxfId="341" priority="376">
      <formula>OR($J$86=TRUE,$J$87=TRUE,$J$88=TRUE,$J$89=TRUE,$J$90=TRUE)</formula>
    </cfRule>
  </conditionalFormatting>
  <conditionalFormatting sqref="A91:L91">
    <cfRule type="expression" dxfId="340" priority="307">
      <formula>OR($J$86=TRUE,$J$90=TRUE)</formula>
    </cfRule>
    <cfRule type="expression" dxfId="339" priority="375">
      <formula>$J$91&lt;&gt;""</formula>
    </cfRule>
  </conditionalFormatting>
  <conditionalFormatting sqref="A92:L93 A95:L95 A94:J94">
    <cfRule type="expression" dxfId="338" priority="374">
      <formula>OR($J$92=TRUE,$J$93=TRUE,$J$94=TRUE,$J$95=TRUE)</formula>
    </cfRule>
  </conditionalFormatting>
  <conditionalFormatting sqref="A96:L98 A99:J99">
    <cfRule type="expression" dxfId="337" priority="373">
      <formula>OR($J$96=TRUE,$J$97=TRUE,$J$98=TRUE,$J$99=TRUE)</formula>
    </cfRule>
  </conditionalFormatting>
  <conditionalFormatting sqref="A101:L103 A100:J100 L100">
    <cfRule type="expression" dxfId="336" priority="372">
      <formula>OR($J$100=TRUE,$J$101=TRUE,$J$102=TRUE,$J$103=TRUE)</formula>
    </cfRule>
  </conditionalFormatting>
  <conditionalFormatting sqref="A104:L106">
    <cfRule type="expression" dxfId="335" priority="371">
      <formula>OR($J$104=TRUE,$J$105=TRUE,$J$106=TRUE)</formula>
    </cfRule>
  </conditionalFormatting>
  <conditionalFormatting sqref="A108:L113 A107:J107 L107">
    <cfRule type="expression" dxfId="334" priority="303">
      <formula>$J$113&lt;&gt;""</formula>
    </cfRule>
    <cfRule type="expression" dxfId="333" priority="306">
      <formula>OR($J$104=TRUE,$J$106=TRUE)</formula>
    </cfRule>
    <cfRule type="expression" dxfId="332" priority="370">
      <formula>OR($J$107=TRUE,$J$108=TRUE,$J$109=TRUE,$J$110=TRUE,$J$111=TRUE,$J$112=TRUE,$J$113=TRUE)</formula>
    </cfRule>
  </conditionalFormatting>
  <conditionalFormatting sqref="A115:L118 A114:J114">
    <cfRule type="expression" dxfId="331" priority="369">
      <formula>OR($J$114=TRUE,$J$115=TRUE,$J$116=TRUE,$J$117=TRUE,$J$118=TRUE)</formula>
    </cfRule>
  </conditionalFormatting>
  <conditionalFormatting sqref="A120:L123 A119:J119">
    <cfRule type="expression" dxfId="330" priority="368">
      <formula>OR($J$119=TRUE,$J$120=TRUE,$J$121=TRUE,$J$122=TRUE,$J$123=TRUE)</formula>
    </cfRule>
  </conditionalFormatting>
  <conditionalFormatting sqref="A124:L128">
    <cfRule type="expression" dxfId="329" priority="367">
      <formula>OR($J$124=TRUE,$J$125=TRUE,$J$126=TRUE,$J$127=TRUE,$J$128=TRUE)</formula>
    </cfRule>
  </conditionalFormatting>
  <conditionalFormatting sqref="A130:L133 A129:J129">
    <cfRule type="expression" dxfId="328" priority="366">
      <formula>OR($J$129=TRUE,$J$130=TRUE,$J$131=TRUE,$J$132=TRUE,$J$133=TRUE)</formula>
    </cfRule>
  </conditionalFormatting>
  <conditionalFormatting sqref="A135:L138 A134:J134">
    <cfRule type="expression" dxfId="327" priority="365">
      <formula>OR($J$134=TRUE,$J$135=TRUE,$J$136=TRUE,$J$137=TRUE,$J$138=TRUE)</formula>
    </cfRule>
  </conditionalFormatting>
  <conditionalFormatting sqref="A139:L139">
    <cfRule type="expression" dxfId="326" priority="364">
      <formula>$J$139&lt;&gt;""</formula>
    </cfRule>
  </conditionalFormatting>
  <conditionalFormatting sqref="A140:L144">
    <cfRule type="expression" dxfId="325" priority="363">
      <formula>OR($J$140=TRUE,$J$141=TRUE,$J$142=TRUE,$J$143=TRUE,$J$144=TRUE)</formula>
    </cfRule>
  </conditionalFormatting>
  <conditionalFormatting sqref="A145:L147 A149:L149 A148:J148">
    <cfRule type="expression" dxfId="324" priority="362">
      <formula>OR($J$145=TRUE,$J$146=TRUE,$J$147=TRUE,$J$148=TRUE,$J$149=TRUE)</formula>
    </cfRule>
  </conditionalFormatting>
  <conditionalFormatting sqref="A150:L150 A152:L154 A151:J151">
    <cfRule type="expression" dxfId="323" priority="361">
      <formula>OR($J$150=TRUE,$J$151=TRUE,$J$152=TRUE,$J$153=TRUE,$J$154=TRUE)</formula>
    </cfRule>
  </conditionalFormatting>
  <conditionalFormatting sqref="A155:L155">
    <cfRule type="expression" dxfId="322" priority="360">
      <formula>$J$155&lt;&gt;""</formula>
    </cfRule>
  </conditionalFormatting>
  <conditionalFormatting sqref="A156:L160">
    <cfRule type="expression" dxfId="321" priority="359">
      <formula>OR($J$156=TRUE,$J$157=TRUE,$J$158=TRUE,$J$159=TRUE,$J$160=TRUE)</formula>
    </cfRule>
  </conditionalFormatting>
  <conditionalFormatting sqref="A161:L161">
    <cfRule type="expression" dxfId="320" priority="122">
      <formula>OR($J$157=TRUE,$J$158=TRUE,$J$159=TRUE)</formula>
    </cfRule>
    <cfRule type="expression" dxfId="319" priority="358">
      <formula>$J$161&lt;&gt;""</formula>
    </cfRule>
  </conditionalFormatting>
  <conditionalFormatting sqref="A162:L162">
    <cfRule type="expression" dxfId="318" priority="357">
      <formula>$J$162&lt;&gt;""</formula>
    </cfRule>
  </conditionalFormatting>
  <conditionalFormatting sqref="A163:L163">
    <cfRule type="expression" dxfId="317" priority="120">
      <formula>$J$156=TRUE</formula>
    </cfRule>
    <cfRule type="expression" dxfId="316" priority="356">
      <formula>$J$163&lt;&gt;""</formula>
    </cfRule>
  </conditionalFormatting>
  <conditionalFormatting sqref="A164:L168">
    <cfRule type="expression" dxfId="315" priority="355">
      <formula>OR($J$164=TRUE,$J$165=TRUE,$J$166=TRUE,$J$167=TRUE,$J$168=TRUE)</formula>
    </cfRule>
  </conditionalFormatting>
  <conditionalFormatting sqref="A169:L169">
    <cfRule type="expression" dxfId="314" priority="119">
      <formula>OR($J$165=TRUE,$J$166=TRUE,$J$167=TRUE)</formula>
    </cfRule>
    <cfRule type="expression" dxfId="313" priority="354">
      <formula>$J$169&lt;&gt;""</formula>
    </cfRule>
  </conditionalFormatting>
  <conditionalFormatting sqref="A170:L170">
    <cfRule type="expression" dxfId="312" priority="353">
      <formula>$J$170&lt;&gt;""</formula>
    </cfRule>
  </conditionalFormatting>
  <conditionalFormatting sqref="A171:L171">
    <cfRule type="expression" dxfId="311" priority="118">
      <formula>$J$164=TRUE</formula>
    </cfRule>
    <cfRule type="expression" dxfId="310" priority="352">
      <formula>$J$171&lt;&gt;""</formula>
    </cfRule>
  </conditionalFormatting>
  <conditionalFormatting sqref="A172:L172 A174:L175 A173:J173">
    <cfRule type="expression" dxfId="309" priority="351">
      <formula>OR($J$172=TRUE,$J$173=TRUE,$J$174=TRUE,$J$175=TRUE)</formula>
    </cfRule>
  </conditionalFormatting>
  <conditionalFormatting sqref="A176:L176 A178:L179 A177:J177">
    <cfRule type="expression" dxfId="308" priority="350">
      <formula>OR($J$176=TRUE,$J$177=TRUE,$J$178=TRUE,$J$179=TRUE)</formula>
    </cfRule>
  </conditionalFormatting>
  <conditionalFormatting sqref="A180:L182">
    <cfRule type="expression" dxfId="307" priority="349">
      <formula>OR($J$180=TRUE,$J$181=TRUE,$J$182=TRUE)</formula>
    </cfRule>
  </conditionalFormatting>
  <conditionalFormatting sqref="A183:L183 A185:L185 A184:J184 L184">
    <cfRule type="expression" dxfId="306" priority="305">
      <formula>OR($J$180=TRUE,$J$182=TRUE)</formula>
    </cfRule>
    <cfRule type="expression" dxfId="305" priority="348">
      <formula>OR($J$183=TRUE,$J$184=TRUE,$J$185=TRUE)</formula>
    </cfRule>
  </conditionalFormatting>
  <conditionalFormatting sqref="K2">
    <cfRule type="expression" dxfId="304" priority="343">
      <formula>AND($J$2=TRUE,$K$2="")</formula>
    </cfRule>
  </conditionalFormatting>
  <conditionalFormatting sqref="K3">
    <cfRule type="expression" dxfId="303" priority="342">
      <formula>AND($J$3=TRUE,$K$3="")</formula>
    </cfRule>
  </conditionalFormatting>
  <conditionalFormatting sqref="K4">
    <cfRule type="expression" dxfId="302" priority="341">
      <formula>AND($J$4=TRUE,$K$4="")</formula>
    </cfRule>
  </conditionalFormatting>
  <conditionalFormatting sqref="K5">
    <cfRule type="expression" dxfId="301" priority="340">
      <formula>AND($J$5=TRUE,$K$5="")</formula>
    </cfRule>
  </conditionalFormatting>
  <conditionalFormatting sqref="K6">
    <cfRule type="expression" dxfId="300" priority="339">
      <formula>AND($J$6=TRUE,$K$6="")</formula>
    </cfRule>
  </conditionalFormatting>
  <conditionalFormatting sqref="K7">
    <cfRule type="expression" dxfId="299" priority="338">
      <formula>AND($J$7=TRUE,$K$7="")</formula>
    </cfRule>
  </conditionalFormatting>
  <conditionalFormatting sqref="K8">
    <cfRule type="expression" dxfId="298" priority="337">
      <formula>AND($J$8=TRUE,$K$8="")</formula>
    </cfRule>
  </conditionalFormatting>
  <conditionalFormatting sqref="K9">
    <cfRule type="expression" dxfId="297" priority="336">
      <formula>AND($J$9=TRUE,$K$9="")</formula>
    </cfRule>
  </conditionalFormatting>
  <conditionalFormatting sqref="K10">
    <cfRule type="expression" dxfId="296" priority="335">
      <formula>AND($J$10=TRUE,$K$10="")</formula>
    </cfRule>
  </conditionalFormatting>
  <conditionalFormatting sqref="K11">
    <cfRule type="expression" dxfId="295" priority="334">
      <formula>AND($J$11=TRUE,$K$11="")</formula>
    </cfRule>
  </conditionalFormatting>
  <conditionalFormatting sqref="K12">
    <cfRule type="expression" dxfId="294" priority="333">
      <formula>AND($J$12=TRUE,$K$12="")</formula>
    </cfRule>
  </conditionalFormatting>
  <conditionalFormatting sqref="K13">
    <cfRule type="expression" dxfId="293" priority="332">
      <formula>AND($J$13=TRUE,$K$13="")</formula>
    </cfRule>
  </conditionalFormatting>
  <conditionalFormatting sqref="K14">
    <cfRule type="expression" dxfId="292" priority="331">
      <formula>AND($J$14=TRUE,$K$14="")</formula>
    </cfRule>
  </conditionalFormatting>
  <conditionalFormatting sqref="K15">
    <cfRule type="expression" dxfId="291" priority="330">
      <formula>AND($J$15=TRUE,$K$15="")</formula>
    </cfRule>
  </conditionalFormatting>
  <conditionalFormatting sqref="K16">
    <cfRule type="expression" dxfId="290" priority="329">
      <formula>AND($J$16=TRUE,$K$16="")</formula>
    </cfRule>
  </conditionalFormatting>
  <conditionalFormatting sqref="K17">
    <cfRule type="expression" dxfId="289" priority="328">
      <formula>AND($J$17=TRUE,$K$17="")</formula>
    </cfRule>
  </conditionalFormatting>
  <conditionalFormatting sqref="K18">
    <cfRule type="expression" dxfId="288" priority="327">
      <formula>AND($J$18=TRUE,$K$18="")</formula>
    </cfRule>
  </conditionalFormatting>
  <conditionalFormatting sqref="K19">
    <cfRule type="expression" dxfId="287" priority="326">
      <formula>AND($J$19=TRUE,$K$19="")</formula>
    </cfRule>
  </conditionalFormatting>
  <conditionalFormatting sqref="K20">
    <cfRule type="expression" dxfId="286" priority="325">
      <formula>AND($J$20=TRUE,$K$20="")</formula>
    </cfRule>
  </conditionalFormatting>
  <conditionalFormatting sqref="K21">
    <cfRule type="expression" dxfId="285" priority="324">
      <formula>AND($J$21=TRUE,$K$21="")</formula>
    </cfRule>
  </conditionalFormatting>
  <conditionalFormatting sqref="K22">
    <cfRule type="expression" dxfId="284" priority="323">
      <formula>AND($J$22=TRUE,$K$22="")</formula>
    </cfRule>
  </conditionalFormatting>
  <conditionalFormatting sqref="K23">
    <cfRule type="expression" dxfId="283" priority="322">
      <formula>AND($J$23=TRUE,$K$23="")</formula>
    </cfRule>
  </conditionalFormatting>
  <conditionalFormatting sqref="K24">
    <cfRule type="expression" dxfId="282" priority="321">
      <formula>AND($J$24=TRUE,$K$24="")</formula>
    </cfRule>
  </conditionalFormatting>
  <conditionalFormatting sqref="K25">
    <cfRule type="expression" dxfId="281" priority="320">
      <formula>AND($J$25=TRUE,$K$25="")</formula>
    </cfRule>
  </conditionalFormatting>
  <conditionalFormatting sqref="K27">
    <cfRule type="expression" dxfId="280" priority="317">
      <formula>AND($J$28=TRUE,$K$27="")</formula>
    </cfRule>
  </conditionalFormatting>
  <conditionalFormatting sqref="K29">
    <cfRule type="expression" dxfId="279" priority="316">
      <formula>AND($J$29=TRUE,$K$29="")</formula>
    </cfRule>
  </conditionalFormatting>
  <conditionalFormatting sqref="A30:L32 A53:L58 A115:L118 A34:L37 A33:K33 A52:J52 A59:J59 A69:K70 A63:J63 A60:L62 A64:L66 A67:J67 L67 A68:L68 A71:L83 A85:L91 A84:J84 L84 A114:J114 A120:L128 A119:J119 A130:L133 A129:J129 A135:L147 A134:J134 A149:L150 A148:J148 A152:L155 A151:J151">
    <cfRule type="expression" dxfId="278" priority="315">
      <formula>OR($J$2=TRUE,$J$9=TRUE)</formula>
    </cfRule>
  </conditionalFormatting>
  <conditionalFormatting sqref="A43:L44 A45:J45 L45 A46:L51">
    <cfRule type="expression" dxfId="277" priority="311">
      <formula>$J$38=TRUE</formula>
    </cfRule>
  </conditionalFormatting>
  <conditionalFormatting sqref="A72:L83">
    <cfRule type="expression" dxfId="276" priority="309">
      <formula>$J$71=TRUE</formula>
    </cfRule>
  </conditionalFormatting>
  <conditionalFormatting sqref="A76:L83">
    <cfRule type="expression" dxfId="275" priority="308">
      <formula>$J$72=TRUE</formula>
    </cfRule>
  </conditionalFormatting>
  <conditionalFormatting sqref="K30">
    <cfRule type="expression" dxfId="274" priority="302">
      <formula>AND($J$30=TRUE,$K$30="")</formula>
    </cfRule>
  </conditionalFormatting>
  <conditionalFormatting sqref="K31">
    <cfRule type="expression" dxfId="273" priority="301">
      <formula>AND($J$31=TRUE,$K$31="")</formula>
    </cfRule>
  </conditionalFormatting>
  <conditionalFormatting sqref="K32">
    <cfRule type="expression" dxfId="272" priority="300">
      <formula>AND($J$32=TRUE,$K$32="")</formula>
    </cfRule>
  </conditionalFormatting>
  <conditionalFormatting sqref="K33">
    <cfRule type="expression" dxfId="271" priority="299">
      <formula>AND($J$33=TRUE,$K$33="")</formula>
    </cfRule>
  </conditionalFormatting>
  <conditionalFormatting sqref="K34">
    <cfRule type="expression" dxfId="270" priority="298">
      <formula>AND($J$34=TRUE,$K$34="")</formula>
    </cfRule>
  </conditionalFormatting>
  <conditionalFormatting sqref="K35">
    <cfRule type="expression" dxfId="269" priority="297">
      <formula>AND($J$35=TRUE,$K$35="")</formula>
    </cfRule>
  </conditionalFormatting>
  <conditionalFormatting sqref="K36">
    <cfRule type="expression" dxfId="268" priority="296">
      <formula>AND($J$36=TRUE,$K$36="")</formula>
    </cfRule>
  </conditionalFormatting>
  <conditionalFormatting sqref="K37">
    <cfRule type="expression" dxfId="267" priority="295">
      <formula>AND($J$37=TRUE,$K$37="")</formula>
    </cfRule>
  </conditionalFormatting>
  <conditionalFormatting sqref="K39">
    <cfRule type="expression" dxfId="266" priority="293">
      <formula>AND($J$39=TRUE,$K$39="")</formula>
    </cfRule>
  </conditionalFormatting>
  <conditionalFormatting sqref="K40">
    <cfRule type="expression" dxfId="265" priority="292">
      <formula>AND($J$40=TRUE,$K$40="")</formula>
    </cfRule>
  </conditionalFormatting>
  <conditionalFormatting sqref="K41 K45">
    <cfRule type="expression" dxfId="264" priority="290">
      <formula>AND($J$42=TRUE,$K$41="")</formula>
    </cfRule>
  </conditionalFormatting>
  <conditionalFormatting sqref="K43">
    <cfRule type="expression" dxfId="263" priority="289">
      <formula>AND($J$43=TRUE,$K$43="")</formula>
    </cfRule>
  </conditionalFormatting>
  <conditionalFormatting sqref="K44">
    <cfRule type="expression" dxfId="262" priority="288">
      <formula>AND($J$44=TRUE,$K$44="")</formula>
    </cfRule>
  </conditionalFormatting>
  <conditionalFormatting sqref="K46">
    <cfRule type="expression" dxfId="261" priority="286">
      <formula>AND($J$46=TRUE,$K$46="")</formula>
    </cfRule>
  </conditionalFormatting>
  <conditionalFormatting sqref="K53">
    <cfRule type="expression" dxfId="260" priority="284">
      <formula>AND($J$53=TRUE,$K$53="")</formula>
    </cfRule>
  </conditionalFormatting>
  <conditionalFormatting sqref="K54">
    <cfRule type="expression" dxfId="259" priority="283">
      <formula>AND($J$54=TRUE,$K$54="")</formula>
    </cfRule>
  </conditionalFormatting>
  <conditionalFormatting sqref="K55">
    <cfRule type="expression" dxfId="258" priority="282">
      <formula>AND($J$55=TRUE,$K$55="")</formula>
    </cfRule>
  </conditionalFormatting>
  <conditionalFormatting sqref="K56">
    <cfRule type="expression" dxfId="257" priority="281">
      <formula>AND($J$56=TRUE,$K$56="")</formula>
    </cfRule>
  </conditionalFormatting>
  <conditionalFormatting sqref="K57">
    <cfRule type="expression" dxfId="256" priority="280">
      <formula>AND($J$57=TRUE,$K$57="")</formula>
    </cfRule>
  </conditionalFormatting>
  <conditionalFormatting sqref="K60">
    <cfRule type="expression" dxfId="255" priority="277">
      <formula>AND($J$60=TRUE,$K$60="")</formula>
    </cfRule>
  </conditionalFormatting>
  <conditionalFormatting sqref="K61">
    <cfRule type="expression" dxfId="254" priority="276">
      <formula>AND($J$61=TRUE,$K$61="")</formula>
    </cfRule>
  </conditionalFormatting>
  <conditionalFormatting sqref="K64">
    <cfRule type="expression" dxfId="253" priority="273">
      <formula>AND($J$64=TRUE,$K$64="")</formula>
    </cfRule>
  </conditionalFormatting>
  <conditionalFormatting sqref="K65">
    <cfRule type="expression" dxfId="252" priority="272">
      <formula>AND($J$65=TRUE,$K$65="")</formula>
    </cfRule>
  </conditionalFormatting>
  <conditionalFormatting sqref="K66">
    <cfRule type="expression" dxfId="251" priority="271">
      <formula>AND($J$66=TRUE,$K$66="")</formula>
    </cfRule>
  </conditionalFormatting>
  <conditionalFormatting sqref="K68 K70">
    <cfRule type="expression" dxfId="250" priority="270">
      <formula>AND($J$67=TRUE,$K$68="")</formula>
    </cfRule>
  </conditionalFormatting>
  <conditionalFormatting sqref="K69">
    <cfRule type="expression" dxfId="249" priority="268">
      <formula>AND($J$69=TRUE,$K$69="")</formula>
    </cfRule>
  </conditionalFormatting>
  <conditionalFormatting sqref="K70">
    <cfRule type="expression" dxfId="248" priority="267">
      <formula>AND($J$70=TRUE,$K$70="")</formula>
    </cfRule>
  </conditionalFormatting>
  <conditionalFormatting sqref="K71">
    <cfRule type="expression" dxfId="247" priority="266">
      <formula>AND($J$71=TRUE,$K$71="")</formula>
    </cfRule>
  </conditionalFormatting>
  <conditionalFormatting sqref="K72">
    <cfRule type="expression" dxfId="246" priority="265">
      <formula>AND($J$72=TRUE,$K$72="")</formula>
    </cfRule>
  </conditionalFormatting>
  <conditionalFormatting sqref="K73">
    <cfRule type="expression" dxfId="245" priority="264">
      <formula>AND($J$73=TRUE,$K$73="")</formula>
    </cfRule>
  </conditionalFormatting>
  <conditionalFormatting sqref="K74">
    <cfRule type="expression" dxfId="244" priority="263">
      <formula>AND($J$74=TRUE,$K$74="")</formula>
    </cfRule>
  </conditionalFormatting>
  <conditionalFormatting sqref="K75">
    <cfRule type="expression" dxfId="243" priority="262">
      <formula>AND($J$75=TRUE,$K$75="")</formula>
    </cfRule>
  </conditionalFormatting>
  <conditionalFormatting sqref="K76">
    <cfRule type="expression" dxfId="242" priority="261">
      <formula>AND($J$76=TRUE,$K$76="")</formula>
    </cfRule>
  </conditionalFormatting>
  <conditionalFormatting sqref="K77">
    <cfRule type="expression" dxfId="241" priority="260">
      <formula>AND($J$77=TRUE,$K$77="")</formula>
    </cfRule>
  </conditionalFormatting>
  <conditionalFormatting sqref="K78">
    <cfRule type="expression" dxfId="240" priority="259">
      <formula>AND($J$78=TRUE,$K$78="")</formula>
    </cfRule>
  </conditionalFormatting>
  <conditionalFormatting sqref="K79">
    <cfRule type="expression" dxfId="239" priority="258">
      <formula>AND($J$79=TRUE,$K$79="")</formula>
    </cfRule>
  </conditionalFormatting>
  <conditionalFormatting sqref="K80">
    <cfRule type="expression" dxfId="238" priority="257">
      <formula>AND($J$80=TRUE,$K$80="")</formula>
    </cfRule>
  </conditionalFormatting>
  <conditionalFormatting sqref="K81">
    <cfRule type="expression" dxfId="237" priority="256">
      <formula>AND($J$81=TRUE,$K$81="")</formula>
    </cfRule>
  </conditionalFormatting>
  <conditionalFormatting sqref="K82">
    <cfRule type="expression" dxfId="236" priority="255">
      <formula>AND($J$82=TRUE,$K$82="")</formula>
    </cfRule>
  </conditionalFormatting>
  <conditionalFormatting sqref="K83">
    <cfRule type="expression" dxfId="235" priority="254">
      <formula>AND($J$83=TRUE,$K$83="")</formula>
    </cfRule>
  </conditionalFormatting>
  <conditionalFormatting sqref="K85">
    <cfRule type="expression" dxfId="234" priority="252">
      <formula>AND($J$85=TRUE,$K$85="")</formula>
    </cfRule>
  </conditionalFormatting>
  <conditionalFormatting sqref="K86">
    <cfRule type="expression" dxfId="233" priority="251">
      <formula>AND($J$86=TRUE,$K$86="")</formula>
    </cfRule>
  </conditionalFormatting>
  <conditionalFormatting sqref="K87">
    <cfRule type="expression" dxfId="232" priority="250">
      <formula>AND($J$87=TRUE,$K$87="")</formula>
    </cfRule>
  </conditionalFormatting>
  <conditionalFormatting sqref="K88">
    <cfRule type="expression" dxfId="231" priority="249">
      <formula>AND($J$88=TRUE,$K$88="")</formula>
    </cfRule>
  </conditionalFormatting>
  <conditionalFormatting sqref="K89">
    <cfRule type="expression" dxfId="230" priority="248">
      <formula>AND($J$89=TRUE,$K$89="")</formula>
    </cfRule>
  </conditionalFormatting>
  <conditionalFormatting sqref="K90">
    <cfRule type="expression" dxfId="229" priority="247">
      <formula>AND($J$90=TRUE,$K$90="")</formula>
    </cfRule>
  </conditionalFormatting>
  <conditionalFormatting sqref="K92">
    <cfRule type="expression" dxfId="228" priority="243">
      <formula>AND($J$92=TRUE,$K$92="")</formula>
    </cfRule>
  </conditionalFormatting>
  <conditionalFormatting sqref="K95">
    <cfRule type="expression" dxfId="227" priority="240">
      <formula>AND($J$95=TRUE,$K$95="")</formula>
    </cfRule>
  </conditionalFormatting>
  <conditionalFormatting sqref="K96">
    <cfRule type="expression" dxfId="226" priority="239">
      <formula>AND($J$96=TRUE,$K$96="")</formula>
    </cfRule>
  </conditionalFormatting>
  <conditionalFormatting sqref="K97">
    <cfRule type="expression" dxfId="225" priority="238">
      <formula>AND($J$97=TRUE,$K$97="")</formula>
    </cfRule>
  </conditionalFormatting>
  <conditionalFormatting sqref="K98">
    <cfRule type="expression" dxfId="224" priority="237">
      <formula>AND($J$98=TRUE,$K$98="")</formula>
    </cfRule>
  </conditionalFormatting>
  <conditionalFormatting sqref="K101">
    <cfRule type="expression" dxfId="223" priority="234">
      <formula>AND($J$101=TRUE,$K$101="")</formula>
    </cfRule>
  </conditionalFormatting>
  <conditionalFormatting sqref="K102">
    <cfRule type="expression" dxfId="222" priority="233">
      <formula>AND($J$102=TRUE,$K$102="")</formula>
    </cfRule>
  </conditionalFormatting>
  <conditionalFormatting sqref="K103">
    <cfRule type="expression" dxfId="221" priority="232">
      <formula>AND($J$103=TRUE,$K$103="")</formula>
    </cfRule>
  </conditionalFormatting>
  <conditionalFormatting sqref="K104">
    <cfRule type="expression" dxfId="220" priority="231">
      <formula>AND($J$104=TRUE,$K$104="")</formula>
    </cfRule>
  </conditionalFormatting>
  <conditionalFormatting sqref="K105">
    <cfRule type="expression" dxfId="219" priority="230">
      <formula>AND($J$105=TRUE,$K$105="")</formula>
    </cfRule>
  </conditionalFormatting>
  <conditionalFormatting sqref="K106">
    <cfRule type="expression" dxfId="218" priority="229">
      <formula>AND($J$106=TRUE,$K$106="")</formula>
    </cfRule>
  </conditionalFormatting>
  <conditionalFormatting sqref="K108">
    <cfRule type="expression" dxfId="216" priority="227">
      <formula>AND($J$108=TRUE,$K$108="")</formula>
    </cfRule>
  </conditionalFormatting>
  <conditionalFormatting sqref="K109">
    <cfRule type="expression" dxfId="215" priority="226">
      <formula>AND($J$109=TRUE,$K$109="")</formula>
    </cfRule>
  </conditionalFormatting>
  <conditionalFormatting sqref="K110">
    <cfRule type="expression" dxfId="214" priority="225">
      <formula>AND($J$110=TRUE,$K$110="")</formula>
    </cfRule>
  </conditionalFormatting>
  <conditionalFormatting sqref="K111">
    <cfRule type="expression" dxfId="213" priority="224">
      <formula>AND($J$111=TRUE,$K$111="")</formula>
    </cfRule>
  </conditionalFormatting>
  <conditionalFormatting sqref="K112">
    <cfRule type="expression" dxfId="212" priority="223">
      <formula>AND($J$112=TRUE,$K$112="")</formula>
    </cfRule>
  </conditionalFormatting>
  <conditionalFormatting sqref="K115">
    <cfRule type="expression" dxfId="211" priority="221">
      <formula>AND($J$115=TRUE,$K$115="")</formula>
    </cfRule>
  </conditionalFormatting>
  <conditionalFormatting sqref="K116">
    <cfRule type="expression" dxfId="210" priority="220">
      <formula>AND($J$116=TRUE,$K$116="")</formula>
    </cfRule>
  </conditionalFormatting>
  <conditionalFormatting sqref="K117">
    <cfRule type="expression" dxfId="209" priority="219">
      <formula>AND($J$117=TRUE,$K$117="")</formula>
    </cfRule>
  </conditionalFormatting>
  <conditionalFormatting sqref="K118">
    <cfRule type="expression" dxfId="208" priority="218">
      <formula>AND($J$118=TRUE,$K$118="")</formula>
    </cfRule>
  </conditionalFormatting>
  <conditionalFormatting sqref="K120">
    <cfRule type="expression" dxfId="207" priority="215">
      <formula>AND($J$120=TRUE,$K$120="")</formula>
    </cfRule>
    <cfRule type="expression" dxfId="206" priority="216">
      <formula>AND($J$120=TRUE,$K$120="")</formula>
    </cfRule>
  </conditionalFormatting>
  <conditionalFormatting sqref="K121">
    <cfRule type="expression" dxfId="205" priority="214">
      <formula>AND($J$121=TRUE,$K$121="")</formula>
    </cfRule>
  </conditionalFormatting>
  <conditionalFormatting sqref="K122">
    <cfRule type="expression" dxfId="204" priority="213">
      <formula>AND($J$122=TRUE,$K$122="")</formula>
    </cfRule>
  </conditionalFormatting>
  <conditionalFormatting sqref="K123">
    <cfRule type="expression" dxfId="203" priority="212">
      <formula>AND($J$123=TRUE,$K$123="")</formula>
    </cfRule>
  </conditionalFormatting>
  <conditionalFormatting sqref="K124">
    <cfRule type="expression" dxfId="202" priority="211">
      <formula>AND($J$124=TRUE,$K$124="")</formula>
    </cfRule>
  </conditionalFormatting>
  <conditionalFormatting sqref="K125">
    <cfRule type="expression" dxfId="201" priority="210">
      <formula>AND($J$125=TRUE,$K$125="")</formula>
    </cfRule>
  </conditionalFormatting>
  <conditionalFormatting sqref="K126">
    <cfRule type="expression" dxfId="200" priority="209">
      <formula>AND($J$126=TRUE,$K$126="")</formula>
    </cfRule>
  </conditionalFormatting>
  <conditionalFormatting sqref="K127">
    <cfRule type="expression" dxfId="199" priority="208">
      <formula>AND($J$127=TRUE,$K$127="")</formula>
    </cfRule>
  </conditionalFormatting>
  <conditionalFormatting sqref="K128">
    <cfRule type="expression" dxfId="198" priority="207">
      <formula>AND($J$128=TRUE,$K$128="")</formula>
    </cfRule>
  </conditionalFormatting>
  <conditionalFormatting sqref="K130">
    <cfRule type="expression" dxfId="197" priority="205">
      <formula>AND($J$130=TRUE,$K$130="")</formula>
    </cfRule>
  </conditionalFormatting>
  <conditionalFormatting sqref="K131">
    <cfRule type="expression" dxfId="196" priority="204">
      <formula>AND($J$131=TRUE,$K$131="")</formula>
    </cfRule>
  </conditionalFormatting>
  <conditionalFormatting sqref="K132">
    <cfRule type="expression" dxfId="195" priority="203">
      <formula>AND($J$132=TRUE,$K$132="")</formula>
    </cfRule>
  </conditionalFormatting>
  <conditionalFormatting sqref="K133">
    <cfRule type="expression" dxfId="194" priority="202">
      <formula>AND($J$133=TRUE,$K$133="")</formula>
    </cfRule>
  </conditionalFormatting>
  <conditionalFormatting sqref="K135">
    <cfRule type="expression" dxfId="193" priority="200">
      <formula>AND($J$135=TRUE,$K$135="")</formula>
    </cfRule>
  </conditionalFormatting>
  <conditionalFormatting sqref="K136">
    <cfRule type="expression" dxfId="192" priority="198">
      <formula>AND($J$136=TRUE,$K$136="")</formula>
    </cfRule>
  </conditionalFormatting>
  <conditionalFormatting sqref="K137">
    <cfRule type="expression" dxfId="191" priority="197">
      <formula>AND($J$137=TRUE,$K$137="")</formula>
    </cfRule>
  </conditionalFormatting>
  <conditionalFormatting sqref="K138">
    <cfRule type="expression" dxfId="190" priority="196">
      <formula>AND($J$138=TRUE,$K$138="")</formula>
    </cfRule>
  </conditionalFormatting>
  <conditionalFormatting sqref="K140">
    <cfRule type="expression" dxfId="189" priority="195">
      <formula>AND($J$140=TRUE,$K$140="")</formula>
    </cfRule>
  </conditionalFormatting>
  <conditionalFormatting sqref="K141">
    <cfRule type="expression" dxfId="188" priority="194">
      <formula>AND($J$141=TRUE,$K$141="")</formula>
    </cfRule>
  </conditionalFormatting>
  <conditionalFormatting sqref="K142">
    <cfRule type="expression" dxfId="187" priority="193">
      <formula>AND($J$142=TRUE,$K$142="")</formula>
    </cfRule>
  </conditionalFormatting>
  <conditionalFormatting sqref="K143">
    <cfRule type="expression" dxfId="186" priority="192">
      <formula>AND($J$143=TRUE,$K$143="")</formula>
    </cfRule>
  </conditionalFormatting>
  <conditionalFormatting sqref="K144">
    <cfRule type="expression" dxfId="185" priority="191">
      <formula>AND($J$144=TRUE,$K$144="")</formula>
    </cfRule>
  </conditionalFormatting>
  <conditionalFormatting sqref="K145">
    <cfRule type="expression" dxfId="184" priority="188">
      <formula>AND($J$145=TRUE,$K$145="")</formula>
    </cfRule>
  </conditionalFormatting>
  <conditionalFormatting sqref="K146">
    <cfRule type="expression" dxfId="183" priority="187">
      <formula>AND($J$146=TRUE,$K$146="")</formula>
    </cfRule>
  </conditionalFormatting>
  <conditionalFormatting sqref="K147">
    <cfRule type="expression" dxfId="182" priority="186">
      <formula>AND($J$147=TRUE,$K$147="")</formula>
    </cfRule>
  </conditionalFormatting>
  <conditionalFormatting sqref="K149">
    <cfRule type="expression" dxfId="181" priority="184">
      <formula>AND($J$149=TRUE,$K$149="")</formula>
    </cfRule>
  </conditionalFormatting>
  <conditionalFormatting sqref="K150">
    <cfRule type="expression" dxfId="180" priority="183">
      <formula>AND($J$150=TRUE,$K$150="")</formula>
    </cfRule>
  </conditionalFormatting>
  <conditionalFormatting sqref="K152">
    <cfRule type="expression" dxfId="179" priority="181">
      <formula>AND($J$152=TRUE,$K$152="")</formula>
    </cfRule>
  </conditionalFormatting>
  <conditionalFormatting sqref="K153">
    <cfRule type="expression" dxfId="178" priority="180">
      <formula>AND($J$153=TRUE,$K$153="")</formula>
    </cfRule>
  </conditionalFormatting>
  <conditionalFormatting sqref="K154">
    <cfRule type="expression" dxfId="177" priority="179">
      <formula>AND($J$154=TRUE,$K$154="")</formula>
    </cfRule>
  </conditionalFormatting>
  <conditionalFormatting sqref="K156">
    <cfRule type="expression" dxfId="176" priority="178">
      <formula>AND($J$156=TRUE,$K$156="")</formula>
    </cfRule>
  </conditionalFormatting>
  <conditionalFormatting sqref="K157">
    <cfRule type="expression" dxfId="175" priority="177">
      <formula>AND($J$157=TRUE,$K$157="")</formula>
    </cfRule>
  </conditionalFormatting>
  <conditionalFormatting sqref="K158">
    <cfRule type="expression" dxfId="174" priority="176">
      <formula>AND($J$158=TRUE,$K$158="")</formula>
    </cfRule>
  </conditionalFormatting>
  <conditionalFormatting sqref="K159">
    <cfRule type="expression" dxfId="173" priority="175">
      <formula>AND($J$159=TRUE,$K$159="")</formula>
    </cfRule>
  </conditionalFormatting>
  <conditionalFormatting sqref="K160">
    <cfRule type="expression" dxfId="172" priority="174">
      <formula>AND($J$160=TRUE,$K$160="")</formula>
    </cfRule>
  </conditionalFormatting>
  <conditionalFormatting sqref="K164">
    <cfRule type="expression" dxfId="171" priority="173">
      <formula>AND($J$164=TRUE,$K$164="")</formula>
    </cfRule>
  </conditionalFormatting>
  <conditionalFormatting sqref="K165">
    <cfRule type="expression" dxfId="170" priority="172">
      <formula>AND($J$165=TRUE,$K$165="")</formula>
    </cfRule>
  </conditionalFormatting>
  <conditionalFormatting sqref="K166">
    <cfRule type="expression" dxfId="169" priority="171">
      <formula>AND($J$166=TRUE,$K$166="")</formula>
    </cfRule>
  </conditionalFormatting>
  <conditionalFormatting sqref="K167">
    <cfRule type="expression" dxfId="168" priority="170">
      <formula>AND($J$167=TRUE,$K$167="")</formula>
    </cfRule>
  </conditionalFormatting>
  <conditionalFormatting sqref="K168">
    <cfRule type="expression" dxfId="167" priority="169">
      <formula>AND($J$168=TRUE,$K$168="")</formula>
    </cfRule>
  </conditionalFormatting>
  <conditionalFormatting sqref="K172">
    <cfRule type="expression" dxfId="166" priority="168">
      <formula>AND($J$172=TRUE,$K$172="")</formula>
    </cfRule>
  </conditionalFormatting>
  <conditionalFormatting sqref="K174">
    <cfRule type="expression" dxfId="165" priority="166">
      <formula>AND($J$174=TRUE,$K$174="")</formula>
    </cfRule>
  </conditionalFormatting>
  <conditionalFormatting sqref="K175">
    <cfRule type="expression" dxfId="164" priority="165">
      <formula>AND($J$175=TRUE,$K$175="")</formula>
    </cfRule>
  </conditionalFormatting>
  <conditionalFormatting sqref="K176">
    <cfRule type="expression" dxfId="163" priority="164">
      <formula>AND($J$176=TRUE,$K$176="")</formula>
    </cfRule>
  </conditionalFormatting>
  <conditionalFormatting sqref="K178">
    <cfRule type="expression" dxfId="162" priority="162">
      <formula>AND($J$178=TRUE,$K$178="")</formula>
    </cfRule>
  </conditionalFormatting>
  <conditionalFormatting sqref="K179">
    <cfRule type="expression" dxfId="161" priority="161">
      <formula>AND($J$179=TRUE,$K$179="")</formula>
    </cfRule>
  </conditionalFormatting>
  <conditionalFormatting sqref="K180">
    <cfRule type="expression" dxfId="160" priority="160">
      <formula>AND($J$180=TRUE,$K$180="")</formula>
    </cfRule>
  </conditionalFormatting>
  <conditionalFormatting sqref="K181">
    <cfRule type="expression" dxfId="159" priority="159">
      <formula>AND($J$181=TRUE,$K$181="")</formula>
    </cfRule>
  </conditionalFormatting>
  <conditionalFormatting sqref="K182">
    <cfRule type="expression" dxfId="158" priority="158">
      <formula>AND($J$182=TRUE,$K$182="")</formula>
    </cfRule>
  </conditionalFormatting>
  <conditionalFormatting sqref="K183">
    <cfRule type="expression" dxfId="157" priority="157">
      <formula>AND($J$183=TRUE,$K$183="")</formula>
    </cfRule>
  </conditionalFormatting>
  <conditionalFormatting sqref="K185">
    <cfRule type="expression" dxfId="156" priority="155">
      <formula>AND($J$185=TRUE,$K$185="")</formula>
    </cfRule>
  </conditionalFormatting>
  <conditionalFormatting sqref="K47:K48">
    <cfRule type="expression" dxfId="155" priority="144">
      <formula>AND($J$47&lt;&gt;"",$K$47="")</formula>
    </cfRule>
  </conditionalFormatting>
  <conditionalFormatting sqref="K48">
    <cfRule type="expression" dxfId="154" priority="143">
      <formula>AND($J$48&lt;&gt;"",$K$48="")</formula>
    </cfRule>
  </conditionalFormatting>
  <conditionalFormatting sqref="K49">
    <cfRule type="expression" dxfId="153" priority="141">
      <formula>AND($J$49&lt;&gt;"",$K$49="")</formula>
    </cfRule>
    <cfRule type="expression" dxfId="152" priority="142">
      <formula>AND($J$49&lt;&gt;"",$K$49="")</formula>
    </cfRule>
  </conditionalFormatting>
  <conditionalFormatting sqref="K50">
    <cfRule type="expression" dxfId="151" priority="140">
      <formula>AND($J$50&lt;&gt;"",$K$50="")</formula>
    </cfRule>
  </conditionalFormatting>
  <conditionalFormatting sqref="K51">
    <cfRule type="expression" dxfId="150" priority="139">
      <formula>AND($J$51&lt;&gt;"",$K$51="")</formula>
    </cfRule>
  </conditionalFormatting>
  <conditionalFormatting sqref="K91">
    <cfRule type="expression" dxfId="149" priority="138">
      <formula>AND($J$91&lt;&gt;"",$K$91="")</formula>
    </cfRule>
  </conditionalFormatting>
  <conditionalFormatting sqref="K113">
    <cfRule type="expression" dxfId="148" priority="137">
      <formula>AND($J$113&lt;&gt;"",$K$113="")</formula>
    </cfRule>
  </conditionalFormatting>
  <conditionalFormatting sqref="K139">
    <cfRule type="expression" dxfId="147" priority="135">
      <formula>AND($J$139&lt;&gt;"",$K$139="")</formula>
    </cfRule>
    <cfRule type="expression" dxfId="146" priority="136">
      <formula>AND($J$139&lt;&gt;"",$K$139="")</formula>
    </cfRule>
  </conditionalFormatting>
  <conditionalFormatting sqref="K155">
    <cfRule type="expression" dxfId="145" priority="134">
      <formula>AND($J$155&lt;&gt;"",$K$155="")</formula>
    </cfRule>
  </conditionalFormatting>
  <conditionalFormatting sqref="K161">
    <cfRule type="expression" dxfId="144" priority="132">
      <formula>AND($J$161&lt;&gt;"",$K$161="")</formula>
    </cfRule>
    <cfRule type="expression" dxfId="143" priority="133">
      <formula>AND($J$161&lt;&gt;"",$K$161="")</formula>
    </cfRule>
  </conditionalFormatting>
  <conditionalFormatting sqref="K162">
    <cfRule type="expression" dxfId="142" priority="131">
      <formula>AND($J$162&lt;&gt;"",$K$162="")</formula>
    </cfRule>
  </conditionalFormatting>
  <conditionalFormatting sqref="K163">
    <cfRule type="expression" dxfId="141" priority="130">
      <formula>AND($J$163&lt;&gt;"",$K$163="")</formula>
    </cfRule>
  </conditionalFormatting>
  <conditionalFormatting sqref="K169">
    <cfRule type="expression" dxfId="140" priority="128">
      <formula>AND($J$169&lt;&gt;"",$K$169="")</formula>
    </cfRule>
  </conditionalFormatting>
  <conditionalFormatting sqref="K170">
    <cfRule type="expression" dxfId="139" priority="127">
      <formula>AND($J$170&lt;&gt;"",$K$170="")</formula>
    </cfRule>
  </conditionalFormatting>
  <conditionalFormatting sqref="K171">
    <cfRule type="expression" dxfId="138" priority="126">
      <formula>AND($J$171&lt;&gt;"",$K$171="")</formula>
    </cfRule>
  </conditionalFormatting>
  <conditionalFormatting sqref="A161:L163">
    <cfRule type="expression" dxfId="137" priority="125">
      <formula>$J$160=TRUE</formula>
    </cfRule>
  </conditionalFormatting>
  <conditionalFormatting sqref="A169:L171">
    <cfRule type="expression" dxfId="136" priority="124">
      <formula>$J$168=TRUE</formula>
    </cfRule>
  </conditionalFormatting>
  <conditionalFormatting sqref="A198:L198">
    <cfRule type="expression" dxfId="135" priority="113">
      <formula>$J$198&lt;&gt;""</formula>
    </cfRule>
  </conditionalFormatting>
  <conditionalFormatting sqref="A197:L197">
    <cfRule type="expression" dxfId="134" priority="95">
      <formula>OR($J$192=TRUE,$J$193=TRUE,$J$194=TRUE,$J$196=TRUE)</formula>
    </cfRule>
    <cfRule type="expression" dxfId="133" priority="112">
      <formula>$J$197&lt;&gt;""</formula>
    </cfRule>
  </conditionalFormatting>
  <conditionalFormatting sqref="K197">
    <cfRule type="expression" dxfId="132" priority="111">
      <formula>AND($J$197&lt;&gt;"",$K$197="")</formula>
    </cfRule>
  </conditionalFormatting>
  <conditionalFormatting sqref="A192:L196">
    <cfRule type="expression" dxfId="131" priority="110">
      <formula>OR($J$192=TRUE,$J$193=TRUE,$J$194=TRUE,$J$195=TRUE,$J$196=TRUE)</formula>
    </cfRule>
  </conditionalFormatting>
  <conditionalFormatting sqref="A191:J191 L191">
    <cfRule type="expression" dxfId="130" priority="96">
      <formula>OR($J$186=TRUE,$J$187=TRUE,$J$188=TRUE,$J$190=TRUE)</formula>
    </cfRule>
    <cfRule type="expression" dxfId="129" priority="109">
      <formula>$J$191&lt;&gt;""</formula>
    </cfRule>
  </conditionalFormatting>
  <conditionalFormatting sqref="A186:J186 A187:L190">
    <cfRule type="expression" dxfId="128" priority="108">
      <formula>OR($J$186=TRUE,$J$187=TRUE,$J$188=TRUE,$J$189=TRUE,$J$190=TRUE)</formula>
    </cfRule>
  </conditionalFormatting>
  <conditionalFormatting sqref="K189">
    <cfRule type="expression" dxfId="127" priority="107">
      <formula>AND($J$186=TRUE,$K$189="")</formula>
    </cfRule>
  </conditionalFormatting>
  <conditionalFormatting sqref="K187">
    <cfRule type="expression" dxfId="126" priority="106">
      <formula>AND($J$187=TRUE,$K$187="")</formula>
    </cfRule>
  </conditionalFormatting>
  <conditionalFormatting sqref="K188">
    <cfRule type="expression" dxfId="125" priority="105">
      <formula>AND($J$188=TRUE,$K$188="")</formula>
    </cfRule>
  </conditionalFormatting>
  <conditionalFormatting sqref="K190">
    <cfRule type="expression" dxfId="124" priority="103">
      <formula>AND($J$190=TRUE,$K$190="")</formula>
    </cfRule>
  </conditionalFormatting>
  <conditionalFormatting sqref="K192">
    <cfRule type="expression" dxfId="123" priority="101">
      <formula>AND($J$192=TRUE,$K$192="")</formula>
    </cfRule>
  </conditionalFormatting>
  <conditionalFormatting sqref="K193">
    <cfRule type="expression" dxfId="122" priority="100">
      <formula>AND($J$193=TRUE,$K$193="")</formula>
    </cfRule>
  </conditionalFormatting>
  <conditionalFormatting sqref="K194">
    <cfRule type="expression" dxfId="121" priority="99">
      <formula>AND($J$194=TRUE,$K$194="")</formula>
    </cfRule>
  </conditionalFormatting>
  <conditionalFormatting sqref="K195">
    <cfRule type="expression" dxfId="120" priority="98">
      <formula>AND($J$195=TRUE,$K$195="")</formula>
    </cfRule>
  </conditionalFormatting>
  <conditionalFormatting sqref="K196">
    <cfRule type="expression" dxfId="119" priority="97">
      <formula>AND($J$196=TRUE,$K$196="")</formula>
    </cfRule>
  </conditionalFormatting>
  <conditionalFormatting sqref="L13">
    <cfRule type="expression" dxfId="118" priority="94">
      <formula>OR($J$10=TRUE,$J$11=TRUE,$J$12=TRUE,$J$13=TRUE,$J$14=TRUE)</formula>
    </cfRule>
  </conditionalFormatting>
  <conditionalFormatting sqref="L19">
    <cfRule type="expression" dxfId="117" priority="93">
      <formula>OR($J$15=TRUE,$J$16=TRUE,$J$17=TRUE,$J$18=TRUE,$J$19=TRUE)</formula>
    </cfRule>
  </conditionalFormatting>
  <conditionalFormatting sqref="L23">
    <cfRule type="expression" dxfId="116" priority="91">
      <formula>OR($J$10=TRUE,$J$14=TRUE)</formula>
    </cfRule>
    <cfRule type="expression" dxfId="115" priority="92">
      <formula>OR($J$20=TRUE,$J$21=TRUE,$J$22=TRUE,$J$23=TRUE,$J$24=TRUE)</formula>
    </cfRule>
  </conditionalFormatting>
  <conditionalFormatting sqref="L28">
    <cfRule type="expression" dxfId="114" priority="89">
      <formula>OR($J$15=TRUE,$J$19=TRUE)</formula>
    </cfRule>
    <cfRule type="expression" dxfId="113" priority="90">
      <formula>OR($J$25=TRUE,$J$26=TRUE,$J$27=TRUE,$J$28=TRUE,$J$29=TRUE)</formula>
    </cfRule>
  </conditionalFormatting>
  <conditionalFormatting sqref="L33">
    <cfRule type="expression" dxfId="112" priority="88">
      <formula>OR($J$30=TRUE,$J$31=TRUE,$J$32=TRUE,$J$33=TRUE)</formula>
    </cfRule>
  </conditionalFormatting>
  <conditionalFormatting sqref="L33">
    <cfRule type="expression" dxfId="111" priority="87">
      <formula>OR($J$2=TRUE,$J$9=TRUE)</formula>
    </cfRule>
  </conditionalFormatting>
  <conditionalFormatting sqref="L38">
    <cfRule type="expression" dxfId="110" priority="86">
      <formula>OR($J$38=TRUE,$J$39=TRUE,$J$40=TRUE,$J$41=TRUE,$J$42=TRUE)</formula>
    </cfRule>
  </conditionalFormatting>
  <conditionalFormatting sqref="K38">
    <cfRule type="expression" dxfId="109" priority="85">
      <formula>OR($J$38=TRUE,$J$39=TRUE,$J$40=TRUE,$J$41=TRUE,$J$42=TRUE)</formula>
    </cfRule>
  </conditionalFormatting>
  <conditionalFormatting sqref="K38">
    <cfRule type="expression" dxfId="108" priority="84">
      <formula>AND($J$38=TRUE,$K$38="")</formula>
    </cfRule>
  </conditionalFormatting>
  <conditionalFormatting sqref="K52">
    <cfRule type="expression" dxfId="107" priority="83">
      <formula>OR($J$52=TRUE,$J$53=TRUE,$J$54=TRUE)</formula>
    </cfRule>
  </conditionalFormatting>
  <conditionalFormatting sqref="K52">
    <cfRule type="expression" dxfId="106" priority="82">
      <formula>OR($J$2=TRUE,$J$9=TRUE)</formula>
    </cfRule>
  </conditionalFormatting>
  <conditionalFormatting sqref="K52">
    <cfRule type="expression" dxfId="105" priority="81">
      <formula>AND($J$52=TRUE,$K$52="")</formula>
    </cfRule>
  </conditionalFormatting>
  <conditionalFormatting sqref="L52">
    <cfRule type="expression" dxfId="104" priority="80">
      <formula>OR($J$52=TRUE,$J$53=TRUE,$J$54=TRUE)</formula>
    </cfRule>
  </conditionalFormatting>
  <conditionalFormatting sqref="L52">
    <cfRule type="expression" dxfId="103" priority="79">
      <formula>OR($J$2=TRUE,$J$9=TRUE)</formula>
    </cfRule>
  </conditionalFormatting>
  <conditionalFormatting sqref="K58">
    <cfRule type="expression" dxfId="102" priority="78">
      <formula>OR($J$55=TRUE,$J$56=TRUE,$J$57=TRUE,$J$58=TRUE,$J$59=TRUE)</formula>
    </cfRule>
  </conditionalFormatting>
  <conditionalFormatting sqref="K58">
    <cfRule type="expression" dxfId="101" priority="77">
      <formula>OR($J$2=TRUE,$J$9=TRUE)</formula>
    </cfRule>
  </conditionalFormatting>
  <conditionalFormatting sqref="K58">
    <cfRule type="expression" dxfId="100" priority="76">
      <formula>AND($J$59=TRUE,$K$58="")</formula>
    </cfRule>
  </conditionalFormatting>
  <conditionalFormatting sqref="L58">
    <cfRule type="expression" dxfId="99" priority="75">
      <formula>OR($J$55=TRUE,$J$56=TRUE,$J$57=TRUE,$J$58=TRUE,$J$59=TRUE)</formula>
    </cfRule>
  </conditionalFormatting>
  <conditionalFormatting sqref="L58">
    <cfRule type="expression" dxfId="98" priority="74">
      <formula>OR($J$2=TRUE,$J$9=TRUE)</formula>
    </cfRule>
  </conditionalFormatting>
  <conditionalFormatting sqref="L63">
    <cfRule type="expression" dxfId="97" priority="71">
      <formula>OR($J$55=TRUE,$J$56=TRUE)</formula>
    </cfRule>
    <cfRule type="expression" dxfId="96" priority="73">
      <formula>OR($J$60=TRUE,$J$61=TRUE,$J$62=TRUE,$J$63=TRUE)</formula>
    </cfRule>
  </conditionalFormatting>
  <conditionalFormatting sqref="L63">
    <cfRule type="expression" dxfId="95" priority="72">
      <formula>OR($J$2=TRUE,$J$9=TRUE)</formula>
    </cfRule>
  </conditionalFormatting>
  <conditionalFormatting sqref="L69">
    <cfRule type="expression" dxfId="94" priority="70">
      <formula>OR($J$67=TRUE,$J$68=TRUE,$J$69=TRUE)</formula>
    </cfRule>
  </conditionalFormatting>
  <conditionalFormatting sqref="L69">
    <cfRule type="expression" dxfId="93" priority="69">
      <formula>OR($J$2=TRUE,$J$9=TRUE)</formula>
    </cfRule>
  </conditionalFormatting>
  <conditionalFormatting sqref="L70">
    <cfRule type="expression" dxfId="92" priority="68">
      <formula>OR($J$70=TRUE,$J$71=TRUE)</formula>
    </cfRule>
  </conditionalFormatting>
  <conditionalFormatting sqref="L70">
    <cfRule type="expression" dxfId="91" priority="67">
      <formula>OR($J$2=TRUE,$J$9=TRUE)</formula>
    </cfRule>
  </conditionalFormatting>
  <conditionalFormatting sqref="L177">
    <cfRule type="expression" dxfId="90" priority="66">
      <formula>OR($J$176=TRUE,$J$177=TRUE,$J$178=TRUE,$J$179=TRUE)</formula>
    </cfRule>
  </conditionalFormatting>
  <conditionalFormatting sqref="K173:L173">
    <cfRule type="expression" dxfId="89" priority="64">
      <formula>OR($J$172=TRUE,$J$173=TRUE,$J$174=TRUE,$J$175=TRUE)</formula>
    </cfRule>
  </conditionalFormatting>
  <conditionalFormatting sqref="K173">
    <cfRule type="expression" dxfId="88" priority="63">
      <formula>AND($J$173=TRUE,$K$173="")</formula>
    </cfRule>
  </conditionalFormatting>
  <conditionalFormatting sqref="K177">
    <cfRule type="expression" dxfId="87" priority="62">
      <formula>OR($J$172=TRUE,$J$173=TRUE,$J$174=TRUE,$J$175=TRUE)</formula>
    </cfRule>
  </conditionalFormatting>
  <conditionalFormatting sqref="K177">
    <cfRule type="expression" dxfId="86" priority="61">
      <formula>AND($J$173=TRUE,$K$173="")</formula>
    </cfRule>
  </conditionalFormatting>
  <conditionalFormatting sqref="K184">
    <cfRule type="expression" dxfId="85" priority="60">
      <formula>OR($J$180=TRUE,$J$181=TRUE,$J$182=TRUE)</formula>
    </cfRule>
  </conditionalFormatting>
  <conditionalFormatting sqref="K184">
    <cfRule type="expression" dxfId="84" priority="59">
      <formula>AND($J$181=TRUE,$K$181="")</formula>
    </cfRule>
  </conditionalFormatting>
  <conditionalFormatting sqref="K45">
    <cfRule type="expression" dxfId="83" priority="58">
      <formula>OR($J$38=TRUE,$J$39=TRUE,$J$40=TRUE,$J$41=TRUE,$J$42=TRUE)</formula>
    </cfRule>
  </conditionalFormatting>
  <conditionalFormatting sqref="K64">
    <cfRule type="expression" dxfId="82" priority="55">
      <formula>OR($J$55=TRUE,$J$56=TRUE)</formula>
    </cfRule>
    <cfRule type="expression" dxfId="81" priority="56">
      <formula>OR($J$60=TRUE,$J$61=TRUE,$J$62=TRUE,$J$63=TRUE)</formula>
    </cfRule>
  </conditionalFormatting>
  <conditionalFormatting sqref="K68">
    <cfRule type="expression" dxfId="80" priority="53">
      <formula>OR($J$55=TRUE,$J$56=TRUE)</formula>
    </cfRule>
    <cfRule type="expression" dxfId="79" priority="54">
      <formula>OR($J$60=TRUE,$J$61=TRUE,$J$62=TRUE,$J$63=TRUE)</formula>
    </cfRule>
  </conditionalFormatting>
  <conditionalFormatting sqref="K70">
    <cfRule type="expression" dxfId="78" priority="51">
      <formula>OR($J$67=TRUE,$J$68=TRUE,$J$69=TRUE)</formula>
    </cfRule>
  </conditionalFormatting>
  <conditionalFormatting sqref="K70">
    <cfRule type="expression" dxfId="77" priority="48">
      <formula>OR($J$55=TRUE,$J$56=TRUE)</formula>
    </cfRule>
    <cfRule type="expression" dxfId="76" priority="49">
      <formula>OR($J$60=TRUE,$J$61=TRUE,$J$62=TRUE,$J$63=TRUE)</formula>
    </cfRule>
  </conditionalFormatting>
  <conditionalFormatting sqref="K64 K62 K68 K70">
    <cfRule type="expression" dxfId="75" priority="403">
      <formula>AND($J$63=TRUE,$K$62="")</formula>
    </cfRule>
  </conditionalFormatting>
  <conditionalFormatting sqref="K82">
    <cfRule type="expression" dxfId="74" priority="46">
      <formula>OR($J$76=TRUE,$J$77=TRUE,$J$78=TRUE,$J$79=TRUE)</formula>
    </cfRule>
  </conditionalFormatting>
  <conditionalFormatting sqref="K82">
    <cfRule type="expression" dxfId="73" priority="45">
      <formula>AND($J$76=TRUE,$K$76="")</formula>
    </cfRule>
  </conditionalFormatting>
  <conditionalFormatting sqref="K84">
    <cfRule type="expression" dxfId="72" priority="44">
      <formula>OR($J$84=TRUE,$J$85=TRUE)</formula>
    </cfRule>
  </conditionalFormatting>
  <conditionalFormatting sqref="K84">
    <cfRule type="expression" dxfId="71" priority="43">
      <formula>OR($J$2=TRUE,$J$9=TRUE)</formula>
    </cfRule>
  </conditionalFormatting>
  <conditionalFormatting sqref="K84">
    <cfRule type="expression" dxfId="70" priority="42">
      <formula>AND($J$84=TRUE,$K$84="")</formula>
    </cfRule>
  </conditionalFormatting>
  <conditionalFormatting sqref="K99:L99">
    <cfRule type="expression" dxfId="69" priority="41">
      <formula>OR($J$96=TRUE,$J$97=TRUE,$J$98=TRUE,$J$99=TRUE)</formula>
    </cfRule>
  </conditionalFormatting>
  <conditionalFormatting sqref="K99">
    <cfRule type="expression" dxfId="68" priority="40">
      <formula>AND($J$99=TRUE,$K$99="")</formula>
    </cfRule>
  </conditionalFormatting>
  <conditionalFormatting sqref="K114:L114">
    <cfRule type="expression" dxfId="67" priority="39">
      <formula>OR($J$114=TRUE,$J$115=TRUE,$J$116=TRUE,$J$117=TRUE,$J$118=TRUE)</formula>
    </cfRule>
  </conditionalFormatting>
  <conditionalFormatting sqref="K114:L114">
    <cfRule type="expression" dxfId="66" priority="38">
      <formula>OR($J$2=TRUE,$J$9=TRUE)</formula>
    </cfRule>
  </conditionalFormatting>
  <conditionalFormatting sqref="K114">
    <cfRule type="expression" dxfId="65" priority="37">
      <formula>AND($J$114=TRUE,$K$114="")</formula>
    </cfRule>
  </conditionalFormatting>
  <conditionalFormatting sqref="K119:L119">
    <cfRule type="expression" dxfId="64" priority="36">
      <formula>OR($J$119=TRUE,$J$120=TRUE,$J$121=TRUE,$J$122=TRUE,$J$123=TRUE)</formula>
    </cfRule>
  </conditionalFormatting>
  <conditionalFormatting sqref="K119:L119">
    <cfRule type="expression" dxfId="63" priority="35">
      <formula>OR($J$2=TRUE,$J$9=TRUE)</formula>
    </cfRule>
  </conditionalFormatting>
  <conditionalFormatting sqref="K119">
    <cfRule type="expression" dxfId="62" priority="34">
      <formula>AND($J$119=TRUE,$K$119="")</formula>
    </cfRule>
  </conditionalFormatting>
  <conditionalFormatting sqref="K119">
    <cfRule type="expression" dxfId="61" priority="33">
      <formula>OR($J$114=TRUE,$J$115=TRUE,$J$116=TRUE,$J$117=TRUE,$J$118=TRUE)</formula>
    </cfRule>
  </conditionalFormatting>
  <conditionalFormatting sqref="K119">
    <cfRule type="expression" dxfId="60" priority="32">
      <formula>AND($J$114=TRUE,$K$114="")</formula>
    </cfRule>
  </conditionalFormatting>
  <conditionalFormatting sqref="K129:L129">
    <cfRule type="expression" dxfId="59" priority="31">
      <formula>OR($J$129=TRUE,$J$130=TRUE,$J$131=TRUE,$J$132=TRUE,$J$133=TRUE)</formula>
    </cfRule>
  </conditionalFormatting>
  <conditionalFormatting sqref="K129:L129">
    <cfRule type="expression" dxfId="58" priority="30">
      <formula>OR($J$2=TRUE,$J$9=TRUE)</formula>
    </cfRule>
  </conditionalFormatting>
  <conditionalFormatting sqref="K129">
    <cfRule type="expression" dxfId="57" priority="29">
      <formula>AND($J$129=TRUE,$K$129="")</formula>
    </cfRule>
  </conditionalFormatting>
  <conditionalFormatting sqref="K129">
    <cfRule type="expression" dxfId="56" priority="28">
      <formula>OR($J$119=TRUE,$J$120=TRUE,$J$121=TRUE,$J$122=TRUE,$J$123=TRUE)</formula>
    </cfRule>
  </conditionalFormatting>
  <conditionalFormatting sqref="K129">
    <cfRule type="expression" dxfId="55" priority="27">
      <formula>AND($J$119=TRUE,$K$119="")</formula>
    </cfRule>
  </conditionalFormatting>
  <conditionalFormatting sqref="K129">
    <cfRule type="expression" dxfId="54" priority="26">
      <formula>OR($J$114=TRUE,$J$115=TRUE,$J$116=TRUE,$J$117=TRUE,$J$118=TRUE)</formula>
    </cfRule>
  </conditionalFormatting>
  <conditionalFormatting sqref="K129">
    <cfRule type="expression" dxfId="53" priority="25">
      <formula>AND($J$114=TRUE,$K$114="")</formula>
    </cfRule>
  </conditionalFormatting>
  <conditionalFormatting sqref="K129">
    <cfRule type="expression" dxfId="52" priority="24">
      <formula>OR($J$124=TRUE,$J$125=TRUE,$J$126=TRUE,$J$127=TRUE,$J$128=TRUE)</formula>
    </cfRule>
  </conditionalFormatting>
  <conditionalFormatting sqref="K129">
    <cfRule type="expression" dxfId="51" priority="23">
      <formula>AND($J$126=TRUE,$K$126="")</formula>
    </cfRule>
  </conditionalFormatting>
  <conditionalFormatting sqref="K134:L134">
    <cfRule type="expression" dxfId="50" priority="22">
      <formula>OR($J$134=TRUE,$J$135=TRUE,$J$136=TRUE,$J$137=TRUE,$J$138=TRUE)</formula>
    </cfRule>
  </conditionalFormatting>
  <conditionalFormatting sqref="K134:L134">
    <cfRule type="expression" dxfId="49" priority="21">
      <formula>OR($J$2=TRUE,$J$9=TRUE)</formula>
    </cfRule>
  </conditionalFormatting>
  <conditionalFormatting sqref="K134">
    <cfRule type="expression" dxfId="48" priority="20">
      <formula>AND($J$134=TRUE,$K$134="")</formula>
    </cfRule>
  </conditionalFormatting>
  <conditionalFormatting sqref="K134">
    <cfRule type="expression" dxfId="47" priority="19">
      <formula>OR($J$124=TRUE,$J$125=TRUE,$J$126=TRUE,$J$127=TRUE,$J$128=TRUE)</formula>
    </cfRule>
  </conditionalFormatting>
  <conditionalFormatting sqref="K134">
    <cfRule type="expression" dxfId="46" priority="18">
      <formula>AND($J$126=TRUE,$K$126="")</formula>
    </cfRule>
  </conditionalFormatting>
  <conditionalFormatting sqref="L93">
    <cfRule type="expression" dxfId="45" priority="17">
      <formula>OR($J$92=TRUE,$J$93=TRUE,$J$94=TRUE,$J$95=TRUE)</formula>
    </cfRule>
  </conditionalFormatting>
  <conditionalFormatting sqref="K93">
    <cfRule type="expression" dxfId="44" priority="16">
      <formula>OR($J$84=TRUE,$J$85=TRUE)</formula>
    </cfRule>
  </conditionalFormatting>
  <conditionalFormatting sqref="K93">
    <cfRule type="expression" dxfId="43" priority="15">
      <formula>OR($J$2=TRUE,$J$9=TRUE)</formula>
    </cfRule>
  </conditionalFormatting>
  <conditionalFormatting sqref="K93">
    <cfRule type="expression" dxfId="42" priority="14">
      <formula>AND($J$84=TRUE,$K$84="")</formula>
    </cfRule>
  </conditionalFormatting>
  <conditionalFormatting sqref="K100">
    <cfRule type="expression" dxfId="41" priority="13">
      <formula>OR($J$124=TRUE,$J$125=TRUE,$J$126=TRUE,$J$127=TRUE,$J$128=TRUE)</formula>
    </cfRule>
  </conditionalFormatting>
  <conditionalFormatting sqref="K100">
    <cfRule type="expression" dxfId="40" priority="12">
      <formula>OR($J$2=TRUE,$J$9=TRUE)</formula>
    </cfRule>
  </conditionalFormatting>
  <conditionalFormatting sqref="K100">
    <cfRule type="expression" dxfId="39" priority="11">
      <formula>AND($J$128=TRUE,$K$128="")</formula>
    </cfRule>
  </conditionalFormatting>
  <conditionalFormatting sqref="K148:L148">
    <cfRule type="expression" dxfId="38" priority="10">
      <formula>OR($J$145=TRUE,$J$146=TRUE,$J$147=TRUE,$J$148=TRUE,$J$149=TRUE)</formula>
    </cfRule>
  </conditionalFormatting>
  <conditionalFormatting sqref="K148:L148">
    <cfRule type="expression" dxfId="37" priority="9">
      <formula>OR($J$2=TRUE,$J$9=TRUE)</formula>
    </cfRule>
  </conditionalFormatting>
  <conditionalFormatting sqref="K148">
    <cfRule type="expression" dxfId="36" priority="8">
      <formula>AND($J$148=TRUE,$K$148="")</formula>
    </cfRule>
  </conditionalFormatting>
  <conditionalFormatting sqref="K151:L151">
    <cfRule type="expression" dxfId="35" priority="7">
      <formula>OR($J$150=TRUE,$J$151=TRUE,$J$152=TRUE,$J$153=TRUE,$J$154=TRUE)</formula>
    </cfRule>
  </conditionalFormatting>
  <conditionalFormatting sqref="K151:L151">
    <cfRule type="expression" dxfId="34" priority="6">
      <formula>OR($J$2=TRUE,$J$9=TRUE)</formula>
    </cfRule>
  </conditionalFormatting>
  <conditionalFormatting sqref="K151">
    <cfRule type="expression" dxfId="33" priority="5">
      <formula>AND($J$151=TRUE,$K$151="")</formula>
    </cfRule>
  </conditionalFormatting>
  <conditionalFormatting sqref="K191">
    <cfRule type="expression" dxfId="32" priority="4">
      <formula>OR($J$186=TRUE,$J$187=TRUE,$J$188=TRUE,$J$189=TRUE,$J$190=TRUE)</formula>
    </cfRule>
  </conditionalFormatting>
  <conditionalFormatting sqref="K191">
    <cfRule type="expression" dxfId="31" priority="3">
      <formula>AND($J$186=TRUE,$K$189="")</formula>
    </cfRule>
  </conditionalFormatting>
  <conditionalFormatting sqref="K107">
    <cfRule type="expression" dxfId="1" priority="2">
      <formula>OR($J$104=TRUE,$J$105=TRUE,$J$106=TRUE)</formula>
    </cfRule>
  </conditionalFormatting>
  <conditionalFormatting sqref="K107">
    <cfRule type="expression" dxfId="0" priority="1">
      <formula>AND($J$105=TRUE,$K$105="")</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2"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2.8" x14ac:dyDescent="0.25">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2</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t="str">
        <f t="shared" si="1"/>
        <v/>
      </c>
      <c r="F26" s="125" t="str">
        <f>IF(Hindamistabel!J100=TRUE,"pole asjakohane",IF(Hindamistabel!J101=TRUE,0,IF(Hindamistabel!J102=TRUE,1,IF(Hindamistabel!J103=TRUE,3,""))))</f>
        <v>pole asjakohane</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0</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t="str">
        <f>IF(OR(F35="pole asjakohane",Hindamistabel!J9=TRUE,Hindamistabel!J2=TRUE),"",3)</f>
        <v/>
      </c>
      <c r="F35" s="122" t="str">
        <f>IF(Hindamistabel!J140=TRUE,3,IF(Hindamistabel!J141=TRUE,2,IF(Hindamistabel!J142=TRUE,1,IF(Hindamistabel!J143=TRUE,0,IF(Hindamistabel!J144=TRUE,"pole asjakohane","")))))</f>
        <v>pole asjakohane</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2</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1</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2</v>
      </c>
    </row>
    <row r="49" spans="1:6" ht="39.6" x14ac:dyDescent="0.25">
      <c r="A49" s="123" t="s">
        <v>351</v>
      </c>
      <c r="B49" s="123" t="s">
        <v>273</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273</v>
      </c>
      <c r="C50" s="123" t="s">
        <v>317</v>
      </c>
      <c r="D50" s="124" t="s">
        <v>359</v>
      </c>
      <c r="E50" s="125">
        <f>IF(OR(F50="pole asjakohane",Hindamistabel!J180=TRUE,Hindamistabel!J182=TRUE),"",2)</f>
        <v>2</v>
      </c>
      <c r="F50" s="125">
        <f>IF(Hindamistabel!J183=TRUE,1,IF(Hindamistabel!J184=TRUE,0,IF(Hindamistabel!J185=TRUE,2,"")))</f>
        <v>0</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0</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74</v>
      </c>
      <c r="F56" s="116">
        <f>SUM(Tabel1[Hindamise skoor])</f>
        <v>40</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74</v>
      </c>
      <c r="C60" s="140">
        <f>SUM(Tabel1[Hindamise skoor])</f>
        <v>40</v>
      </c>
      <c r="D60" s="153">
        <f>IFERROR(C60/B60,"ei kohaldu")</f>
        <v>0.54054054054054057</v>
      </c>
    </row>
    <row r="61" spans="1:6" x14ac:dyDescent="0.25">
      <c r="A61" s="141" t="s">
        <v>423</v>
      </c>
      <c r="B61" s="142">
        <f>SUM(E2)</f>
        <v>3</v>
      </c>
      <c r="C61" s="142">
        <f>SUM(F2)</f>
        <v>3</v>
      </c>
      <c r="D61" s="151">
        <f t="shared" ref="D61:D74" si="2">IFERROR(C61/B61,"ei kohaldu")</f>
        <v>1</v>
      </c>
    </row>
    <row r="62" spans="1:6" x14ac:dyDescent="0.25">
      <c r="A62" s="141" t="s">
        <v>444</v>
      </c>
      <c r="B62" s="142">
        <f>SUM(E3:E8)</f>
        <v>9</v>
      </c>
      <c r="C62" s="142">
        <f>SUM(F3:F8)</f>
        <v>8</v>
      </c>
      <c r="D62" s="151">
        <f t="shared" si="2"/>
        <v>0.88888888888888884</v>
      </c>
    </row>
    <row r="63" spans="1:6" x14ac:dyDescent="0.25">
      <c r="A63" s="141" t="s">
        <v>445</v>
      </c>
      <c r="B63" s="142">
        <f>SUM(E9:E12)</f>
        <v>9</v>
      </c>
      <c r="C63" s="142">
        <f>SUM(F9:F12)</f>
        <v>4</v>
      </c>
      <c r="D63" s="151">
        <f t="shared" si="2"/>
        <v>0.44444444444444442</v>
      </c>
    </row>
    <row r="64" spans="1:6" x14ac:dyDescent="0.25">
      <c r="A64" s="141" t="s">
        <v>446</v>
      </c>
      <c r="B64" s="142">
        <f>SUM(E13:E16)</f>
        <v>9</v>
      </c>
      <c r="C64" s="142">
        <f>SUM(F13:F16)</f>
        <v>5</v>
      </c>
      <c r="D64" s="151">
        <f t="shared" si="2"/>
        <v>0.55555555555555558</v>
      </c>
    </row>
    <row r="65" spans="1:4" x14ac:dyDescent="0.25">
      <c r="A65" s="141" t="s">
        <v>447</v>
      </c>
      <c r="B65" s="142">
        <f>SUM(E17:E20)</f>
        <v>6</v>
      </c>
      <c r="C65" s="142">
        <f>SUM(F17:F20)</f>
        <v>4</v>
      </c>
      <c r="D65" s="151">
        <f t="shared" si="2"/>
        <v>0.66666666666666663</v>
      </c>
    </row>
    <row r="66" spans="1:4" x14ac:dyDescent="0.25">
      <c r="A66" s="141" t="s">
        <v>448</v>
      </c>
      <c r="B66" s="142">
        <f>SUM(E21:E24)</f>
        <v>9</v>
      </c>
      <c r="C66" s="142">
        <f>SUM(F21:F24)</f>
        <v>6</v>
      </c>
      <c r="D66" s="151">
        <f t="shared" si="2"/>
        <v>0.66666666666666663</v>
      </c>
    </row>
    <row r="67" spans="1:4" x14ac:dyDescent="0.25">
      <c r="A67" s="141" t="s">
        <v>449</v>
      </c>
      <c r="B67" s="142">
        <f>SUM(E25:E28)</f>
        <v>3</v>
      </c>
      <c r="C67" s="142">
        <f>SUM(F25:F28)</f>
        <v>3</v>
      </c>
      <c r="D67" s="151">
        <f t="shared" si="2"/>
        <v>1</v>
      </c>
    </row>
    <row r="68" spans="1:4" x14ac:dyDescent="0.25">
      <c r="A68" s="141" t="s">
        <v>450</v>
      </c>
      <c r="B68" s="142">
        <f>SUM(E29:E38)</f>
        <v>9</v>
      </c>
      <c r="C68" s="142">
        <f>SUM(F29:F38)</f>
        <v>2</v>
      </c>
      <c r="D68" s="151">
        <f t="shared" si="2"/>
        <v>0.22222222222222221</v>
      </c>
    </row>
    <row r="69" spans="1:4" x14ac:dyDescent="0.25">
      <c r="A69" s="141" t="s">
        <v>451</v>
      </c>
      <c r="B69" s="142">
        <f>SUM(E39:E54)</f>
        <v>17</v>
      </c>
      <c r="C69" s="142">
        <f>SUM(F39:F54)</f>
        <v>5</v>
      </c>
      <c r="D69" s="151">
        <f t="shared" si="2"/>
        <v>0.29411764705882354</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33</v>
      </c>
      <c r="C72" s="142">
        <f>SUM(F3:F20)</f>
        <v>21</v>
      </c>
      <c r="D72" s="151">
        <f t="shared" si="2"/>
        <v>0.63636363636363635</v>
      </c>
    </row>
    <row r="73" spans="1:4" x14ac:dyDescent="0.25">
      <c r="A73" s="140" t="s">
        <v>442</v>
      </c>
      <c r="B73" s="142">
        <f>SUM(E21:E28)</f>
        <v>12</v>
      </c>
      <c r="C73" s="142">
        <f>SUM(F21:F28)</f>
        <v>9</v>
      </c>
      <c r="D73" s="151">
        <f t="shared" si="2"/>
        <v>0.75</v>
      </c>
    </row>
    <row r="74" spans="1:4" x14ac:dyDescent="0.25">
      <c r="A74" s="140" t="s">
        <v>443</v>
      </c>
      <c r="B74" s="142">
        <f>SUM(E29:E54)</f>
        <v>26</v>
      </c>
      <c r="C74" s="142">
        <f>SUM(F29:F54)</f>
        <v>7</v>
      </c>
      <c r="D74" s="151">
        <f t="shared" si="2"/>
        <v>0.26923076923076922</v>
      </c>
    </row>
  </sheetData>
  <conditionalFormatting sqref="E11:F11 E54:F55 E34:F34 E40:F42 E44:F46 E52:F52 E27:F28 E23:F23 E17:F17 E38:F38">
    <cfRule type="expression" dxfId="30" priority="303">
      <formula>#REF!&lt;&gt;""</formula>
    </cfRule>
  </conditionalFormatting>
  <conditionalFormatting sqref="E11:F11 E54:F55 E34:F34 E40:F42 E44:F46 E52:F52 E27:F28 E23:F23 E17:F17 E38:F38">
    <cfRule type="expression" dxfId="29"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G38" sqref="G38"/>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9" t="s">
        <v>426</v>
      </c>
      <c r="C1" s="259"/>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73.8"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Kaitsekorralduskava on koostatud Prangli loodusala kohta, mis hõlmab hoiuala ja maastikukaitseala. Kohaldub ka pärandniitude tegevuskava.</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",TRUE,_xlfn.UNIQUE(Hindamistabel!K10:K14))</f>
        <v>Riigi Teataja</v>
      </c>
      <c r="G5" s="161" t="str">
        <f>_xlfn.TEXTJOIN("; ",TRUE,Hindamistabel!L10:L14)</f>
        <v>Hoiualade kaitse alla võtmise määruse järgi ei ole Prangli hoiualal kaitseväärtuseks (kaitse-eesmärgiks) ühtegi liiki.</v>
      </c>
    </row>
    <row r="6" spans="1:7" ht="123"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v>
      </c>
      <c r="G6" s="161" t="str">
        <f>_xlfn.TEXTJOIN("; ",TRUE,Hindamistabel!L15:L19)</f>
        <v xml:space="preserve">Kaitseväärtuseks on 7 elupaigatüüpi, mille seisund oli kindlaks tehtud. Kanarbiku ja kukemarjaga kuivade liivanõmmede (2320) kohta on kirjas, et see on valesti määratud ja tegelikult ei ole hoiualal. </v>
      </c>
    </row>
    <row r="7" spans="1:7" ht="49.2"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73.8"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 EELIS</v>
      </c>
      <c r="G8" s="161" t="str">
        <f>_xlfn.TEXTJOIN("; ",TRUE,Hindamistabel!L25:L29)</f>
        <v>Segadus on elupaikade kuivad liivanõmmed kanarbiku ja kukemarjaga (2320) ning püsitaimestuga liivarannad (1640) andmetega.</v>
      </c>
    </row>
    <row r="9" spans="1:7" ht="24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",TRUE,_xlfn.UNIQUE(Hindamistabel!K30:K33))</f>
        <v>kaitsekorralduskava, EELIS</v>
      </c>
      <c r="G9" s="161" t="str">
        <f>_xlfn.TEXTJOIN("; ",TRUE,Hindamistabel!L30:L33)</f>
        <v>Kaitsekorraldusakava järgi andmelünki kava koostamise ajal ei olnud, osaliselt vaadati kava koostamise ajal andmed üle. Tulemuslikkuse hindamise ajal 2026. a on siiski kaitsekorralduskava, EELIS natura elupaikade kihi ja KESE rannikumaastike 2019. a seire andmete võrdlusel vastuolud või erinevused elupaikade kuivad liivanõmmed kanarbiku ja kukemarjaga (2320) ning püsitaimestuga liivarannad (1640) andmetega.</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",TRUE,_xlfn.UNIQUE(Hindamistabel!K34:K37))</f>
        <v/>
      </c>
      <c r="G10" s="161" t="str">
        <f>_xlfn.TEXTJOIN("; ",TRUE,Hindamistabel!L34:L37)</f>
        <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",TRUE,_xlfn.UNIQUE(Hindamistabel!K38:K41))</f>
        <v>kaitsekorralduskava</v>
      </c>
      <c r="G11" s="161" t="str">
        <f>_xlfn.TEXTJOIN("; ",TRUE,Hindamistabel!L38:L41)</f>
        <v>Kanarbiku ja kukemarjaga kuivade liivanõmmede (2320) survetegureid ei ole käsitletud.</v>
      </c>
    </row>
    <row r="12" spans="1:7" ht="147.6"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",TRUE,_xlfn.UNIQUE(Hindamistabel!K43:K46))</f>
        <v>kaitsekorralduskava</v>
      </c>
      <c r="G12" s="161" t="str">
        <f>_xlfn.TEXTJOIN("; ",TRUE,Hindamistabel!L43:L46)</f>
        <v>Vastavalt juhistele on hindaja arvestanud olulisuse ja ulatuse kindlaks määratuks ka juhul, kui olemas on üldised kirjeldused või on öeldud, et survetegurid puuduvad. Metsastunud luidete (2180) survetegurite olulisus ja ulatus ei ole kindlaks määratud.</v>
      </c>
    </row>
    <row r="13" spans="1:7" ht="98.4" x14ac:dyDescent="0.4">
      <c r="A13" s="158" t="s">
        <v>160</v>
      </c>
      <c r="B13" s="159" t="s">
        <v>104</v>
      </c>
      <c r="C13" s="159" t="s">
        <v>145</v>
      </c>
      <c r="D13" s="171" t="s">
        <v>161</v>
      </c>
      <c r="E13" s="160" t="str" cm="1">
        <f t="array" ref="E13">_xlfn.TEXTJOIN("; ",TRUE,IF(Hindamistabel!J47:J51="muu",Hindamistabel!L47:L51,IF(Hindamistabel!J47:J51&lt;&gt;"",Hindamistabel!J47:J51,"")))</f>
        <v>rohumaade hülgamine; looduslikud protsessid; võõr- ja problemaatilised liigid</v>
      </c>
      <c r="F13" s="160" t="str">
        <f>_xlfn.TEXTJOIN("; ",TRUE,_xlfn.UNIQUE(Hindamistabel!K47:K51))</f>
        <v>kaitsekorralduskava; KESE (2019. a rannikumaastike seire)</v>
      </c>
      <c r="G13" s="161" t="str">
        <f>_xlfn.TEXTJOIN("; ",TRUE,Hindamistabel!L47:L51)</f>
        <v>pärandniitude hooldamise lakkamine; avatud alade metsastumine, kinnikasvamine; rannikuelupaiku ohustab kurdlehise kibuvitsa järjest laienevad kasvualad</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172.2"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",TRUE,_xlfn.UNIQUE(Hindamistabel!K55:K58))</f>
        <v>kaitsekorralduskava</v>
      </c>
      <c r="G15" s="161" t="str">
        <f>_xlfn.TEXTJOIN("; ",TRUE,Hindamistabel!L55:L58)</f>
        <v xml:space="preserve">Eesmärgid ei ole seatud elupaigatüübile kanarbiku ja kukemarjaga kuivad liivanõmmed (2320). Kaitsekorralduskavas on kirjas, et seda elupaigatüüpi alal ei ole, kuid hindamise ajal 2026. a on elupaigatüüp hoiualal EELISes olemas (sama on ka 2019. a rannikumaastike seire aruande järgi). </v>
      </c>
    </row>
    <row r="16" spans="1:7" ht="172.2"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",TRUE,_xlfn.UNIQUE(Hindamistabel!K60:K62))</f>
        <v>kaitsekorralduskava</v>
      </c>
      <c r="G16" s="161" t="str">
        <f>_xlfn.TEXTJOIN("; ",TRUE,Hindamistabel!L60:L63)</f>
        <v xml:space="preserve">Konkreetset eesmärki pole elupaigatüübil  kanarbiku ja kukemarjaga kuivad liivanõmmed (2320). Metsastunud luidete (2180) ja püsitaimestuga liivarandade (1640) eesmärgipindala on kaitsekorralduskavas ekslikult suur, st pindalasse on arvestatud Prangli saare see osa, mis hoiualasse ega loodusalasse ei kuulu.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kaitsekorralduskava, Riigi Teataja</v>
      </c>
      <c r="G17" s="161" t="str">
        <f>_xlfn.TEXTJOIN("; ",TRUE,Hindamistabel!L64:L66)</f>
        <v/>
      </c>
    </row>
    <row r="18" spans="1:7" ht="172.2" x14ac:dyDescent="0.4">
      <c r="A18" s="158" t="s">
        <v>193</v>
      </c>
      <c r="B18" s="159" t="s">
        <v>104</v>
      </c>
      <c r="C18" s="159" t="s">
        <v>170</v>
      </c>
      <c r="D18" s="171" t="s">
        <v>194</v>
      </c>
      <c r="E18" s="160" t="str">
        <f>IF(Hindamistabel!J67=TRUE,"Ei ole asjakohane (alal puuduvad vastavad väärtused)",IF(Hindamistabel!J68=TRUE,"Ei",IF(Hindamistabel!J69=TRUE,"Jah","")))</f>
        <v>Ei</v>
      </c>
      <c r="F18" s="160" t="str">
        <f>_xlfn.TEXTJOIN("; ",TRUE,_xlfn.UNIQUE(Hindamistabel!K68:K69))</f>
        <v>kaitsekorralduskava</v>
      </c>
      <c r="G18" s="161" t="str">
        <f>_xlfn.TEXTJOIN("; ",TRUE,Hindamistabel!L67:L69)</f>
        <v xml:space="preserve">Kaitsekorralduskava on koostatud Prangli loodusala kohta, mis hõlmab hoiuala ja maastikukaitseala. Kaitsekorralduskavas on eesmärke seatud ka sellistele väärtustele, mis ei ole hoiuala kaitseväärtuseks, kuid selgitavast tekstist selgub, et need eesmärgid on seatud ainult maastikukaitseala osale. </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v>
      </c>
      <c r="G19" s="161" t="str">
        <f>_xlfn.TEXTJOIN("; ",TRUE,Hindamistabel!L70:L71)</f>
        <v>Vajalik on pärandniitude hooldamine.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kaitsekorralduskava</v>
      </c>
      <c r="G20" s="161" t="str">
        <f>_xlfn.TEXTJOIN("; ",TRUE,Hindamistabel!L72:L75)</f>
        <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",TRUE,_xlfn.UNIQUE(Hindamistabel!K80:K83))</f>
        <v>kaitsekorralduskava</v>
      </c>
      <c r="G22" s="161" t="str">
        <f>_xlfn.TEXTJOIN("; ",TRUE,Hindamistabel!L80:L83)</f>
        <v/>
      </c>
    </row>
    <row r="23" spans="1:7" ht="147.6"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Keskkonnaameti dokumendihaldussüsteem, piirkondlik looduskaitse planeerimise juhtivspetsialist</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EELIS, KESE</v>
      </c>
      <c r="G24" s="157" t="str">
        <f>_xlfn.TEXTJOIN("; ",TRUE,Hindamistabel!L86:L90)</f>
        <v>Puudulikud (osalisetl 15-25 a vanad) on rannikuelupaikade andmed.</v>
      </c>
    </row>
    <row r="25" spans="1:7" ht="98.4" x14ac:dyDescent="0.4">
      <c r="A25" s="162" t="s">
        <v>236</v>
      </c>
      <c r="B25" s="155" t="s">
        <v>222</v>
      </c>
      <c r="C25" s="155" t="s">
        <v>223</v>
      </c>
      <c r="D25" s="170" t="s">
        <v>430</v>
      </c>
      <c r="E25" s="163" t="str">
        <f>IF(Hindamistabel!J91&lt;&gt;"",Hindamistabel!J91,"")</f>
        <v>Vajalik on viia läbi kaasaegne rannikuelupaikade inventuur ja kanda EELISesse. Enne on vajalik kinnitada inventeerimise metoodika. Samuti tuleks kanda EELISesse mereelupaikade andmed.</v>
      </c>
      <c r="F25" s="156" t="str">
        <f>_xlfn.TEXTJOIN("; ",TRUE,_xlfn.UNIQUE(Hindamistabel!K91:K91))</f>
        <v>EELIS, hindaja arvamus</v>
      </c>
      <c r="G25" s="157" t="str">
        <f>_xlfn.TEXTJOIN("; ",TRUE,Hindamistabel!L91:L91)</f>
        <v/>
      </c>
    </row>
    <row r="26" spans="1:7" ht="221.4"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",TRUE,_xlfn.UNIQUE(Hindamistabel!K92:K95))</f>
        <v>Keskkonnaameti dokumendihaldussüsteem, piirkondlik looduskaitse planeerimise juhtivspetsialist, KESE (2019. a rannikumaastike seire)</v>
      </c>
      <c r="G26" s="157" t="str">
        <f>_xlfn.TEXTJOIN("; ",TRUE,Hindamistabel!L92:L95)</f>
        <v>Uuringuid ja invetnuure on kasutatud Keskkonnaameti kooskõlastust vajavates otsustes. Uue kaitsekorralduskava koostamisel tuleks planeerida rannikumaastike 2019. a seires viidatud kurdlehise kibuvitsa tõrjet ja korrastada rannikuelupaikade andmestik.</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kaitsekorralduskava</v>
      </c>
      <c r="G27" s="157" t="str">
        <f>_xlfn.TEXTJOIN("; ",TRUE,Hindamistabel!L96:L99)</f>
        <v>Toimus avalik koosolek.</v>
      </c>
    </row>
    <row r="28" spans="1:7" ht="147.6"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6" t="str">
        <f>_xlfn.TEXTJOIN("; ",TRUE,_xlfn.UNIQUE(Hindamistabel!K100:K103))</f>
        <v>kaitsekorralduskava, EELIS toetuste andmed, loodushoiutööde andmed (sh RMK ja ELF talgud)</v>
      </c>
      <c r="G28" s="157" t="str">
        <f>_xlfn.TEXTJOIN("; ",TRUE,Hindamistabel!L100:L103)</f>
        <v>Ühtegi tegevust ei ole tehtud.</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Keskkonnaameti dokumendihaldussüsteem, piirkondlik looduskaitse planeerimise juhtivspetsialist</v>
      </c>
      <c r="G29" s="157" t="str">
        <f>_xlfn.TEXTJOIN("; ",TRUE,Hindamistabel!L104:L106)</f>
        <v xml:space="preserve">Maaomanikud ei ole rahul piirangutega ehitustegevusele. Hoiualal on mitmeid ehitisi, millel puudub kaitseala valitseja kooskõlastus. </v>
      </c>
    </row>
    <row r="30" spans="1:7" ht="24.6"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",TRUE,_xlfn.UNIQUE(Hindamistabel!K107:K113))</f>
        <v>Keskkonnaameti dokumendihaldussüsteem, piirkondlik looduskaitse planeerimise juhtivspetsialist</v>
      </c>
      <c r="G30" s="157" t="str">
        <f>_xlfn.TEXTJOIN("; ",TRUE,Hindamistabel!L107:L113)</f>
        <v>piirangud ehitustegevusele</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kaitsekorralduskava</v>
      </c>
      <c r="G31" s="161" t="str">
        <f>_xlfn.TEXTJOIN("; ",TRUE,Hindamistabel!L114:L118)</f>
        <v>Pärandniitude taastamistöid ei ole kaitsekorralduskavas planeeritud.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Märgalade ja veekogudega seotud taastamistöid ei ole kaitsekorralduskavas planeeritud.</v>
      </c>
    </row>
    <row r="33" spans="1:7" ht="147.6"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Ükski planeeritud hooldamistöö ei ole rakendatud</v>
      </c>
      <c r="F33" s="160" t="str">
        <f>_xlfn.TEXTJOIN("; ",TRUE,_xlfn.UNIQUE(Hindamistabel!K124:K128))</f>
        <v>kaitsekorralduskava, EELIS toetuste andmed, loodushoiutööde andmed (sh RMK ja ELF talgud)</v>
      </c>
      <c r="G33" s="161" t="str">
        <f>_xlfn.TEXTJOIN("; ",TRUE,Hindamistabel!L124:L128)</f>
        <v>Pärandniite on EELISe 2026. a mai seisu andmetel hoiualal ligi 200 ha ja neid ei ole vähemalt alates 2013. aastast üldse hooldatud.</v>
      </c>
    </row>
    <row r="34" spans="1:7" ht="123"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 EELIS, loodushoiutööde andmed (sh RMK ja ELF talgud)</v>
      </c>
      <c r="G34" s="161" t="str">
        <f>_xlfn.TEXTJOIN("; ",TRUE,Hindamistabel!L129:L133)</f>
        <v>Liigikaitselisi töid ei ole kaitsekorralduskavas planeeritud.</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 EELIS, loodushoiutööde andmed (sh RMK ja ELF talgud)</v>
      </c>
      <c r="G35" s="161" t="str">
        <f>_xlfn.TEXTJOIN("; ",TRUE,Hindamistabel!L134:L138)</f>
        <v>Selliseid töid ei ole kaitsekorralduskavas planeeritud.</v>
      </c>
    </row>
    <row r="36" spans="1:7" ht="49.2" x14ac:dyDescent="0.4">
      <c r="A36" s="158" t="s">
        <v>301</v>
      </c>
      <c r="B36" s="159" t="s">
        <v>273</v>
      </c>
      <c r="C36" s="159" t="s">
        <v>196</v>
      </c>
      <c r="D36" s="171" t="s">
        <v>302</v>
      </c>
      <c r="E36" s="164" t="str">
        <f>IF(Hindamistabel!J139&lt;&gt;"",Hindamistabel!J139,"")</f>
        <v>Hooldatud ei ole pärandniite (rannaniidud, kadastikud) - põhjus hooldajate puudus.</v>
      </c>
      <c r="F36" s="160" t="str">
        <f>_xlfn.TEXTJOIN("; ",TRUE,_xlfn.UNIQUE(Hindamistabel!K139:K139))</f>
        <v>kaitsekorralduskava, EELIS</v>
      </c>
      <c r="G36" s="161" t="str">
        <f>_xlfn.TEXTJOIN("; ",TRUE,Hindamistabel!L139:L139)</f>
        <v/>
      </c>
    </row>
    <row r="37" spans="1:7" ht="49.2"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Ei ole asjakohane</v>
      </c>
      <c r="F37" s="160" t="str">
        <f>_xlfn.TEXTJOIN("; ",TRUE,_xlfn.UNIQUE(Hindamistabel!K140:K144))</f>
        <v>kaitsekorralduskava</v>
      </c>
      <c r="G37" s="161" t="str">
        <f>_xlfn.TEXTJOIN("; ",TRUE,Hindamistabel!L140:L144)</f>
        <v>Kaitsekorralduskavas ei ole hoiualal inventuure, seireid ja uuringuid planeeritud. Siiski on 2019. a tehtud riikliku seire raames rannikumaastike seiret.</v>
      </c>
    </row>
    <row r="38" spans="1:7" ht="73.8"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Keskkonnaameti dokumendihaldussüsteem</v>
      </c>
      <c r="G38" s="161" t="str">
        <f>_xlfn.TEXTJOIN("; ",TRUE,Hindamistabel!L145:L149)</f>
        <v>Tulemuslikkuse vahehindamist ei ole tehtud. Kaitsekorralduskava ei ole 2025. aastaks uuendatud.</v>
      </c>
    </row>
    <row r="39" spans="1:7" ht="123"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",TRUE,_xlfn.UNIQUE(Hindamistabel!K150:K154))</f>
        <v>Külastustaristu virtuaalkontor, Keskkonnaameti piirkondlik juhtivspetsialist</v>
      </c>
      <c r="G39" s="161" t="str">
        <f>_xlfn.TEXTJOIN("; ",TRUE,Hindamistabel!L150:L154)</f>
        <v>Tähised ja infotahvlid on paigaldatud. Kaitsekorralduskavas planeeritud infopäevi pole korraldatud.</v>
      </c>
    </row>
    <row r="40" spans="1:7" ht="147.6" x14ac:dyDescent="0.4">
      <c r="A40" s="158" t="s">
        <v>314</v>
      </c>
      <c r="B40" s="159" t="s">
        <v>273</v>
      </c>
      <c r="C40" s="159" t="s">
        <v>196</v>
      </c>
      <c r="D40" s="171" t="s">
        <v>315</v>
      </c>
      <c r="E40" s="164" t="str">
        <f>IF(Hindamistabel!J155&lt;&gt;"",Hindamistabel!J155,"")</f>
        <v>Ei</v>
      </c>
      <c r="F40" s="160" t="str">
        <f>_xlfn.TEXTJOIN("; ",TRUE,_xlfn.UNIQUE(Hindamistabel!K155:K155))</f>
        <v>Keskkonnaameti dokumendihaldussüsteem, loodushoiutööde andmed (sh RMK ja ELF talgud)</v>
      </c>
      <c r="G40" s="161" t="str">
        <f>_xlfn.TEXTJOIN("; ",TRUE,Hindamistabel!L155:L155)</f>
        <v/>
      </c>
    </row>
    <row r="41" spans="1:7" ht="49.2"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",TRUE,_xlfn.UNIQUE(Hindamistabel!K156:K160))</f>
        <v>Riigi Teataja</v>
      </c>
      <c r="G41" s="161" t="str">
        <f>_xlfn.TEXTJOIN("; ",TRUE,Hindamistabel!L156:L160)</f>
        <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49.2"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47.6"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98.4"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60" t="str">
        <f>_xlfn.TEXTJOIN("; ",TRUE,_xlfn.UNIQUE(Hindamistabel!K164:K168))</f>
        <v>EELIS, KESE</v>
      </c>
      <c r="G45" s="161" t="str">
        <f>_xlfn.TEXTJOIN("; ",TRUE,Hindamistabel!L164:L168)</f>
        <v xml:space="preserve">Halvenenud on pärandniitude (rannaniitude(1630*) ja kadastike (5130)), metsastunud luidete (2180) ja püsitaimestuga liivarandade (1640) seisund. </v>
      </c>
    </row>
    <row r="46" spans="1:7" ht="73.8"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73.8" x14ac:dyDescent="0.4">
      <c r="A47" s="158" t="s">
        <v>337</v>
      </c>
      <c r="B47" s="159" t="s">
        <v>273</v>
      </c>
      <c r="C47" s="159" t="s">
        <v>317</v>
      </c>
      <c r="D47" s="171" t="s">
        <v>436</v>
      </c>
      <c r="E47" s="164" t="str">
        <f>IF(Hindamistabel!J170&lt;&gt;"",Hindamistabel!J170,"")</f>
        <v xml:space="preserve">Halvenenud on pärandniitude (rannaniitude(1630*) ja kadastike (5130)), metsastunud luidete (2180) ja püsitaimestuga liivarandade (1640) seisund. </v>
      </c>
      <c r="F47" s="160" t="str">
        <f>IF(Hindamistabel!K170&lt;&gt;"",Hindamistabel!K170,"")</f>
        <v>EELIS, KESE, hindaja arvamus</v>
      </c>
      <c r="G47" s="161" t="str">
        <f>IF(Hindamistabel!L170&lt;&gt;"",Hindamistabel!L170,"")</f>
        <v/>
      </c>
    </row>
    <row r="48" spans="1:7" ht="174" customHeight="1" x14ac:dyDescent="0.4">
      <c r="A48" s="158" t="s">
        <v>340</v>
      </c>
      <c r="B48" s="159" t="s">
        <v>273</v>
      </c>
      <c r="C48" s="159" t="s">
        <v>317</v>
      </c>
      <c r="D48" s="171" t="s">
        <v>437</v>
      </c>
      <c r="E48" s="164" t="str">
        <f>IF(Hindamistabel!J171&lt;&gt;"",Hindamistabel!J171,"")</f>
        <v>Pärandniitude seisund on halvenenud, sest neid ei hooldata. Metsastunud luidete seisund on A. Palo hinnangul osades kohtades halvenenud ehitustegevuse tagajärjel. Püsitaimestuga liivarandade seisundi loeb hindaja halvenenuks, sest andmed selle tüübi paiknemise ja seisundi kohta on ebaselged. Lisaks on  rannikumaastike seirearuande järgi seisundit halvendav tegur kurdlehise kibuvitsa laienevad kasvualad. Vajalik on planeerida selle liigi tõrjet, sest ohustab ka teisi rannikuelupaikasid.</v>
      </c>
      <c r="F48" s="160" t="str">
        <f>IF(Hindamistabel!K171&lt;&gt;"",Hindamistabel!K171,"")</f>
        <v>EELIS, KESE</v>
      </c>
      <c r="G48" s="161" t="str">
        <f>IF(Hindamistabel!L171&lt;&gt;"",Hindamistabel!L171,"")</f>
        <v/>
      </c>
    </row>
    <row r="49" spans="1:7" ht="172.2"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Prangli hoiuala hindepunktid nelja ökosüsteemi teenuse (mulla org C, elupaigahüve, tolmeldamine, vee reguleerimisvõime) kaardi alusel on 5,73 (keskmine).</v>
      </c>
    </row>
    <row r="50" spans="1:7" ht="123"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Keskkonnaagentuur, ELME kaardikihid</v>
      </c>
      <c r="G50" s="161" t="str">
        <f>_xlfn.TEXTJOIN("; ",TRUE,Hindamistabel!L176:L179)</f>
        <v xml:space="preserve">Hindamisel on lähtutud suunised vastamiseseks sellest osast, mida teha siis, kui muutust pole võimalik hinnata. Prangli hoiuala sidususe hindepunktid ELME kaardikihtide alusel on 70,42 (keskmine). </v>
      </c>
    </row>
    <row r="51" spans="1:7" ht="73.8"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väärteomenetluse portaal</v>
      </c>
      <c r="G51" s="161" t="str">
        <f>_xlfn.TEXTJOIN("; ",TRUE,Hindamistabel!L180:L182)</f>
        <v>Ebaseaduslik ehitustegevus</v>
      </c>
    </row>
    <row r="52" spans="1:7" ht="98.4"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",TRUE,_xlfn.UNIQUE(Hindamistabel!K183:K185))</f>
        <v>OKAS, väärteomenetluse portaal, hindaja teadmised</v>
      </c>
      <c r="G52" s="161" t="str">
        <f>_xlfn.TEXTJOIN("; ",TRUE,Hindamistabel!L183:L185)</f>
        <v>Ebaseaduslik ehitustegevus kahjustab kaitseväärtusteks olevaid elupaigatüüpe.</v>
      </c>
    </row>
    <row r="53" spans="1:7" ht="123"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",TRUE,_xlfn.UNIQUE(Hindamistabel!K187:K190))</f>
        <v>Riigi Teataja, hindaja arvamus</v>
      </c>
      <c r="G53" s="161" t="str">
        <f>_xlfn.TEXTJOIN("; ",TRUE,Hindamistabel!L187:L190)</f>
        <v xml:space="preserve">Alal on suur ehitussurve. Hoiuala kaitsekord ei ole maaomanikule sageli üheselt arusaadav  ja jätab tõlgendamisruumi. Hoiuala võiks liita Prangli maastikukaitsealaga, mis võimaldab ehitamise teemat selgemalt käsitleda. </v>
      </c>
    </row>
    <row r="54" spans="1:7" ht="147.6" x14ac:dyDescent="0.4">
      <c r="A54" s="158" t="s">
        <v>366</v>
      </c>
      <c r="B54" s="159" t="s">
        <v>273</v>
      </c>
      <c r="C54" s="159" t="s">
        <v>317</v>
      </c>
      <c r="D54" s="172" t="s">
        <v>438</v>
      </c>
      <c r="E54" s="160" t="str">
        <f>IF(Hindamistabel!J191&lt;&gt;"",Hindamistabel!J191,"")</f>
        <v xml:space="preserve">Alal on suur ehitussurve. Hoiuala kaitsekord ei ole maaomanikule sageli üheselt arusaadav  ja jätab tõlgendamisruumi. Hoiuala võiks liita Prangli maastikukaitsealaga, mis võimaldab ehitamise teemat selgemalt käsitleda. </v>
      </c>
      <c r="F54" s="160" t="str">
        <f>IF(Hindamistabel!K191&lt;&gt;"",Hindamistabel!K191,"")</f>
        <v>Riigi Teataja, piirkondlik looduskaitse planeerimise juhtivspetsialist, hindaja arvamus</v>
      </c>
      <c r="G54" s="161" t="str">
        <f>IF(Hindamistabel!L191&lt;&gt;"",Hindamistabel!L191,"")</f>
        <v/>
      </c>
    </row>
    <row r="55" spans="1:7" ht="123"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Riigi Teataja, EELIS</v>
      </c>
      <c r="G55" s="161" t="str">
        <f>_xlfn.TEXTJOIN("; ",TRUE,Hindamistabel!L192:L196)</f>
        <v>Vajalik on täiendada kaitseväärtuseks (kaitse-eesmärgiks) olevate elupaigatüüpide nimekirja ranniku ja luidete elupaigatüüpidega, mis varasemalt on alal inventeeritud. Enne on vaja viia läbi kaasaegne inventuur.</v>
      </c>
    </row>
    <row r="56" spans="1:7" ht="123" x14ac:dyDescent="0.4">
      <c r="A56" s="158" t="s">
        <v>404</v>
      </c>
      <c r="B56" s="159" t="s">
        <v>273</v>
      </c>
      <c r="C56" s="159" t="s">
        <v>317</v>
      </c>
      <c r="D56" s="171" t="s">
        <v>439</v>
      </c>
      <c r="E56" s="164" t="str">
        <f>IF(Hindamistabel!J197&lt;&gt;"",Hindamistabel!J197,"")</f>
        <v>Vajalik on täiendada kaitseväärtuseks (kaitse-eesmärgiks) olevate elupaigatüüpide nimekirja ranniku ja luidete elupaigatüüpidega, mis varasemalt on alal invetneeritud. Enne on vaja viia läbi kaasaegne inventuur.</v>
      </c>
      <c r="F56" s="160" t="str">
        <f>IF(Hindamistabel!K197&lt;&gt;"",Hindamistabel!K197,"")</f>
        <v>EELIS</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2026-05-25T07:01:15Z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