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Lihula\"/>
    </mc:Choice>
  </mc:AlternateContent>
  <xr:revisionPtr revIDLastSave="0" documentId="13_ncr:1_{C9500BBD-881C-49E0-AF07-3394E4D285FE}" xr6:coauthVersionLast="47" xr6:coauthVersionMax="47" xr10:uidLastSave="{00000000-0000-0000-0000-000000000000}"/>
  <bookViews>
    <workbookView xWindow="-12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6" i="35" l="1"/>
  <c r="B69" i="35"/>
  <c r="B74" i="35"/>
  <c r="B68" i="35"/>
  <c r="B73" i="35"/>
  <c r="B67"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<sst xmlns="http://schemas.openxmlformats.org/spreadsheetml/2006/main" count="1295" uniqueCount="534">
  <si>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</si>
  <si>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</si>
  <si>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</si>
  <si>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</si>
  <si>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</si>
  <si>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</si>
  <si>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</si>
  <si>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</si>
  <si>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</si>
  <si>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</si>
  <si>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</si>
  <si>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</si>
  <si>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</si>
  <si>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</si>
  <si>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</si>
  <si>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</si>
  <si>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</si>
  <si>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</si>
  <si>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</si>
  <si>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</si>
  <si>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</si>
  <si>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</si>
  <si>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</si>
  <si>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</si>
  <si>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</si>
  <si>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</si>
  <si>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</si>
  <si>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</si>
  <si>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</si>
  <si>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</si>
  <si>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</si>
  <si>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</si>
  <si>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</si>
  <si>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</si>
  <si>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</si>
  <si>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</si>
  <si>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</si>
  <si>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</si>
  <si>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</si>
  <si>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</si>
  <si>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</si>
  <si>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</si>
  <si>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</si>
  <si>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</si>
  <si>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</si>
  <si>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</si>
  <si>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</si>
  <si>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</si>
  <si>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</si>
  <si>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</si>
  <si>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</si>
  <si>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</si>
  <si>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</si>
  <si>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</si>
  <si>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</si>
  <si>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</si>
  <si>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</si>
  <si>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</si>
  <si>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</si>
  <si>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</si>
  <si>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</si>
  <si>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</si>
  <si>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</si>
  <si>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</si>
  <si>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</si>
  <si>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</si>
  <si>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</si>
  <si>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</si>
  <si>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</si>
  <si>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</si>
  <si>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</si>
  <si>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</si>
  <si>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</si>
  <si>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</si>
  <si>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</si>
  <si>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</si>
  <si>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</si>
  <si>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</si>
  <si>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</si>
  <si>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</si>
  <si>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</si>
  <si>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</si>
  <si>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</si>
  <si>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</si>
  <si>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</si>
  <si>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</si>
  <si>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</si>
  <si>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</si>
  <si>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</si>
  <si>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</si>
  <si>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</si>
  <si>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</si>
  <si>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</si>
  <si>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</si>
  <si>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</si>
  <si>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</si>
  <si>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</si>
  <si>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</si>
  <si>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</si>
  <si>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</si>
  <si>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</si>
  <si>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</si>
  <si>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</si>
  <si>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</si>
  <si>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</si>
  <si>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</si>
  <si>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</si>
  <si>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</si>
  <si>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</si>
  <si>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</si>
  <si>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</si>
  <si>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</si>
  <si>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</si>
  <si>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</si>
  <si>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</si>
  <si>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</si>
  <si>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</si>
  <si>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</si>
  <si>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</si>
  <si>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</si>
  <si>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</si>
  <si>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</si>
  <si>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</si>
  <si>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</si>
  <si>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</si>
  <si>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</si>
  <si>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</si>
  <si>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</si>
  <si>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</si>
  <si>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</si>
  <si>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</si>
  <si>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</si>
  <si>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</si>
  <si>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</si>
  <si>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</si>
  <si>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</si>
  <si>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</si>
  <si>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</si>
  <si>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</si>
  <si>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</si>
  <si>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</si>
  <si>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</si>
  <si>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</si>
  <si>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</si>
  <si>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</si>
  <si>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</si>
  <si>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</si>
  <si>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</si>
  <si>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</si>
  <si>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</si>
  <si>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</si>
  <si>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</si>
  <si>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</si>
  <si>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</si>
  <si>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</si>
  <si>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</si>
  <si>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</si>
  <si>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</si>
  <si>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</si>
  <si>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</si>
  <si>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</si>
  <si>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</si>
  <si>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</si>
  <si>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</si>
  <si>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</si>
  <si>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</si>
  <si>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</si>
  <si>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</si>
  <si>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</si>
  <si>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</si>
  <si>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</si>
  <si>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</si>
  <si>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</si>
  <si>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</si>
  <si>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</si>
  <si>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</si>
  <si>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</si>
  <si>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</si>
  <si>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</si>
  <si>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</si>
  <si>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</si>
  <si>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</si>
  <si>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</si>
  <si>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</si>
  <si>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</si>
  <si>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</si>
  <si>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</si>
  <si>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</si>
  <si>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</si>
  <si>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</si>
  <si>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</si>
  <si>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</si>
  <si>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</si>
  <si>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</si>
  <si>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</si>
  <si>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</si>
  <si>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</si>
  <si>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</si>
  <si>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</si>
  <si>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</si>
  <si>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</si>
  <si>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</si>
  <si>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</si>
  <si>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</si>
  <si>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</si>
  <si>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</si>
  <si>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</si>
  <si>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</si>
  <si>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</si>
  <si>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</si>
  <si>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</si>
  <si>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</si>
  <si>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</si>
  <si>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</si>
  <si>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</si>
  <si>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</si>
  <si>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</si>
  <si>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</si>
  <si>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</si>
  <si>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</si>
  <si>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</si>
  <si>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</si>
  <si>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</si>
  <si>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</si>
  <si>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</si>
  <si>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</si>
  <si>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</si>
  <si>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</si>
  <si>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</si>
  <si>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</si>
  <si>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</si>
  <si>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</si>
  <si>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</si>
  <si>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</si>
  <si>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</si>
  <si>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</si>
  <si>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</si>
  <si>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</si>
  <si>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</si>
  <si>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</si>
  <si>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</si>
  <si>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</si>
  <si>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</si>
  <si>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</si>
  <si>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</si>
  <si>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</si>
  <si>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</si>
  <si>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</si>
  <si>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</si>
  <si>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</si>
  <si>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</si>
  <si>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</si>
  <si>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</si>
  <si>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</si>
  <si>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</si>
  <si>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</si>
  <si>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</si>
  <si>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</si>
  <si>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</si>
  <si>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</si>
  <si>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</si>
  <si>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</si>
  <si>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</si>
  <si>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</si>
  <si>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</si>
  <si>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</si>
  <si>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</si>
  <si>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</si>
  <si>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</si>
  <si>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</si>
  <si>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</si>
  <si>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</si>
  <si>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</si>
  <si>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</si>
  <si>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</si>
  <si>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</si>
  <si>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</si>
  <si>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</si>
  <si>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</si>
  <si>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</si>
  <si>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</si>
  <si>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</si>
  <si>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</si>
  <si>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</si>
  <si>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</si>
  <si>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</si>
  <si>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</si>
  <si>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</si>
  <si>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</si>
  <si>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</si>
  <si>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</si>
  <si>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</si>
  <si>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</si>
  <si>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</si>
  <si>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</si>
  <si>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</si>
  <si>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</si>
  <si>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</si>
  <si>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</si>
  <si>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</si>
  <si>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</si>
  <si>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</si>
  <si>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</si>
  <si>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</si>
  <si>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</si>
  <si>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</si>
  <si>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</si>
  <si>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</si>
  <si>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</si>
  <si>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</si>
  <si>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</si>
  <si>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</si>
  <si>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</si>
  <si>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</si>
  <si>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</si>
  <si>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</si>
  <si>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</si>
  <si>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</si>
  <si>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</si>
  <si>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</si>
  <si>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</si>
  <si>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</si>
  <si>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</si>
  <si>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</si>
  <si>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</si>
  <si>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</si>
  <si>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</si>
  <si>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</si>
  <si>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</si>
  <si>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</si>
  <si>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</si>
  <si>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</si>
  <si>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</si>
  <si>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</si>
  <si>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</si>
  <si>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</si>
  <si>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</si>
  <si>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</si>
  <si>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</si>
  <si>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</si>
  <si>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</si>
  <si>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</si>
  <si>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</si>
  <si>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</si>
  <si>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</si>
  <si>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</si>
  <si>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</si>
  <si>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</si>
  <si>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</si>
  <si>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</si>
  <si>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</si>
  <si>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</si>
  <si>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</si>
  <si>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</si>
  <si>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</si>
  <si>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</si>
  <si>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</si>
  <si>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</si>
  <si>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</si>
  <si>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</si>
  <si>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</si>
  <si>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</si>
  <si>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</si>
  <si>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</si>
  <si>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</si>
  <si>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</si>
  <si>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</si>
  <si>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</si>
  <si>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</si>
  <si>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</si>
  <si>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</si>
  <si>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</si>
  <si>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</si>
  <si>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</si>
  <si>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</si>
  <si>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</si>
  <si>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</si>
  <si>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</si>
  <si>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</si>
  <si>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</si>
  <si>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</si>
  <si>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</si>
  <si>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</si>
  <si>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</si>
  <si>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</si>
  <si>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</si>
  <si>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</si>
  <si>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</si>
  <si>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</si>
  <si>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</si>
  <si>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</si>
  <si>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</si>
  <si>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</si>
  <si>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</si>
  <si>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</si>
  <si>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</si>
  <si>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</si>
  <si>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</si>
  <si>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</si>
  <si>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</si>
  <si>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</si>
  <si>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</si>
  <si>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</si>
  <si>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</si>
  <si>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</si>
  <si>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</si>
  <si>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</si>
  <si>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</si>
  <si>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</si>
  <si>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</si>
  <si>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</si>
  <si>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</si>
  <si>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</si>
  <si>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</si>
  <si>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</si>
  <si>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</si>
  <si>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</si>
  <si>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</si>
  <si>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</si>
  <si>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</si>
  <si>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</si>
  <si>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</si>
  <si>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</si>
  <si>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</si>
  <si>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</si>
  <si>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</si>
  <si>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</si>
  <si>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</si>
  <si>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</si>
  <si>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</si>
  <si>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</si>
  <si>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</si>
  <si>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</si>
  <si>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</si>
  <si>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</si>
  <si>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</si>
  <si>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</si>
  <si>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</si>
  <si>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</si>
  <si>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</si>
  <si>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</si>
  <si>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</si>
  <si>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</si>
  <si>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</si>
  <si>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</si>
  <si>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</si>
  <si>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</si>
  <si>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</si>
  <si>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</si>
  <si>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</si>
  <si>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</si>
  <si>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</si>
  <si>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</si>
  <si>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</si>
  <si>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</si>
  <si>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</si>
  <si>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</si>
  <si>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</si>
  <si>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</si>
  <si>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</si>
  <si>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</si>
  <si>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</si>
  <si>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</si>
  <si>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Lihula looduskaitseala</t>
  </si>
  <si>
    <t>KLO1000747</t>
  </si>
  <si>
    <t>Pärnumaa</t>
  </si>
  <si>
    <t>IV, V</t>
  </si>
  <si>
    <t>Lihula loodusala, Tuhu-Kesu linnuala</t>
  </si>
  <si>
    <t>Keskkonnaamet</t>
  </si>
  <si>
    <t>6656,3 ha</t>
  </si>
  <si>
    <t>86,9 ha</t>
  </si>
  <si>
    <t>Lihula maastikukaitseala ja Lihula hoiuala kaitsekorralduskava</t>
  </si>
  <si>
    <t>2016-2025</t>
  </si>
  <si>
    <t>Kirsi Loide</t>
  </si>
  <si>
    <t>6652,9 ha</t>
  </si>
  <si>
    <t>KKK, KE</t>
  </si>
  <si>
    <t>KKK, EELIS</t>
  </si>
  <si>
    <t>KKK, EELIS, KESE</t>
  </si>
  <si>
    <t>Märgade koosluste kuivendamine (soo, raba, mets)</t>
  </si>
  <si>
    <t>Ebatäpsed andmed; ebapiisav kaitsemeede</t>
  </si>
  <si>
    <t>KKK, KE, EELIS, MaRu pärandkultuuri kaardirakendus</t>
  </si>
  <si>
    <t>Pärandkultuuri objekte alal leidub, kuid neid ei ole käsitletud. Leidub ka teisi kaitsealuseid liike, kuid kava ütleb, et neile ei seata kaitse-eesmärke, sest soodne seisund saavutatakse teiste liikide ja koosluste kaitse-eesmärkide kaudu.</t>
  </si>
  <si>
    <t>Pärandniidud, veerežiim</t>
  </si>
  <si>
    <t>KKK, EELIS, ortofoto</t>
  </si>
  <si>
    <t>KKK, PostiPoiss</t>
  </si>
  <si>
    <t>Jahimehed ja RMK</t>
  </si>
  <si>
    <t>Kaitsealal ei ole planeeritud pärandniitudele tegevusi.</t>
  </si>
  <si>
    <t>KKK, KIRKE</t>
  </si>
  <si>
    <t>Kooskõlastamisel on käinud lähteülesanne.</t>
  </si>
  <si>
    <t>Tegemata on tulemusseired, veerežiimi taastamine, kärbesõie kasvukohtade taastamine, infotahvlite uuendamine, välispiiri tähistamine, kava vahehindamine ja uuendamine.</t>
  </si>
  <si>
    <t>KKK, KIRKE, KESE</t>
  </si>
  <si>
    <t>KKK, EELIS, KESE (Keskkonnaagentuur. 2017. Madalsoode ja rabade haudelinnustiku seire 2016. aasta aruanne)</t>
  </si>
  <si>
    <t>väikepistrik, tutkas, valgeselg-kirjurähn, väike-kirjurähn, eesti soojumikas, kuninga-kuuskjalg</t>
  </si>
  <si>
    <t>KKK, KESE, EELIS</t>
  </si>
  <si>
    <t>Tableau, EELIS</t>
  </si>
  <si>
    <t>6530*, 7140, 7230, 91D0*</t>
  </si>
  <si>
    <t>Sookoosluste seisundi parandamiseks on vajalik veerežiimi parandamine, rabametsade puhul võib muutus olla tingitud uuematest inventuuriandmetest.</t>
  </si>
  <si>
    <t>KKK, EELIS, hindaja ekspertarvamus</t>
  </si>
  <si>
    <t>KKK, KESE, EELIS, hindaja ekspertarvamus</t>
  </si>
  <si>
    <t>ELME2</t>
  </si>
  <si>
    <t>OKAS, VMP</t>
  </si>
  <si>
    <t>hindaja ekspertarvamus</t>
  </si>
  <si>
    <t>EELIS, KESE, KE, hindaja ekspertarvamus</t>
  </si>
  <si>
    <t>Tegemata on tulemusseired ja väikepistriku inventuur - samas madalsoode ja rabade haudelinnustiku inventuuri käigus (2016) ei kohatud väikepistrikku, kuid vaja oleks cälja selgitada, kas ala on liigile sobiv. Raba elupaigatüüpi on ELF-i inventuuridega uuesti inventeeritud 2018 ja 2022.</t>
  </si>
  <si>
    <t>Tähelepanekud puuduvad</t>
  </si>
  <si>
    <t>KKK, KIRKE, LHO ja RMK kihid</t>
  </si>
  <si>
    <t>PNO, LHO ja RMK kihid</t>
  </si>
  <si>
    <t>KKK, KESE, EELIS, KE, Tableau</t>
  </si>
  <si>
    <t>KE</t>
  </si>
  <si>
    <t>KKK, hindaja ekspertarvamus</t>
  </si>
  <si>
    <t>Külastustaristu virtuaalkontor</t>
  </si>
  <si>
    <t>Koostatud on kaitsekorralduskava Lihula maastikukaitseala kohta, 2022. a jõustus uus kaitse-eeskiri, millega muudeti Lihula maastikukaitseala looduskaitsealaks. Liigitegevuskavad - kuninga-kuuskjalg, kaunis kuldking, eesti soojumikas, kaljukotkas ja niidurüdi. Pärandniitude tegevuskava.</t>
  </si>
  <si>
    <t>Peaaegu kõikide kaitse-eesmärgiks olevate liikide kohta on esitatud info, kas alal esineb või mitte ja osade kohta veel täpselmalt. Puudub info kiivitaja kohta, kes ei olnud MKA eesmärgiks aga on nüüd LKA eesmärk.</t>
  </si>
  <si>
    <t>Seisundiinfo on toodud tabelina kõikide elupaigatüüpide kohta.</t>
  </si>
  <si>
    <t>Poolte liikide seisundiinfo pärineb inventuuride või seirete andmetest.</t>
  </si>
  <si>
    <t>Enamuse elupaigatüüpide info pärineb korraliku metoodikaga inventuuridest, kuid on ka elupaigatüüpe mille andmed pärinevad üle 20 aaasta tagusest ajast.</t>
  </si>
  <si>
    <t>Selgelt on välja toodud inventuuride ja uuringute vajadus. Planeeritud on tegevused.</t>
  </si>
  <si>
    <t>Enamuse kaitseväärtuste kohta on esitatud survetegurid.</t>
  </si>
  <si>
    <t>Kirjeldatud on millises ulatuses mõjutavad, millises vööndis ja kui oluline survetegur on.</t>
  </si>
  <si>
    <t>ATV-dega sõitmine, loodusturism ja loodusfotograafia.</t>
  </si>
  <si>
    <t>Osade liikide osas on kirjeldatud, et eesmärki ei seata, sest soodne seisund on tagatud läbi katusliikidele või elupaigatüüpidele seatud eesmärkide.</t>
  </si>
  <si>
    <t>Seirete ja inventuuride tulemusi on kasutatud kaitse-eeskirja uuendamisel.</t>
  </si>
  <si>
    <t>Kaasamiskoosoleku kokkuvõte KKK-s ja PostiPoisis RMK arvamus.</t>
  </si>
  <si>
    <t>Tehtud on kauni kuldkinga kasvukoha hooldustööd raba lõunaosas aga tegemata on raba põhjaosas kärbesõie kasvukoha hooldustööd.</t>
  </si>
  <si>
    <t>Teisi tegevusi ei ole planeeritud.</t>
  </si>
  <si>
    <t>Tehtud on kaitsekorra uuendamine, tegemata vahehindamine ja kava uuendamine.</t>
  </si>
  <si>
    <t>Tehtud on niiduelupaikade taastamist ja hooldamist, mida KKK-ga ei planeeritud.</t>
  </si>
  <si>
    <t>Seire hinnangul on Lihula raba endiselt hea elupaik soolindudele ja enamike seisund on stabiilne, metsaliikide info on puudulik ja taimeliikidel läheb halvemini va kaunis kuldking.</t>
  </si>
  <si>
    <t>Sooliikide (linnud ja taimed) puhul on vajalik kuivenduse mõjude peatamine, taimeliikide puhul on vajalik ka kasvukohtade hooldus, metsaliikide osas on vajalik andmete täpsustamine.</t>
  </si>
  <si>
    <t>Siinjuures tuleb arvestada sellega, et 91D0* eulpaigatüübi puhul on olnud eelnevalt tegemist valemääranguga ja uuemate andmete alusel seda elupaigatüüpi nii suurel alal nagu KKK kirjeldab ei leidu.</t>
  </si>
  <si>
    <t>Osade liikide andmed on vananenud, tuleb teha täiendavaid invetuure.</t>
  </si>
  <si>
    <t>2022. a (kaitse all aastast 1998. maastikukaitsealana)</t>
  </si>
  <si>
    <t>Teadaolevalt ei ole varem hinnatud</t>
  </si>
  <si>
    <t>Lihula raba on üks Eesti olulisematest linnurabadest, kuulub Ramsari alade hulka ja Euroopa tähtsusega linnualade (IBA) hulka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</si>
</sst>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7">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6"/>
      <tableStyleElement type="headerRow" dxfId="335"/>
      <tableStyleElement type="totalRow" dxfId="334"/>
      <tableStyleElement type="firstColumn" dxfId="333"/>
      <tableStyleElement type="lastColumn" dxfId="332"/>
      <tableStyleElement type="secondRowStripe" dxfId="331"/>
      <tableStyleElement type="secondColumnStripe" dxfId="330"/>
    </tableStyle>
    <tableStyle name="E_Table2_Green" pivot="0" count="7" xr9:uid="{00000000-0011-0000-FFFF-FFFF01000000}">
      <tableStyleElement type="wholeTable" dxfId="329"/>
      <tableStyleElement type="headerRow" dxfId="328"/>
      <tableStyleElement type="totalRow" dxfId="327"/>
      <tableStyleElement type="firstColumn" dxfId="326"/>
      <tableStyleElement type="lastColumn" dxfId="325"/>
      <tableStyleElement type="secondRowStripe" dxfId="324"/>
      <tableStyleElement type="secondColumnStripe" dxfId="32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Lihula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6" zoomScaleNormal="100" workbookViewId="0">
      <selection activeCell="C29" sqref="C29"/>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t="s">
        <v>531</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2</v>
      </c>
    </row>
    <row r="14" spans="2:4" x14ac:dyDescent="0.25">
      <c r="B14" s="65" t="s">
        <v>67</v>
      </c>
      <c r="C14" s="37" t="s">
        <v>469</v>
      </c>
    </row>
    <row r="15" spans="2:4" x14ac:dyDescent="0.25">
      <c r="B15" s="65" t="s">
        <v>68</v>
      </c>
      <c r="C15" s="37">
        <v>0</v>
      </c>
    </row>
    <row r="16" spans="2:4" x14ac:dyDescent="0.25">
      <c r="B16" s="65" t="s">
        <v>69</v>
      </c>
      <c r="C16" s="37">
        <v>0</v>
      </c>
    </row>
    <row r="17" spans="2:4" x14ac:dyDescent="0.25">
      <c r="B17" s="37" t="s">
        <v>70</v>
      </c>
      <c r="C17" s="37" t="s">
        <v>466</v>
      </c>
      <c r="D17" s="63"/>
    </row>
    <row r="18" spans="2:4" x14ac:dyDescent="0.25">
      <c r="B18" s="37" t="s">
        <v>71</v>
      </c>
      <c r="C18" s="37" t="s">
        <v>467</v>
      </c>
    </row>
    <row r="19" spans="2:4" x14ac:dyDescent="0.25">
      <c r="B19" s="37" t="s">
        <v>72</v>
      </c>
      <c r="C19" s="37" t="s">
        <v>468</v>
      </c>
    </row>
    <row r="20" spans="2:4" x14ac:dyDescent="0.25">
      <c r="B20" s="37" t="s">
        <v>73</v>
      </c>
      <c r="C20" s="37" t="s">
        <v>469</v>
      </c>
    </row>
    <row r="21" spans="2:4" x14ac:dyDescent="0.25">
      <c r="B21" s="37" t="s">
        <v>74</v>
      </c>
      <c r="C21" s="37" t="s">
        <v>474</v>
      </c>
    </row>
    <row r="22" spans="2:4" x14ac:dyDescent="0.25">
      <c r="B22" s="37" t="s">
        <v>75</v>
      </c>
      <c r="C22" s="37" t="s">
        <v>470</v>
      </c>
    </row>
    <row r="23" spans="2:4" x14ac:dyDescent="0.25">
      <c r="B23" s="37" t="s">
        <v>76</v>
      </c>
      <c r="C23" s="37" t="s">
        <v>471</v>
      </c>
    </row>
    <row r="24" spans="2:4" x14ac:dyDescent="0.25">
      <c r="B24" s="37" t="s">
        <v>77</v>
      </c>
      <c r="C24" s="37" t="s">
        <v>472</v>
      </c>
    </row>
    <row r="25" spans="2:4" x14ac:dyDescent="0.25">
      <c r="B25" s="37" t="s">
        <v>78</v>
      </c>
      <c r="C25" s="37" t="s">
        <v>473</v>
      </c>
    </row>
    <row r="26" spans="2:4" x14ac:dyDescent="0.25">
      <c r="B26" s="37" t="s">
        <v>455</v>
      </c>
      <c r="C26" s="37">
        <f ca="1">YEAR(TODAY())</f>
        <v>2026</v>
      </c>
    </row>
    <row r="27" spans="2:4" ht="51" x14ac:dyDescent="0.25">
      <c r="B27" s="37" t="s">
        <v>404</v>
      </c>
      <c r="C27" s="39">
        <v>46063</v>
      </c>
    </row>
    <row r="28" spans="2:4" ht="25.5" x14ac:dyDescent="0.25">
      <c r="B28" s="37" t="s">
        <v>79</v>
      </c>
      <c r="C28" s="36" t="s">
        <v>532</v>
      </c>
    </row>
    <row r="29" spans="2:4" ht="39.75" customHeight="1" x14ac:dyDescent="0.25">
      <c r="B29" s="37" t="s">
        <v>80</v>
      </c>
      <c r="C29" s="36" t="s">
        <v>533</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2" activePane="bottomRight" state="frozen"/>
      <selection pane="topRight" activeCell="D1" sqref="D1"/>
      <selection pane="bottomLeft" activeCell="A2" sqref="A2"/>
      <selection pane="bottomRight" activeCell="J91" sqref="J91"/>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102" x14ac:dyDescent="0.25">
      <c r="A8" s="179"/>
      <c r="B8" s="179"/>
      <c r="C8" s="192"/>
      <c r="D8" s="201"/>
      <c r="E8" s="189"/>
      <c r="F8" s="184"/>
      <c r="G8" s="246"/>
      <c r="H8" s="7" t="s">
        <v>101</v>
      </c>
      <c r="I8" s="8">
        <v>3</v>
      </c>
      <c r="J8" s="73" t="b">
        <v>1</v>
      </c>
      <c r="K8" s="9" t="s">
        <v>288</v>
      </c>
      <c r="L8" s="57" t="s">
        <v>511</v>
      </c>
    </row>
    <row r="9" spans="1:12" s="14" customFormat="1" ht="25.5" x14ac:dyDescent="0.25">
      <c r="A9" s="180"/>
      <c r="B9" s="180"/>
      <c r="C9" s="193"/>
      <c r="D9" s="202"/>
      <c r="E9" s="190"/>
      <c r="F9" s="185"/>
      <c r="G9" s="187"/>
      <c r="H9" s="101" t="s">
        <v>102</v>
      </c>
      <c r="I9" s="11" t="s">
        <v>386</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15"/>
      <c r="L11" s="7"/>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1</v>
      </c>
      <c r="K13" s="15" t="s">
        <v>475</v>
      </c>
      <c r="L13" s="7" t="s">
        <v>512</v>
      </c>
    </row>
    <row r="14" spans="1:12" s="14" customFormat="1" ht="117.75" customHeight="1" x14ac:dyDescent="0.25">
      <c r="A14" s="180"/>
      <c r="B14" s="180"/>
      <c r="C14" s="193"/>
      <c r="D14" s="199"/>
      <c r="E14" s="196"/>
      <c r="F14" s="180"/>
      <c r="G14" s="180"/>
      <c r="H14" s="101" t="s">
        <v>384</v>
      </c>
      <c r="I14" s="11" t="s">
        <v>386</v>
      </c>
      <c r="J14" s="77" t="b">
        <v>0</v>
      </c>
      <c r="K14" s="18"/>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27.75" customHeight="1" x14ac:dyDescent="0.25">
      <c r="A18" s="179"/>
      <c r="B18" s="179"/>
      <c r="C18" s="192"/>
      <c r="D18" s="201"/>
      <c r="E18" s="195"/>
      <c r="F18" s="184"/>
      <c r="G18" s="179"/>
      <c r="H18" s="7" t="s">
        <v>113</v>
      </c>
      <c r="I18" s="8">
        <v>3</v>
      </c>
      <c r="J18" s="78" t="b">
        <v>1</v>
      </c>
      <c r="K18" s="15" t="s">
        <v>475</v>
      </c>
      <c r="L18" s="7" t="s">
        <v>513</v>
      </c>
    </row>
    <row r="19" spans="1:12" s="14" customFormat="1" ht="102" customHeight="1" x14ac:dyDescent="0.25">
      <c r="A19" s="180"/>
      <c r="B19" s="180"/>
      <c r="C19" s="193"/>
      <c r="D19" s="202"/>
      <c r="E19" s="196"/>
      <c r="F19" s="185"/>
      <c r="G19" s="180"/>
      <c r="H19" s="101" t="s">
        <v>385</v>
      </c>
      <c r="I19" s="11" t="s">
        <v>386</v>
      </c>
      <c r="J19" s="77" t="b">
        <v>0</v>
      </c>
      <c r="K19" s="18"/>
      <c r="L19" s="10"/>
    </row>
    <row r="20" spans="1:12" s="14" customFormat="1" ht="38.25" x14ac:dyDescent="0.25">
      <c r="A20" s="178" t="s">
        <v>104</v>
      </c>
      <c r="B20" s="178" t="s">
        <v>105</v>
      </c>
      <c r="C20" s="191" t="s">
        <v>118</v>
      </c>
      <c r="D20" s="200" t="s">
        <v>119</v>
      </c>
      <c r="E20" s="188" t="s">
        <v>120</v>
      </c>
      <c r="F20" s="182" t="s">
        <v>93</v>
      </c>
      <c r="G20" s="178" t="s">
        <v>94</v>
      </c>
      <c r="H20" s="4" t="s">
        <v>121</v>
      </c>
      <c r="I20" s="5">
        <v>0</v>
      </c>
      <c r="J20" s="75" t="b">
        <v>0</v>
      </c>
      <c r="K20" s="17"/>
      <c r="L20" s="4"/>
    </row>
    <row r="21" spans="1:12" s="14" customFormat="1" ht="38.25" x14ac:dyDescent="0.25">
      <c r="A21" s="179"/>
      <c r="B21" s="179"/>
      <c r="C21" s="192"/>
      <c r="D21" s="201"/>
      <c r="E21" s="189"/>
      <c r="F21" s="184"/>
      <c r="G21" s="179"/>
      <c r="H21" s="7" t="s">
        <v>122</v>
      </c>
      <c r="I21" s="8">
        <v>1</v>
      </c>
      <c r="J21" s="76" t="b">
        <v>0</v>
      </c>
      <c r="K21" s="15"/>
      <c r="L21" s="7"/>
    </row>
    <row r="22" spans="1:12" s="14" customFormat="1" ht="38.25" x14ac:dyDescent="0.25">
      <c r="A22" s="179"/>
      <c r="B22" s="179"/>
      <c r="C22" s="192"/>
      <c r="D22" s="201"/>
      <c r="E22" s="189"/>
      <c r="F22" s="184"/>
      <c r="G22" s="179"/>
      <c r="H22" s="7" t="s">
        <v>123</v>
      </c>
      <c r="I22" s="8">
        <v>2</v>
      </c>
      <c r="J22" s="76" t="b">
        <v>1</v>
      </c>
      <c r="K22" s="15" t="s">
        <v>476</v>
      </c>
      <c r="L22" s="7" t="s">
        <v>514</v>
      </c>
    </row>
    <row r="23" spans="1:12" s="14" customFormat="1" ht="38.25" x14ac:dyDescent="0.25">
      <c r="A23" s="179"/>
      <c r="B23" s="179"/>
      <c r="C23" s="192"/>
      <c r="D23" s="201"/>
      <c r="E23" s="189"/>
      <c r="F23" s="184"/>
      <c r="G23" s="179"/>
      <c r="H23" s="7" t="s">
        <v>124</v>
      </c>
      <c r="I23" s="8">
        <v>3</v>
      </c>
      <c r="J23" s="76" t="b">
        <v>0</v>
      </c>
      <c r="K23" s="15"/>
      <c r="L23" s="7"/>
    </row>
    <row r="24" spans="1:12" s="14" customFormat="1" ht="25.5" x14ac:dyDescent="0.25">
      <c r="A24" s="180"/>
      <c r="B24" s="180"/>
      <c r="C24" s="193"/>
      <c r="D24" s="202"/>
      <c r="E24" s="190"/>
      <c r="F24" s="185"/>
      <c r="G24" s="180"/>
      <c r="H24" s="10" t="s">
        <v>125</v>
      </c>
      <c r="I24" s="11" t="s">
        <v>386</v>
      </c>
      <c r="J24" s="77" t="b">
        <v>0</v>
      </c>
      <c r="K24" s="18"/>
      <c r="L24" s="10"/>
    </row>
    <row r="25" spans="1:12" s="14" customFormat="1" ht="38.25" x14ac:dyDescent="0.25">
      <c r="A25" s="178" t="s">
        <v>104</v>
      </c>
      <c r="B25" s="178" t="s">
        <v>105</v>
      </c>
      <c r="C25" s="191" t="s">
        <v>126</v>
      </c>
      <c r="D25" s="200" t="s">
        <v>127</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51" x14ac:dyDescent="0.25">
      <c r="A27" s="179"/>
      <c r="B27" s="179"/>
      <c r="C27" s="192"/>
      <c r="D27" s="201"/>
      <c r="E27" s="189"/>
      <c r="F27" s="184"/>
      <c r="G27" s="179"/>
      <c r="H27" s="7" t="s">
        <v>123</v>
      </c>
      <c r="I27" s="8">
        <v>2</v>
      </c>
      <c r="J27" s="76" t="b">
        <v>1</v>
      </c>
      <c r="K27" s="15" t="s">
        <v>476</v>
      </c>
      <c r="L27" s="15" t="s">
        <v>515</v>
      </c>
    </row>
    <row r="28" spans="1:12" s="14" customFormat="1" ht="38.25" x14ac:dyDescent="0.25">
      <c r="A28" s="179"/>
      <c r="B28" s="179"/>
      <c r="C28" s="192"/>
      <c r="D28" s="201"/>
      <c r="E28" s="189"/>
      <c r="F28" s="184"/>
      <c r="G28" s="179"/>
      <c r="H28" s="7" t="s">
        <v>124</v>
      </c>
      <c r="I28" s="8">
        <v>3</v>
      </c>
      <c r="J28" s="76" t="b">
        <v>0</v>
      </c>
      <c r="K28" s="15"/>
      <c r="L28" s="7"/>
    </row>
    <row r="29" spans="1:12" s="14" customFormat="1" ht="25.5" x14ac:dyDescent="0.25">
      <c r="A29" s="180"/>
      <c r="B29" s="180"/>
      <c r="C29" s="193"/>
      <c r="D29" s="202"/>
      <c r="E29" s="190"/>
      <c r="F29" s="185"/>
      <c r="G29" s="180"/>
      <c r="H29" s="10" t="s">
        <v>125</v>
      </c>
      <c r="I29" s="11" t="s">
        <v>386</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38.25" x14ac:dyDescent="0.25">
      <c r="A32" s="179"/>
      <c r="B32" s="179"/>
      <c r="C32" s="192"/>
      <c r="D32" s="201"/>
      <c r="E32" s="189"/>
      <c r="F32" s="184"/>
      <c r="G32" s="179"/>
      <c r="H32" s="7" t="s">
        <v>135</v>
      </c>
      <c r="I32" s="8">
        <v>2</v>
      </c>
      <c r="J32" s="78" t="b">
        <v>1</v>
      </c>
      <c r="K32" s="15" t="s">
        <v>9</v>
      </c>
      <c r="L32" s="7" t="s">
        <v>516</v>
      </c>
    </row>
    <row r="33" spans="1:12" s="14" customFormat="1" ht="25.5" x14ac:dyDescent="0.25">
      <c r="A33" s="180"/>
      <c r="B33" s="180"/>
      <c r="C33" s="193"/>
      <c r="D33" s="202"/>
      <c r="E33" s="190"/>
      <c r="F33" s="185"/>
      <c r="G33" s="180"/>
      <c r="H33" s="101" t="s">
        <v>136</v>
      </c>
      <c r="I33" s="16">
        <v>3</v>
      </c>
      <c r="J33" s="79"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102" x14ac:dyDescent="0.25">
      <c r="A35" s="179"/>
      <c r="B35" s="179"/>
      <c r="C35" s="192"/>
      <c r="D35" s="201"/>
      <c r="E35" s="189"/>
      <c r="F35" s="184"/>
      <c r="G35" s="179"/>
      <c r="H35" s="7" t="s">
        <v>142</v>
      </c>
      <c r="I35" s="8">
        <v>1</v>
      </c>
      <c r="J35" s="76" t="b">
        <v>1</v>
      </c>
      <c r="K35" s="15" t="s">
        <v>477</v>
      </c>
      <c r="L35" s="61" t="s">
        <v>503</v>
      </c>
    </row>
    <row r="36" spans="1:12" s="14" customFormat="1" ht="25.5" x14ac:dyDescent="0.25">
      <c r="A36" s="179"/>
      <c r="B36" s="179"/>
      <c r="C36" s="192"/>
      <c r="D36" s="201"/>
      <c r="E36" s="189"/>
      <c r="F36" s="184"/>
      <c r="G36" s="179"/>
      <c r="H36" s="7" t="s">
        <v>143</v>
      </c>
      <c r="I36" s="8">
        <v>2</v>
      </c>
      <c r="J36" s="76" t="b">
        <v>0</v>
      </c>
      <c r="K36" s="62"/>
      <c r="L36" s="61"/>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394</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1</v>
      </c>
      <c r="K41" s="15" t="s">
        <v>9</v>
      </c>
      <c r="L41" s="7" t="s">
        <v>517</v>
      </c>
    </row>
    <row r="42" spans="1:12" s="29" customFormat="1" ht="25.5" x14ac:dyDescent="0.25">
      <c r="A42" s="180"/>
      <c r="B42" s="180"/>
      <c r="C42" s="193"/>
      <c r="D42" s="202"/>
      <c r="E42" s="190"/>
      <c r="F42" s="205"/>
      <c r="G42" s="180"/>
      <c r="H42" s="10" t="s">
        <v>152</v>
      </c>
      <c r="I42" s="11">
        <v>3</v>
      </c>
      <c r="J42" s="80" t="b">
        <v>0</v>
      </c>
      <c r="K42" s="18"/>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1</v>
      </c>
      <c r="K45" s="15" t="s">
        <v>9</v>
      </c>
      <c r="L45" s="7" t="s">
        <v>518</v>
      </c>
    </row>
    <row r="46" spans="1:12" s="29" customFormat="1" ht="38.25" x14ac:dyDescent="0.25">
      <c r="A46" s="180"/>
      <c r="B46" s="180"/>
      <c r="C46" s="193"/>
      <c r="D46" s="202"/>
      <c r="E46" s="190"/>
      <c r="F46" s="185"/>
      <c r="G46" s="180"/>
      <c r="H46" s="10" t="s">
        <v>159</v>
      </c>
      <c r="I46" s="11">
        <v>3</v>
      </c>
      <c r="J46" s="77" t="b">
        <v>0</v>
      </c>
      <c r="K46" s="18"/>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47</v>
      </c>
      <c r="K47" s="249" t="s">
        <v>9</v>
      </c>
      <c r="L47" s="34" t="s">
        <v>478</v>
      </c>
    </row>
    <row r="48" spans="1:12" s="29" customFormat="1" x14ac:dyDescent="0.25">
      <c r="A48" s="179"/>
      <c r="B48" s="179"/>
      <c r="C48" s="192"/>
      <c r="D48" s="198"/>
      <c r="E48" s="195"/>
      <c r="F48" s="179"/>
      <c r="G48" s="179"/>
      <c r="H48" s="252"/>
      <c r="I48" s="40" t="s">
        <v>103</v>
      </c>
      <c r="J48" s="83" t="s">
        <v>28</v>
      </c>
      <c r="K48" s="250"/>
      <c r="L48" s="37"/>
    </row>
    <row r="49" spans="1:12" s="29" customFormat="1" x14ac:dyDescent="0.25">
      <c r="A49" s="179"/>
      <c r="B49" s="179"/>
      <c r="C49" s="192"/>
      <c r="D49" s="198"/>
      <c r="E49" s="195"/>
      <c r="F49" s="179"/>
      <c r="G49" s="179"/>
      <c r="H49" s="252"/>
      <c r="I49" s="40" t="s">
        <v>103</v>
      </c>
      <c r="J49" s="83" t="s">
        <v>24</v>
      </c>
      <c r="K49" s="250"/>
      <c r="L49" s="37"/>
    </row>
    <row r="50" spans="1:12" s="29" customFormat="1" x14ac:dyDescent="0.25">
      <c r="A50" s="179"/>
      <c r="B50" s="179"/>
      <c r="C50" s="192"/>
      <c r="D50" s="198"/>
      <c r="E50" s="195"/>
      <c r="F50" s="179"/>
      <c r="G50" s="179"/>
      <c r="H50" s="252"/>
      <c r="I50" s="40" t="s">
        <v>103</v>
      </c>
      <c r="J50" s="83" t="s">
        <v>38</v>
      </c>
      <c r="K50" s="250"/>
      <c r="L50" s="37"/>
    </row>
    <row r="51" spans="1:12" s="29" customFormat="1" ht="90" customHeight="1" x14ac:dyDescent="0.25">
      <c r="A51" s="180"/>
      <c r="B51" s="180"/>
      <c r="C51" s="193"/>
      <c r="D51" s="199"/>
      <c r="E51" s="196"/>
      <c r="F51" s="180"/>
      <c r="G51" s="180"/>
      <c r="H51" s="196"/>
      <c r="I51" s="32" t="s">
        <v>103</v>
      </c>
      <c r="J51" s="82" t="s">
        <v>55</v>
      </c>
      <c r="K51" s="251"/>
      <c r="L51" s="34" t="s">
        <v>479</v>
      </c>
    </row>
    <row r="52" spans="1:12" s="29" customFormat="1" ht="38.25" x14ac:dyDescent="0.25">
      <c r="A52" s="178" t="s">
        <v>104</v>
      </c>
      <c r="B52" s="178" t="s">
        <v>145</v>
      </c>
      <c r="C52" s="191">
        <v>4</v>
      </c>
      <c r="D52" s="200" t="s">
        <v>165</v>
      </c>
      <c r="E52" s="188" t="s">
        <v>166</v>
      </c>
      <c r="F52" s="182" t="s">
        <v>93</v>
      </c>
      <c r="G52" s="178" t="s">
        <v>94</v>
      </c>
      <c r="H52" s="46" t="s">
        <v>167</v>
      </c>
      <c r="I52" s="5">
        <v>0</v>
      </c>
      <c r="J52" s="81" t="b">
        <v>0</v>
      </c>
      <c r="K52" s="17"/>
      <c r="L52" s="4"/>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1</v>
      </c>
      <c r="K54" s="18" t="s">
        <v>9</v>
      </c>
      <c r="L54" s="10" t="s">
        <v>519</v>
      </c>
    </row>
    <row r="55" spans="1:12"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63.75" x14ac:dyDescent="0.25">
      <c r="A58" s="179"/>
      <c r="B58" s="179"/>
      <c r="C58" s="192"/>
      <c r="D58" s="201"/>
      <c r="E58" s="189"/>
      <c r="F58" s="184"/>
      <c r="G58" s="179"/>
      <c r="H58" s="7" t="s">
        <v>178</v>
      </c>
      <c r="I58" s="8">
        <v>2</v>
      </c>
      <c r="J58" s="78" t="b">
        <v>1</v>
      </c>
      <c r="K58" s="15" t="s">
        <v>9</v>
      </c>
      <c r="L58" s="7" t="s">
        <v>520</v>
      </c>
    </row>
    <row r="59" spans="1:12" ht="25.5" x14ac:dyDescent="0.25">
      <c r="A59" s="180"/>
      <c r="B59" s="180"/>
      <c r="C59" s="193"/>
      <c r="D59" s="202"/>
      <c r="E59" s="190"/>
      <c r="F59" s="185"/>
      <c r="G59" s="180"/>
      <c r="H59" s="10" t="s">
        <v>179</v>
      </c>
      <c r="I59" s="11">
        <v>3</v>
      </c>
      <c r="J59" s="77" t="b">
        <v>0</v>
      </c>
      <c r="K59" s="18"/>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1</v>
      </c>
      <c r="K62" s="15" t="s">
        <v>9</v>
      </c>
      <c r="L62" s="7" t="s">
        <v>520</v>
      </c>
    </row>
    <row r="63" spans="1:12" ht="51" customHeight="1" x14ac:dyDescent="0.25">
      <c r="A63" s="180"/>
      <c r="B63" s="180"/>
      <c r="C63" s="193"/>
      <c r="D63" s="202"/>
      <c r="E63" s="190"/>
      <c r="F63" s="185"/>
      <c r="G63" s="180"/>
      <c r="H63" s="10" t="s">
        <v>186</v>
      </c>
      <c r="I63" s="11">
        <v>3</v>
      </c>
      <c r="J63" s="80" t="b">
        <v>0</v>
      </c>
      <c r="K63" s="18"/>
      <c r="L63" s="174"/>
    </row>
    <row r="64" spans="1:12" ht="25.5" x14ac:dyDescent="0.25">
      <c r="A64" s="178" t="s">
        <v>104</v>
      </c>
      <c r="B64" s="178" t="s">
        <v>170</v>
      </c>
      <c r="C64" s="191" t="s">
        <v>187</v>
      </c>
      <c r="D64" s="200" t="s">
        <v>188</v>
      </c>
      <c r="E64" s="188" t="s">
        <v>189</v>
      </c>
      <c r="F64" s="182" t="s">
        <v>174</v>
      </c>
      <c r="G64" s="178" t="s">
        <v>94</v>
      </c>
      <c r="H64" s="4" t="s">
        <v>190</v>
      </c>
      <c r="I64" s="5" t="s">
        <v>386</v>
      </c>
      <c r="J64" s="81" t="b">
        <v>1</v>
      </c>
      <c r="K64" s="17" t="s">
        <v>475</v>
      </c>
      <c r="L64" s="4"/>
    </row>
    <row r="65" spans="1:12" x14ac:dyDescent="0.25">
      <c r="A65" s="179"/>
      <c r="B65" s="179"/>
      <c r="C65" s="192"/>
      <c r="D65" s="201"/>
      <c r="E65" s="189"/>
      <c r="F65" s="184"/>
      <c r="G65" s="179"/>
      <c r="H65" s="7" t="s">
        <v>191</v>
      </c>
      <c r="I65" s="8">
        <v>0</v>
      </c>
      <c r="J65" s="76" t="b">
        <v>0</v>
      </c>
      <c r="K65" s="15"/>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190</v>
      </c>
      <c r="I67" s="5" t="s">
        <v>386</v>
      </c>
      <c r="J67" s="81" t="b">
        <v>0</v>
      </c>
      <c r="K67" s="17"/>
      <c r="L67" s="4"/>
    </row>
    <row r="68" spans="1:12" ht="89.25" x14ac:dyDescent="0.25">
      <c r="A68" s="179"/>
      <c r="B68" s="179"/>
      <c r="C68" s="192"/>
      <c r="D68" s="201"/>
      <c r="E68" s="189"/>
      <c r="F68" s="184"/>
      <c r="G68" s="179"/>
      <c r="H68" s="7" t="s">
        <v>191</v>
      </c>
      <c r="I68" s="8">
        <v>1</v>
      </c>
      <c r="J68" s="78" t="b">
        <v>1</v>
      </c>
      <c r="K68" s="15" t="s">
        <v>480</v>
      </c>
      <c r="L68" s="7" t="s">
        <v>481</v>
      </c>
    </row>
    <row r="69" spans="1:12" ht="39" customHeight="1" x14ac:dyDescent="0.25">
      <c r="A69" s="180"/>
      <c r="B69" s="180"/>
      <c r="C69" s="193"/>
      <c r="D69" s="202"/>
      <c r="E69" s="190"/>
      <c r="F69" s="185"/>
      <c r="G69" s="180"/>
      <c r="H69" s="10" t="s">
        <v>192</v>
      </c>
      <c r="I69" s="11">
        <v>3</v>
      </c>
      <c r="J69" s="80" t="b">
        <v>0</v>
      </c>
      <c r="K69" s="18"/>
      <c r="L69" s="10"/>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9</v>
      </c>
      <c r="L70" s="19" t="s">
        <v>482</v>
      </c>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0</v>
      </c>
      <c r="K74" s="15"/>
      <c r="L74" s="7"/>
    </row>
    <row r="75" spans="1:12" ht="49.5" customHeight="1" x14ac:dyDescent="0.25">
      <c r="A75" s="180"/>
      <c r="B75" s="180"/>
      <c r="C75" s="193"/>
      <c r="D75" s="202"/>
      <c r="E75" s="190"/>
      <c r="F75" s="185"/>
      <c r="G75" s="180"/>
      <c r="H75" s="10" t="s">
        <v>208</v>
      </c>
      <c r="I75" s="11">
        <v>3</v>
      </c>
      <c r="J75" s="77" t="b">
        <v>1</v>
      </c>
      <c r="K75" s="18" t="s">
        <v>9</v>
      </c>
      <c r="L75" s="10"/>
    </row>
    <row r="76" spans="1:12" ht="21" customHeight="1" x14ac:dyDescent="0.25">
      <c r="A76" s="178" t="s">
        <v>104</v>
      </c>
      <c r="B76" s="178" t="s">
        <v>196</v>
      </c>
      <c r="C76" s="191" t="s">
        <v>209</v>
      </c>
      <c r="D76" s="200" t="s">
        <v>210</v>
      </c>
      <c r="E76" s="188" t="s">
        <v>211</v>
      </c>
      <c r="F76" s="182" t="s">
        <v>174</v>
      </c>
      <c r="G76" s="178" t="s">
        <v>94</v>
      </c>
      <c r="H76" s="4" t="s">
        <v>212</v>
      </c>
      <c r="I76" s="5" t="s">
        <v>386</v>
      </c>
      <c r="J76" s="75" t="b">
        <v>1</v>
      </c>
      <c r="K76" s="17" t="s">
        <v>483</v>
      </c>
      <c r="L76" s="4"/>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13.5" customHeight="1" x14ac:dyDescent="0.25">
      <c r="A83" s="181"/>
      <c r="B83" s="181"/>
      <c r="C83" s="245"/>
      <c r="D83" s="210"/>
      <c r="E83" s="207"/>
      <c r="F83" s="185"/>
      <c r="G83" s="181"/>
      <c r="H83" s="10" t="s">
        <v>221</v>
      </c>
      <c r="I83" s="16">
        <v>3</v>
      </c>
      <c r="J83" s="85"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5" t="b">
        <v>1</v>
      </c>
      <c r="K84" s="17" t="s">
        <v>509</v>
      </c>
      <c r="L84" s="4"/>
    </row>
    <row r="85" spans="1:12" ht="64.5" customHeight="1" x14ac:dyDescent="0.25">
      <c r="A85" s="179"/>
      <c r="B85" s="179"/>
      <c r="C85" s="192"/>
      <c r="D85" s="201"/>
      <c r="E85" s="189"/>
      <c r="F85" s="184"/>
      <c r="G85" s="179"/>
      <c r="H85" s="7" t="s">
        <v>227</v>
      </c>
      <c r="I85" s="8">
        <v>1</v>
      </c>
      <c r="J85" s="76" t="b">
        <v>0</v>
      </c>
      <c r="K85" s="15"/>
      <c r="L85" s="7"/>
    </row>
    <row r="86" spans="1:12" ht="31.5" customHeight="1" x14ac:dyDescent="0.25">
      <c r="A86" s="178" t="s">
        <v>222</v>
      </c>
      <c r="B86" s="178" t="s">
        <v>223</v>
      </c>
      <c r="C86" s="191" t="s">
        <v>228</v>
      </c>
      <c r="D86" s="200" t="s">
        <v>229</v>
      </c>
      <c r="E86" s="188" t="s">
        <v>230</v>
      </c>
      <c r="F86" s="182" t="s">
        <v>174</v>
      </c>
      <c r="G86" s="178"/>
      <c r="H86" s="100" t="s">
        <v>231</v>
      </c>
      <c r="I86" s="5" t="s">
        <v>386</v>
      </c>
      <c r="J86" s="81" t="b">
        <v>0</v>
      </c>
      <c r="K86" s="17"/>
      <c r="L86" s="4"/>
    </row>
    <row r="87" spans="1:12" ht="51" x14ac:dyDescent="0.25">
      <c r="A87" s="179"/>
      <c r="B87" s="179"/>
      <c r="C87" s="192"/>
      <c r="D87" s="212"/>
      <c r="E87" s="213"/>
      <c r="F87" s="183"/>
      <c r="G87" s="179"/>
      <c r="H87" s="41" t="s">
        <v>232</v>
      </c>
      <c r="I87" s="42">
        <v>0</v>
      </c>
      <c r="J87" s="90" t="b">
        <v>0</v>
      </c>
      <c r="K87" s="43"/>
      <c r="L87" s="41"/>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1</v>
      </c>
      <c r="K89" s="15" t="s">
        <v>507</v>
      </c>
      <c r="L89" s="7"/>
    </row>
    <row r="90" spans="1:12" ht="40.5" customHeight="1" x14ac:dyDescent="0.25">
      <c r="A90" s="180"/>
      <c r="B90" s="180"/>
      <c r="C90" s="193"/>
      <c r="D90" s="202"/>
      <c r="E90" s="190"/>
      <c r="F90" s="185"/>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388</v>
      </c>
      <c r="I91" s="48" t="s">
        <v>103</v>
      </c>
      <c r="J91" s="91" t="s">
        <v>530</v>
      </c>
      <c r="K91" s="25" t="s">
        <v>501</v>
      </c>
      <c r="L91" s="26"/>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25.5" x14ac:dyDescent="0.25">
      <c r="A94" s="179"/>
      <c r="B94" s="179"/>
      <c r="C94" s="192"/>
      <c r="D94" s="201"/>
      <c r="E94" s="189"/>
      <c r="F94" s="184"/>
      <c r="G94" s="179"/>
      <c r="H94" s="7" t="s">
        <v>244</v>
      </c>
      <c r="I94" s="8">
        <v>2</v>
      </c>
      <c r="J94" s="76" t="b">
        <v>1</v>
      </c>
      <c r="K94" s="15" t="s">
        <v>508</v>
      </c>
      <c r="L94" s="7" t="s">
        <v>521</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386</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484</v>
      </c>
      <c r="L99" s="24" t="s">
        <v>522</v>
      </c>
    </row>
    <row r="100" spans="1:12" ht="57.6" customHeight="1" x14ac:dyDescent="0.25">
      <c r="A100" s="178" t="s">
        <v>222</v>
      </c>
      <c r="B100" s="178" t="s">
        <v>246</v>
      </c>
      <c r="C100" s="191" t="s">
        <v>255</v>
      </c>
      <c r="D100" s="200" t="s">
        <v>256</v>
      </c>
      <c r="E100" s="188" t="s">
        <v>257</v>
      </c>
      <c r="F100" s="182" t="s">
        <v>174</v>
      </c>
      <c r="G100" s="178"/>
      <c r="H100" s="46" t="s">
        <v>251</v>
      </c>
      <c r="I100" s="49" t="s">
        <v>386</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0</v>
      </c>
      <c r="K102" s="40"/>
      <c r="L102" s="37"/>
    </row>
    <row r="103" spans="1:12" ht="74.25" customHeight="1" x14ac:dyDescent="0.25">
      <c r="A103" s="180"/>
      <c r="B103" s="180"/>
      <c r="C103" s="193"/>
      <c r="D103" s="202"/>
      <c r="E103" s="190"/>
      <c r="F103" s="185"/>
      <c r="G103" s="180"/>
      <c r="H103" s="24" t="s">
        <v>254</v>
      </c>
      <c r="I103" s="50">
        <v>3</v>
      </c>
      <c r="J103" s="94" t="b">
        <v>1</v>
      </c>
      <c r="K103" s="33" t="s">
        <v>484</v>
      </c>
      <c r="L103" s="24" t="s">
        <v>485</v>
      </c>
    </row>
    <row r="104" spans="1:12" ht="27" customHeight="1" x14ac:dyDescent="0.25">
      <c r="A104" s="178" t="s">
        <v>222</v>
      </c>
      <c r="B104" s="178" t="s">
        <v>246</v>
      </c>
      <c r="C104" s="191" t="s">
        <v>259</v>
      </c>
      <c r="D104" s="200" t="s">
        <v>260</v>
      </c>
      <c r="E104" s="188" t="s">
        <v>261</v>
      </c>
      <c r="F104" s="182" t="s">
        <v>93</v>
      </c>
      <c r="G104" s="178"/>
      <c r="H104" s="103" t="s">
        <v>395</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0</v>
      </c>
      <c r="K105" s="43"/>
      <c r="L105" s="41"/>
    </row>
    <row r="106" spans="1:12" ht="27" customHeight="1" x14ac:dyDescent="0.25">
      <c r="A106" s="180"/>
      <c r="B106" s="180"/>
      <c r="C106" s="193"/>
      <c r="D106" s="202"/>
      <c r="E106" s="190"/>
      <c r="F106" s="185"/>
      <c r="G106" s="180"/>
      <c r="H106" s="101" t="s">
        <v>264</v>
      </c>
      <c r="I106" s="11" t="s">
        <v>103</v>
      </c>
      <c r="J106" s="77" t="b">
        <v>1</v>
      </c>
      <c r="K106" s="18" t="s">
        <v>484</v>
      </c>
      <c r="L106" s="10"/>
    </row>
    <row r="107" spans="1:12" ht="27" hidden="1" customHeight="1" x14ac:dyDescent="0.25">
      <c r="A107" s="218" t="s">
        <v>222</v>
      </c>
      <c r="B107" s="218" t="s">
        <v>246</v>
      </c>
      <c r="C107" s="215" t="s">
        <v>265</v>
      </c>
      <c r="D107" s="221" t="s">
        <v>266</v>
      </c>
      <c r="E107" s="224" t="s">
        <v>267</v>
      </c>
      <c r="F107" s="227" t="s">
        <v>163</v>
      </c>
      <c r="G107" s="253"/>
      <c r="H107" s="34" t="s">
        <v>268</v>
      </c>
      <c r="I107" s="31" t="s">
        <v>103</v>
      </c>
      <c r="J107" s="97" t="b">
        <v>0</v>
      </c>
      <c r="K107" s="32"/>
      <c r="L107" s="34"/>
    </row>
    <row r="108" spans="1:12" ht="27" hidden="1" customHeight="1" x14ac:dyDescent="0.25">
      <c r="A108" s="219"/>
      <c r="B108" s="219"/>
      <c r="C108" s="216"/>
      <c r="D108" s="222"/>
      <c r="E108" s="225"/>
      <c r="F108" s="228"/>
      <c r="G108" s="254"/>
      <c r="H108" s="51" t="s">
        <v>426</v>
      </c>
      <c r="I108" s="40" t="s">
        <v>103</v>
      </c>
      <c r="J108" s="93" t="b">
        <v>0</v>
      </c>
      <c r="K108" s="37"/>
      <c r="L108" s="37"/>
    </row>
    <row r="109" spans="1:12" ht="27" hidden="1" customHeight="1" x14ac:dyDescent="0.25">
      <c r="A109" s="219"/>
      <c r="B109" s="219"/>
      <c r="C109" s="216"/>
      <c r="D109" s="222"/>
      <c r="E109" s="225"/>
      <c r="F109" s="228"/>
      <c r="G109" s="254"/>
      <c r="H109" s="37" t="s">
        <v>269</v>
      </c>
      <c r="I109" s="35" t="s">
        <v>103</v>
      </c>
      <c r="J109" s="98" t="b">
        <v>0</v>
      </c>
      <c r="K109" s="40"/>
      <c r="L109" s="37"/>
    </row>
    <row r="110" spans="1:12" ht="27" hidden="1" customHeight="1" x14ac:dyDescent="0.25">
      <c r="A110" s="219"/>
      <c r="B110" s="219"/>
      <c r="C110" s="216"/>
      <c r="D110" s="222"/>
      <c r="E110" s="225"/>
      <c r="F110" s="228"/>
      <c r="G110" s="254"/>
      <c r="H110" s="37" t="s">
        <v>270</v>
      </c>
      <c r="I110" s="35" t="s">
        <v>103</v>
      </c>
      <c r="J110" s="98" t="b">
        <v>0</v>
      </c>
      <c r="K110" s="40"/>
      <c r="L110" s="37"/>
    </row>
    <row r="111" spans="1:12" ht="27" hidden="1" customHeight="1" x14ac:dyDescent="0.25">
      <c r="A111" s="219"/>
      <c r="B111" s="219"/>
      <c r="C111" s="216"/>
      <c r="D111" s="222"/>
      <c r="E111" s="225"/>
      <c r="F111" s="228"/>
      <c r="G111" s="254"/>
      <c r="H111" s="37" t="s">
        <v>271</v>
      </c>
      <c r="I111" s="35" t="s">
        <v>103</v>
      </c>
      <c r="J111" s="98" t="b">
        <v>0</v>
      </c>
      <c r="K111" s="40"/>
      <c r="L111" s="37"/>
    </row>
    <row r="112" spans="1:12" ht="27" hidden="1" customHeight="1" x14ac:dyDescent="0.25">
      <c r="A112" s="219"/>
      <c r="B112" s="219"/>
      <c r="C112" s="216"/>
      <c r="D112" s="222"/>
      <c r="E112" s="225"/>
      <c r="F112" s="228"/>
      <c r="G112" s="254"/>
      <c r="H112" s="37" t="s">
        <v>272</v>
      </c>
      <c r="I112" s="35" t="s">
        <v>103</v>
      </c>
      <c r="J112" s="98" t="b">
        <v>0</v>
      </c>
      <c r="K112" s="40"/>
      <c r="L112" s="37"/>
    </row>
    <row r="113" spans="1:12" hidden="1" x14ac:dyDescent="0.25">
      <c r="A113" s="220"/>
      <c r="B113" s="220"/>
      <c r="C113" s="217"/>
      <c r="D113" s="223"/>
      <c r="E113" s="226"/>
      <c r="F113" s="229"/>
      <c r="G113" s="255"/>
      <c r="H113" s="52" t="s">
        <v>389</v>
      </c>
      <c r="I113" s="50" t="s">
        <v>103</v>
      </c>
      <c r="J113" s="105"/>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386</v>
      </c>
      <c r="J114" s="75" t="b">
        <v>1</v>
      </c>
      <c r="K114" s="17" t="s">
        <v>9</v>
      </c>
      <c r="L114" s="4" t="s">
        <v>486</v>
      </c>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35.25" customHeight="1" x14ac:dyDescent="0.25">
      <c r="A117" s="179"/>
      <c r="B117" s="179"/>
      <c r="C117" s="192"/>
      <c r="D117" s="201"/>
      <c r="E117" s="189"/>
      <c r="F117" s="184"/>
      <c r="G117" s="179"/>
      <c r="H117" s="7" t="s">
        <v>280</v>
      </c>
      <c r="I117" s="8">
        <v>1</v>
      </c>
      <c r="J117" s="76" t="b">
        <v>0</v>
      </c>
      <c r="K117" s="15"/>
      <c r="L117" s="7"/>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386</v>
      </c>
      <c r="J119" s="75" t="b">
        <v>0</v>
      </c>
      <c r="K119" s="17"/>
      <c r="L119" s="4"/>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1</v>
      </c>
      <c r="K123" s="18" t="s">
        <v>487</v>
      </c>
      <c r="L123" s="10" t="s">
        <v>488</v>
      </c>
    </row>
    <row r="124" spans="1:12" ht="35.25" customHeight="1" x14ac:dyDescent="0.25">
      <c r="A124" s="178" t="s">
        <v>273</v>
      </c>
      <c r="B124" s="178" t="s">
        <v>196</v>
      </c>
      <c r="C124" s="191" t="s">
        <v>285</v>
      </c>
      <c r="D124" s="200" t="s">
        <v>286</v>
      </c>
      <c r="E124" s="188" t="s">
        <v>287</v>
      </c>
      <c r="F124" s="182" t="s">
        <v>93</v>
      </c>
      <c r="G124" s="178" t="s">
        <v>288</v>
      </c>
      <c r="H124" s="53" t="s">
        <v>251</v>
      </c>
      <c r="I124" s="13" t="s">
        <v>386</v>
      </c>
      <c r="J124" s="75" t="b">
        <v>1</v>
      </c>
      <c r="K124" s="17" t="s">
        <v>9</v>
      </c>
      <c r="L124" s="4" t="s">
        <v>486</v>
      </c>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0</v>
      </c>
      <c r="K126" s="15"/>
      <c r="L126" s="7"/>
    </row>
    <row r="127" spans="1:12" ht="35.25" customHeight="1" x14ac:dyDescent="0.25">
      <c r="A127" s="179"/>
      <c r="B127" s="179"/>
      <c r="C127" s="192"/>
      <c r="D127" s="201"/>
      <c r="E127" s="189"/>
      <c r="F127" s="184"/>
      <c r="G127" s="179"/>
      <c r="H127" s="7" t="s">
        <v>291</v>
      </c>
      <c r="I127" s="8">
        <v>1</v>
      </c>
      <c r="J127" s="76" t="b">
        <v>0</v>
      </c>
      <c r="K127" s="15"/>
      <c r="L127" s="7"/>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295</v>
      </c>
      <c r="F129" s="182" t="s">
        <v>93</v>
      </c>
      <c r="G129" s="178" t="s">
        <v>277</v>
      </c>
      <c r="H129" s="4" t="s">
        <v>251</v>
      </c>
      <c r="I129" s="5" t="s">
        <v>386</v>
      </c>
      <c r="J129" s="75" t="b">
        <v>0</v>
      </c>
      <c r="K129" s="17"/>
      <c r="L129" s="4"/>
    </row>
    <row r="130" spans="1:12" ht="35.25" customHeight="1" x14ac:dyDescent="0.25">
      <c r="A130" s="179"/>
      <c r="B130" s="179"/>
      <c r="C130" s="192"/>
      <c r="D130" s="212"/>
      <c r="E130" s="213"/>
      <c r="F130" s="183"/>
      <c r="G130" s="179"/>
      <c r="H130" s="41" t="s">
        <v>296</v>
      </c>
      <c r="I130" s="42">
        <v>3</v>
      </c>
      <c r="J130" s="99" t="b">
        <v>0</v>
      </c>
      <c r="K130" s="43"/>
      <c r="L130" s="41"/>
    </row>
    <row r="131" spans="1:12" ht="35.25" customHeight="1" x14ac:dyDescent="0.25">
      <c r="A131" s="179"/>
      <c r="B131" s="179"/>
      <c r="C131" s="192"/>
      <c r="D131" s="201"/>
      <c r="E131" s="189"/>
      <c r="F131" s="184"/>
      <c r="G131" s="179"/>
      <c r="H131" s="7" t="s">
        <v>297</v>
      </c>
      <c r="I131" s="8">
        <v>2</v>
      </c>
      <c r="J131" s="76" t="b">
        <v>0</v>
      </c>
      <c r="K131" s="15"/>
      <c r="L131" s="7"/>
    </row>
    <row r="132" spans="1:12" ht="35.25" customHeight="1" x14ac:dyDescent="0.25">
      <c r="A132" s="179"/>
      <c r="B132" s="179"/>
      <c r="C132" s="192"/>
      <c r="D132" s="201"/>
      <c r="E132" s="189"/>
      <c r="F132" s="184"/>
      <c r="G132" s="179"/>
      <c r="H132" s="7" t="s">
        <v>298</v>
      </c>
      <c r="I132" s="8">
        <v>1</v>
      </c>
      <c r="J132" s="76" t="b">
        <v>1</v>
      </c>
      <c r="K132" s="15" t="s">
        <v>505</v>
      </c>
      <c r="L132" s="7" t="s">
        <v>523</v>
      </c>
    </row>
    <row r="133" spans="1:12" ht="59.45" customHeight="1" x14ac:dyDescent="0.25">
      <c r="A133" s="180"/>
      <c r="B133" s="180"/>
      <c r="C133" s="193"/>
      <c r="D133" s="202"/>
      <c r="E133" s="190"/>
      <c r="F133" s="185"/>
      <c r="G133" s="180"/>
      <c r="H133" s="10" t="s">
        <v>299</v>
      </c>
      <c r="I133" s="11">
        <v>0</v>
      </c>
      <c r="J133" s="77" t="b">
        <v>0</v>
      </c>
      <c r="K133" s="18"/>
      <c r="L133" s="10"/>
    </row>
    <row r="134" spans="1:12" ht="35.25" customHeight="1" x14ac:dyDescent="0.25">
      <c r="A134" s="178" t="s">
        <v>273</v>
      </c>
      <c r="B134" s="178" t="s">
        <v>196</v>
      </c>
      <c r="C134" s="191" t="s">
        <v>300</v>
      </c>
      <c r="D134" s="200" t="s">
        <v>301</v>
      </c>
      <c r="E134" s="188" t="s">
        <v>462</v>
      </c>
      <c r="F134" s="182" t="s">
        <v>93</v>
      </c>
      <c r="G134" s="178" t="s">
        <v>277</v>
      </c>
      <c r="H134" s="4" t="s">
        <v>251</v>
      </c>
      <c r="I134" s="5" t="s">
        <v>386</v>
      </c>
      <c r="J134" s="75" t="b">
        <v>1</v>
      </c>
      <c r="K134" s="17" t="s">
        <v>9</v>
      </c>
      <c r="L134" s="4" t="s">
        <v>524</v>
      </c>
    </row>
    <row r="135" spans="1:12" ht="35.25" customHeight="1" x14ac:dyDescent="0.25">
      <c r="A135" s="179"/>
      <c r="B135" s="179"/>
      <c r="C135" s="192"/>
      <c r="D135" s="212"/>
      <c r="E135" s="213"/>
      <c r="F135" s="183"/>
      <c r="G135" s="179"/>
      <c r="H135" s="41" t="s">
        <v>296</v>
      </c>
      <c r="I135" s="42">
        <v>3</v>
      </c>
      <c r="J135" s="99" t="b">
        <v>0</v>
      </c>
      <c r="K135" s="43"/>
      <c r="L135" s="41"/>
    </row>
    <row r="136" spans="1:12" ht="35.25" customHeight="1" x14ac:dyDescent="0.25">
      <c r="A136" s="179"/>
      <c r="B136" s="179"/>
      <c r="C136" s="192"/>
      <c r="D136" s="201"/>
      <c r="E136" s="189"/>
      <c r="F136" s="184"/>
      <c r="G136" s="179"/>
      <c r="H136" s="7" t="s">
        <v>297</v>
      </c>
      <c r="I136" s="8">
        <v>2</v>
      </c>
      <c r="J136" s="76" t="b">
        <v>0</v>
      </c>
      <c r="K136" s="15"/>
      <c r="L136" s="7"/>
    </row>
    <row r="137" spans="1:12" ht="35.25" customHeight="1" x14ac:dyDescent="0.25">
      <c r="A137" s="179"/>
      <c r="B137" s="179"/>
      <c r="C137" s="192"/>
      <c r="D137" s="201"/>
      <c r="E137" s="189"/>
      <c r="F137" s="184"/>
      <c r="G137" s="179"/>
      <c r="H137" s="7" t="s">
        <v>298</v>
      </c>
      <c r="I137" s="8">
        <v>1</v>
      </c>
      <c r="J137" s="76" t="b">
        <v>0</v>
      </c>
      <c r="K137" s="15"/>
      <c r="L137" s="7"/>
    </row>
    <row r="138" spans="1:12" ht="59.45" customHeight="1" x14ac:dyDescent="0.25">
      <c r="A138" s="180"/>
      <c r="B138" s="180"/>
      <c r="C138" s="193"/>
      <c r="D138" s="202"/>
      <c r="E138" s="190"/>
      <c r="F138" s="185"/>
      <c r="G138" s="180"/>
      <c r="H138" s="10" t="s">
        <v>299</v>
      </c>
      <c r="I138" s="11">
        <v>0</v>
      </c>
      <c r="J138" s="77" t="b">
        <v>0</v>
      </c>
      <c r="K138" s="18"/>
      <c r="L138" s="10"/>
    </row>
    <row r="139" spans="1:12" ht="57.75" customHeight="1" x14ac:dyDescent="0.25">
      <c r="A139" s="55" t="s">
        <v>273</v>
      </c>
      <c r="B139" s="55" t="s">
        <v>196</v>
      </c>
      <c r="C139" s="54" t="s">
        <v>302</v>
      </c>
      <c r="D139" s="68" t="s">
        <v>303</v>
      </c>
      <c r="E139" s="56" t="s">
        <v>304</v>
      </c>
      <c r="F139" s="55" t="s">
        <v>239</v>
      </c>
      <c r="G139" s="26"/>
      <c r="H139" s="56" t="s">
        <v>388</v>
      </c>
      <c r="I139" s="48" t="s">
        <v>103</v>
      </c>
      <c r="J139" s="91" t="s">
        <v>489</v>
      </c>
      <c r="K139" s="25" t="s">
        <v>505</v>
      </c>
      <c r="L139" s="26"/>
    </row>
    <row r="140" spans="1:12" ht="38.25" x14ac:dyDescent="0.25">
      <c r="A140" s="178" t="s">
        <v>273</v>
      </c>
      <c r="B140" s="178" t="s">
        <v>196</v>
      </c>
      <c r="C140" s="191" t="s">
        <v>305</v>
      </c>
      <c r="D140" s="200" t="s">
        <v>306</v>
      </c>
      <c r="E140" s="188" t="s">
        <v>307</v>
      </c>
      <c r="F140" s="182" t="s">
        <v>93</v>
      </c>
      <c r="G140" s="178" t="s">
        <v>140</v>
      </c>
      <c r="H140" s="4" t="s">
        <v>296</v>
      </c>
      <c r="I140" s="5">
        <v>3</v>
      </c>
      <c r="J140" s="75" t="b">
        <v>0</v>
      </c>
      <c r="K140" s="17"/>
      <c r="L140" s="4"/>
    </row>
    <row r="141" spans="1:12" ht="25.5" x14ac:dyDescent="0.25">
      <c r="A141" s="179"/>
      <c r="B141" s="179"/>
      <c r="C141" s="192"/>
      <c r="D141" s="201"/>
      <c r="E141" s="189"/>
      <c r="F141" s="184"/>
      <c r="G141" s="179"/>
      <c r="H141" s="7" t="s">
        <v>297</v>
      </c>
      <c r="I141" s="8">
        <v>2</v>
      </c>
      <c r="J141" s="76" t="b">
        <v>0</v>
      </c>
      <c r="K141" s="15"/>
      <c r="L141" s="7"/>
    </row>
    <row r="142" spans="1:12" ht="25.5" x14ac:dyDescent="0.25">
      <c r="A142" s="179"/>
      <c r="B142" s="179"/>
      <c r="C142" s="192"/>
      <c r="D142" s="201"/>
      <c r="E142" s="189"/>
      <c r="F142" s="184"/>
      <c r="G142" s="179"/>
      <c r="H142" s="7" t="s">
        <v>298</v>
      </c>
      <c r="I142" s="8">
        <v>1</v>
      </c>
      <c r="J142" s="76" t="b">
        <v>1</v>
      </c>
      <c r="K142" s="15" t="s">
        <v>490</v>
      </c>
      <c r="L142" s="7"/>
    </row>
    <row r="143" spans="1:12" ht="25.5" x14ac:dyDescent="0.25">
      <c r="A143" s="179"/>
      <c r="B143" s="179"/>
      <c r="C143" s="192"/>
      <c r="D143" s="201"/>
      <c r="E143" s="189"/>
      <c r="F143" s="184"/>
      <c r="G143" s="179"/>
      <c r="H143" s="7" t="s">
        <v>299</v>
      </c>
      <c r="I143" s="8">
        <v>0</v>
      </c>
      <c r="J143" s="78" t="b">
        <v>0</v>
      </c>
      <c r="K143" s="15"/>
      <c r="L143" s="7"/>
    </row>
    <row r="144" spans="1:12" ht="25.5" x14ac:dyDescent="0.25">
      <c r="A144" s="180"/>
      <c r="B144" s="180"/>
      <c r="C144" s="193"/>
      <c r="D144" s="202"/>
      <c r="E144" s="190"/>
      <c r="F144" s="185"/>
      <c r="G144" s="180"/>
      <c r="H144" s="10" t="s">
        <v>251</v>
      </c>
      <c r="I144" s="11" t="s">
        <v>386</v>
      </c>
      <c r="J144" s="77" t="b">
        <v>0</v>
      </c>
      <c r="K144" s="18"/>
      <c r="L144" s="10"/>
    </row>
    <row r="145" spans="1:12" ht="38.25" x14ac:dyDescent="0.25">
      <c r="A145" s="178" t="s">
        <v>273</v>
      </c>
      <c r="B145" s="178" t="s">
        <v>196</v>
      </c>
      <c r="C145" s="191" t="s">
        <v>308</v>
      </c>
      <c r="D145" s="200" t="s">
        <v>309</v>
      </c>
      <c r="E145" s="188" t="s">
        <v>310</v>
      </c>
      <c r="F145" s="182" t="s">
        <v>93</v>
      </c>
      <c r="G145" s="178"/>
      <c r="H145" s="4" t="s">
        <v>296</v>
      </c>
      <c r="I145" s="5">
        <v>3</v>
      </c>
      <c r="J145" s="81" t="b">
        <v>0</v>
      </c>
      <c r="K145" s="17"/>
      <c r="L145" s="4"/>
    </row>
    <row r="146" spans="1:12" ht="25.5" x14ac:dyDescent="0.25">
      <c r="A146" s="179"/>
      <c r="B146" s="179"/>
      <c r="C146" s="192"/>
      <c r="D146" s="201"/>
      <c r="E146" s="189"/>
      <c r="F146" s="184"/>
      <c r="G146" s="179"/>
      <c r="H146" s="7" t="s">
        <v>297</v>
      </c>
      <c r="I146" s="8">
        <v>2</v>
      </c>
      <c r="J146" s="78" t="b">
        <v>0</v>
      </c>
      <c r="K146" s="15"/>
      <c r="L146" s="7"/>
    </row>
    <row r="147" spans="1:12" ht="38.25" x14ac:dyDescent="0.25">
      <c r="A147" s="179"/>
      <c r="B147" s="179"/>
      <c r="C147" s="192"/>
      <c r="D147" s="201"/>
      <c r="E147" s="189"/>
      <c r="F147" s="184"/>
      <c r="G147" s="179"/>
      <c r="H147" s="7" t="s">
        <v>298</v>
      </c>
      <c r="I147" s="8">
        <v>1</v>
      </c>
      <c r="J147" s="76" t="b">
        <v>1</v>
      </c>
      <c r="K147" s="15" t="s">
        <v>487</v>
      </c>
      <c r="L147" s="7" t="s">
        <v>525</v>
      </c>
    </row>
    <row r="148" spans="1:12" ht="25.5" x14ac:dyDescent="0.25">
      <c r="A148" s="179"/>
      <c r="B148" s="179"/>
      <c r="C148" s="192"/>
      <c r="D148" s="201"/>
      <c r="E148" s="189"/>
      <c r="F148" s="184"/>
      <c r="G148" s="179"/>
      <c r="H148" s="7" t="s">
        <v>299</v>
      </c>
      <c r="I148" s="8">
        <v>0</v>
      </c>
      <c r="J148" s="78" t="b">
        <v>0</v>
      </c>
      <c r="K148" s="15"/>
      <c r="L148" s="7"/>
    </row>
    <row r="149" spans="1:12" ht="25.5" x14ac:dyDescent="0.25">
      <c r="A149" s="180"/>
      <c r="B149" s="180"/>
      <c r="C149" s="193"/>
      <c r="D149" s="202"/>
      <c r="E149" s="190"/>
      <c r="F149" s="185"/>
      <c r="G149" s="180"/>
      <c r="H149" s="10" t="s">
        <v>251</v>
      </c>
      <c r="I149" s="11" t="s">
        <v>386</v>
      </c>
      <c r="J149" s="77" t="b">
        <v>0</v>
      </c>
      <c r="K149" s="18"/>
      <c r="L149" s="10"/>
    </row>
    <row r="150" spans="1:12" ht="38.25" x14ac:dyDescent="0.25">
      <c r="A150" s="178" t="s">
        <v>273</v>
      </c>
      <c r="B150" s="178" t="s">
        <v>196</v>
      </c>
      <c r="C150" s="191" t="s">
        <v>311</v>
      </c>
      <c r="D150" s="200" t="s">
        <v>312</v>
      </c>
      <c r="E150" s="188" t="s">
        <v>313</v>
      </c>
      <c r="F150" s="182" t="s">
        <v>93</v>
      </c>
      <c r="G150" s="178" t="s">
        <v>314</v>
      </c>
      <c r="H150" s="4" t="s">
        <v>296</v>
      </c>
      <c r="I150" s="5">
        <v>3</v>
      </c>
      <c r="J150" s="75" t="b">
        <v>0</v>
      </c>
      <c r="K150" s="17"/>
      <c r="L150" s="4"/>
    </row>
    <row r="151" spans="1:12" ht="25.5" x14ac:dyDescent="0.25">
      <c r="A151" s="179"/>
      <c r="B151" s="179"/>
      <c r="C151" s="192"/>
      <c r="D151" s="201"/>
      <c r="E151" s="189"/>
      <c r="F151" s="184"/>
      <c r="G151" s="179"/>
      <c r="H151" s="7" t="s">
        <v>297</v>
      </c>
      <c r="I151" s="8">
        <v>2</v>
      </c>
      <c r="J151" s="76" t="b">
        <v>0</v>
      </c>
      <c r="K151" s="15"/>
      <c r="L151" s="7"/>
    </row>
    <row r="152" spans="1:12" ht="25.5" x14ac:dyDescent="0.25">
      <c r="A152" s="179"/>
      <c r="B152" s="179"/>
      <c r="C152" s="192"/>
      <c r="D152" s="201"/>
      <c r="E152" s="189"/>
      <c r="F152" s="184"/>
      <c r="G152" s="179"/>
      <c r="H152" s="7" t="s">
        <v>298</v>
      </c>
      <c r="I152" s="8">
        <v>1</v>
      </c>
      <c r="J152" s="76" t="b">
        <v>1</v>
      </c>
      <c r="K152" s="15" t="s">
        <v>510</v>
      </c>
      <c r="L152" s="7"/>
    </row>
    <row r="153" spans="1:12" ht="25.5" x14ac:dyDescent="0.25">
      <c r="A153" s="179"/>
      <c r="B153" s="179"/>
      <c r="C153" s="192"/>
      <c r="D153" s="201"/>
      <c r="E153" s="189"/>
      <c r="F153" s="184"/>
      <c r="G153" s="179"/>
      <c r="H153" s="7" t="s">
        <v>299</v>
      </c>
      <c r="I153" s="8">
        <v>0</v>
      </c>
      <c r="J153" s="76" t="b">
        <v>0</v>
      </c>
      <c r="K153" s="15"/>
      <c r="L153" s="7"/>
    </row>
    <row r="154" spans="1:12" ht="25.5" x14ac:dyDescent="0.25">
      <c r="A154" s="180"/>
      <c r="B154" s="180"/>
      <c r="C154" s="193"/>
      <c r="D154" s="202"/>
      <c r="E154" s="190"/>
      <c r="F154" s="185"/>
      <c r="G154" s="180"/>
      <c r="H154" s="10" t="s">
        <v>251</v>
      </c>
      <c r="I154" s="11" t="s">
        <v>386</v>
      </c>
      <c r="J154" s="77" t="b">
        <v>0</v>
      </c>
      <c r="K154" s="18"/>
      <c r="L154" s="10"/>
    </row>
    <row r="155" spans="1:12" ht="46.5" customHeight="1" x14ac:dyDescent="0.25">
      <c r="A155" s="32" t="s">
        <v>273</v>
      </c>
      <c r="B155" s="32" t="s">
        <v>196</v>
      </c>
      <c r="C155" s="64" t="s">
        <v>315</v>
      </c>
      <c r="D155" s="66" t="s">
        <v>316</v>
      </c>
      <c r="E155" s="34" t="s">
        <v>317</v>
      </c>
      <c r="F155" s="32" t="s">
        <v>239</v>
      </c>
      <c r="G155" s="32"/>
      <c r="H155" s="34" t="s">
        <v>388</v>
      </c>
      <c r="I155" s="31" t="s">
        <v>103</v>
      </c>
      <c r="J155" s="95" t="s">
        <v>526</v>
      </c>
      <c r="K155" s="32" t="s">
        <v>506</v>
      </c>
      <c r="L155" s="34"/>
    </row>
    <row r="156" spans="1:12" ht="38.25" x14ac:dyDescent="0.25">
      <c r="A156" s="178" t="s">
        <v>273</v>
      </c>
      <c r="B156" s="178" t="s">
        <v>318</v>
      </c>
      <c r="C156" s="191" t="s">
        <v>319</v>
      </c>
      <c r="D156" s="200" t="s">
        <v>320</v>
      </c>
      <c r="E156" s="188" t="s">
        <v>321</v>
      </c>
      <c r="F156" s="182" t="s">
        <v>93</v>
      </c>
      <c r="G156" s="178" t="s">
        <v>322</v>
      </c>
      <c r="H156" s="100" t="s">
        <v>458</v>
      </c>
      <c r="I156" s="5">
        <v>3</v>
      </c>
      <c r="J156" s="75" t="b">
        <v>0</v>
      </c>
      <c r="K156" s="17"/>
      <c r="L156" s="4"/>
    </row>
    <row r="157" spans="1:12" ht="76.5" x14ac:dyDescent="0.25">
      <c r="A157" s="179"/>
      <c r="B157" s="179"/>
      <c r="C157" s="192"/>
      <c r="D157" s="201"/>
      <c r="E157" s="189"/>
      <c r="F157" s="184"/>
      <c r="G157" s="179"/>
      <c r="H157" s="102" t="s">
        <v>459</v>
      </c>
      <c r="I157" s="8">
        <v>2</v>
      </c>
      <c r="J157" s="78" t="b">
        <v>1</v>
      </c>
      <c r="K157" s="15" t="s">
        <v>491</v>
      </c>
      <c r="L157" s="7" t="s">
        <v>527</v>
      </c>
    </row>
    <row r="158" spans="1:12" ht="38.25" x14ac:dyDescent="0.25">
      <c r="A158" s="179"/>
      <c r="B158" s="179"/>
      <c r="C158" s="192"/>
      <c r="D158" s="201"/>
      <c r="E158" s="189"/>
      <c r="F158" s="184"/>
      <c r="G158" s="179"/>
      <c r="H158" s="102" t="s">
        <v>460</v>
      </c>
      <c r="I158" s="8">
        <v>1</v>
      </c>
      <c r="J158" s="76" t="b">
        <v>0</v>
      </c>
      <c r="K158" s="15"/>
      <c r="L158" s="7"/>
    </row>
    <row r="159" spans="1:12" ht="32.25" customHeight="1" x14ac:dyDescent="0.25">
      <c r="A159" s="179"/>
      <c r="B159" s="179"/>
      <c r="C159" s="192"/>
      <c r="D159" s="201"/>
      <c r="E159" s="189"/>
      <c r="F159" s="184"/>
      <c r="G159" s="179"/>
      <c r="H159" s="102" t="s">
        <v>399</v>
      </c>
      <c r="I159" s="8">
        <v>0</v>
      </c>
      <c r="J159" s="76" t="b">
        <v>0</v>
      </c>
      <c r="K159" s="15"/>
      <c r="L159" s="7"/>
    </row>
    <row r="160" spans="1:12" ht="75.75" customHeight="1" x14ac:dyDescent="0.25">
      <c r="A160" s="180"/>
      <c r="B160" s="180"/>
      <c r="C160" s="193"/>
      <c r="D160" s="202"/>
      <c r="E160" s="190"/>
      <c r="F160" s="185"/>
      <c r="G160" s="180"/>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492</v>
      </c>
      <c r="K162" s="25" t="s">
        <v>493</v>
      </c>
      <c r="L162" s="26"/>
    </row>
    <row r="163" spans="1:12" ht="153" x14ac:dyDescent="0.25">
      <c r="A163" s="25" t="s">
        <v>273</v>
      </c>
      <c r="B163" s="25" t="s">
        <v>318</v>
      </c>
      <c r="C163" s="47" t="s">
        <v>329</v>
      </c>
      <c r="D163" s="67" t="s">
        <v>330</v>
      </c>
      <c r="E163" s="26" t="s">
        <v>331</v>
      </c>
      <c r="F163" s="25" t="s">
        <v>239</v>
      </c>
      <c r="G163" s="26"/>
      <c r="H163" s="26" t="s">
        <v>388</v>
      </c>
      <c r="I163" s="48" t="s">
        <v>103</v>
      </c>
      <c r="J163" s="91" t="s">
        <v>528</v>
      </c>
      <c r="K163" s="25" t="s">
        <v>498</v>
      </c>
      <c r="L163" s="26"/>
    </row>
    <row r="164" spans="1:12" ht="38.25" x14ac:dyDescent="0.25">
      <c r="A164" s="178" t="s">
        <v>273</v>
      </c>
      <c r="B164" s="178" t="s">
        <v>318</v>
      </c>
      <c r="C164" s="191" t="s">
        <v>332</v>
      </c>
      <c r="D164" s="200" t="s">
        <v>333</v>
      </c>
      <c r="E164" s="188" t="s">
        <v>334</v>
      </c>
      <c r="F164" s="182" t="s">
        <v>93</v>
      </c>
      <c r="G164" s="176" t="s">
        <v>335</v>
      </c>
      <c r="H164" s="100" t="s">
        <v>400</v>
      </c>
      <c r="I164" s="5">
        <v>3</v>
      </c>
      <c r="J164" s="75" t="b">
        <v>0</v>
      </c>
      <c r="K164" s="17"/>
      <c r="L164" s="19"/>
    </row>
    <row r="165" spans="1:12" ht="38.25" x14ac:dyDescent="0.25">
      <c r="A165" s="179"/>
      <c r="B165" s="179"/>
      <c r="C165" s="192"/>
      <c r="D165" s="201"/>
      <c r="E165" s="189"/>
      <c r="F165" s="184"/>
      <c r="G165" s="177"/>
      <c r="H165" s="102" t="s">
        <v>401</v>
      </c>
      <c r="I165" s="8">
        <v>2</v>
      </c>
      <c r="J165" s="76" t="b">
        <v>1</v>
      </c>
      <c r="K165" s="15" t="s">
        <v>494</v>
      </c>
      <c r="L165" s="7"/>
    </row>
    <row r="166" spans="1:12" ht="38.25" x14ac:dyDescent="0.25">
      <c r="A166" s="179"/>
      <c r="B166" s="179"/>
      <c r="C166" s="192"/>
      <c r="D166" s="201"/>
      <c r="E166" s="189"/>
      <c r="F166" s="184"/>
      <c r="G166" s="177"/>
      <c r="H166" s="102" t="s">
        <v>403</v>
      </c>
      <c r="I166" s="8">
        <v>1</v>
      </c>
      <c r="J166" s="76" t="b">
        <v>0</v>
      </c>
      <c r="K166" s="15"/>
      <c r="L166" s="7"/>
    </row>
    <row r="167" spans="1:12" ht="25.5" x14ac:dyDescent="0.25">
      <c r="A167" s="179"/>
      <c r="B167" s="179"/>
      <c r="C167" s="192"/>
      <c r="D167" s="201"/>
      <c r="E167" s="189"/>
      <c r="F167" s="184"/>
      <c r="G167" s="177"/>
      <c r="H167" s="102" t="s">
        <v>402</v>
      </c>
      <c r="I167" s="8">
        <v>0</v>
      </c>
      <c r="J167" s="76" t="b">
        <v>0</v>
      </c>
      <c r="K167" s="15"/>
      <c r="L167" s="7"/>
    </row>
    <row r="168" spans="1:12" ht="30" customHeight="1" x14ac:dyDescent="0.25">
      <c r="A168" s="180"/>
      <c r="B168" s="180"/>
      <c r="C168" s="193"/>
      <c r="D168" s="202"/>
      <c r="E168" s="190"/>
      <c r="F168" s="185"/>
      <c r="G168" s="181"/>
      <c r="H168" s="101" t="s">
        <v>398</v>
      </c>
      <c r="I168" s="11" t="s">
        <v>386</v>
      </c>
      <c r="J168" s="80" t="b">
        <v>0</v>
      </c>
      <c r="K168" s="18"/>
      <c r="L168" s="10"/>
    </row>
    <row r="169" spans="1:12" ht="63.75" hidden="1" x14ac:dyDescent="0.25">
      <c r="A169" s="25" t="s">
        <v>273</v>
      </c>
      <c r="B169" s="25" t="s">
        <v>318</v>
      </c>
      <c r="C169" s="47" t="s">
        <v>336</v>
      </c>
      <c r="D169" s="67" t="s">
        <v>337</v>
      </c>
      <c r="E169" s="26" t="s">
        <v>325</v>
      </c>
      <c r="F169" s="25" t="s">
        <v>239</v>
      </c>
      <c r="G169" s="26"/>
      <c r="H169" s="26" t="s">
        <v>388</v>
      </c>
      <c r="I169" s="48" t="s">
        <v>103</v>
      </c>
      <c r="J169" s="91"/>
      <c r="K169" s="25"/>
      <c r="L169" s="26"/>
    </row>
    <row r="170" spans="1:12" ht="76.5" x14ac:dyDescent="0.25">
      <c r="A170" s="25" t="s">
        <v>273</v>
      </c>
      <c r="B170" s="25" t="s">
        <v>318</v>
      </c>
      <c r="C170" s="47" t="s">
        <v>338</v>
      </c>
      <c r="D170" s="67" t="s">
        <v>339</v>
      </c>
      <c r="E170" s="26" t="s">
        <v>328</v>
      </c>
      <c r="F170" s="25" t="s">
        <v>239</v>
      </c>
      <c r="G170" s="25" t="s">
        <v>340</v>
      </c>
      <c r="H170" s="26" t="s">
        <v>388</v>
      </c>
      <c r="I170" s="48" t="s">
        <v>103</v>
      </c>
      <c r="J170" s="91" t="s">
        <v>495</v>
      </c>
      <c r="K170" s="25" t="s">
        <v>494</v>
      </c>
      <c r="L170" s="26" t="s">
        <v>529</v>
      </c>
    </row>
    <row r="171" spans="1:12" ht="143.25" customHeight="1" x14ac:dyDescent="0.25">
      <c r="A171" s="25" t="s">
        <v>273</v>
      </c>
      <c r="B171" s="25" t="s">
        <v>318</v>
      </c>
      <c r="C171" s="47" t="s">
        <v>341</v>
      </c>
      <c r="D171" s="67" t="s">
        <v>342</v>
      </c>
      <c r="E171" s="26" t="s">
        <v>343</v>
      </c>
      <c r="F171" s="25" t="s">
        <v>239</v>
      </c>
      <c r="G171" s="26"/>
      <c r="H171" s="26" t="s">
        <v>388</v>
      </c>
      <c r="I171" s="48" t="s">
        <v>103</v>
      </c>
      <c r="J171" s="91" t="s">
        <v>496</v>
      </c>
      <c r="K171" s="25" t="s">
        <v>497</v>
      </c>
      <c r="L171" s="26"/>
    </row>
    <row r="172" spans="1:12" ht="24.75" customHeight="1" x14ac:dyDescent="0.25">
      <c r="A172" s="176" t="s">
        <v>273</v>
      </c>
      <c r="B172" s="176" t="s">
        <v>318</v>
      </c>
      <c r="C172" s="243">
        <v>16</v>
      </c>
      <c r="D172" s="208" t="s">
        <v>344</v>
      </c>
      <c r="E172" s="188" t="s">
        <v>345</v>
      </c>
      <c r="F172" s="230" t="s">
        <v>93</v>
      </c>
      <c r="G172" s="178" t="s">
        <v>346</v>
      </c>
      <c r="H172" s="19" t="s">
        <v>390</v>
      </c>
      <c r="I172" s="21">
        <v>3</v>
      </c>
      <c r="J172" s="87" t="b">
        <v>1</v>
      </c>
      <c r="K172" s="21" t="s">
        <v>499</v>
      </c>
      <c r="L172" s="4">
        <v>7.76</v>
      </c>
    </row>
    <row r="173" spans="1:12" ht="24.75" customHeight="1" x14ac:dyDescent="0.25">
      <c r="A173" s="177"/>
      <c r="B173" s="177"/>
      <c r="C173" s="244"/>
      <c r="D173" s="209"/>
      <c r="E173" s="189"/>
      <c r="F173" s="231"/>
      <c r="G173" s="179"/>
      <c r="H173" s="22" t="s">
        <v>347</v>
      </c>
      <c r="I173" s="23">
        <v>2</v>
      </c>
      <c r="J173" s="88" t="b">
        <v>0</v>
      </c>
      <c r="K173" s="23"/>
      <c r="L173" s="22"/>
    </row>
    <row r="174" spans="1:12" ht="24.75" customHeight="1" x14ac:dyDescent="0.25">
      <c r="A174" s="177"/>
      <c r="B174" s="177"/>
      <c r="C174" s="244"/>
      <c r="D174" s="209"/>
      <c r="E174" s="189"/>
      <c r="F174" s="231"/>
      <c r="G174" s="179"/>
      <c r="H174" s="22" t="s">
        <v>391</v>
      </c>
      <c r="I174" s="23">
        <v>1</v>
      </c>
      <c r="J174" s="88" t="b">
        <v>0</v>
      </c>
      <c r="K174" s="23"/>
      <c r="L174" s="22"/>
    </row>
    <row r="175" spans="1:12" ht="24.75" customHeight="1" x14ac:dyDescent="0.25">
      <c r="A175" s="181"/>
      <c r="B175" s="181"/>
      <c r="C175" s="245"/>
      <c r="D175" s="210"/>
      <c r="E175" s="190"/>
      <c r="F175" s="232"/>
      <c r="G175" s="180"/>
      <c r="H175" s="20" t="s">
        <v>348</v>
      </c>
      <c r="I175" s="11">
        <v>0</v>
      </c>
      <c r="J175" s="80" t="b">
        <v>0</v>
      </c>
      <c r="K175" s="16"/>
      <c r="L175" s="20"/>
    </row>
    <row r="176" spans="1:12" ht="24.75" customHeight="1" x14ac:dyDescent="0.25">
      <c r="A176" s="176" t="s">
        <v>273</v>
      </c>
      <c r="B176" s="176" t="s">
        <v>318</v>
      </c>
      <c r="C176" s="243">
        <v>17</v>
      </c>
      <c r="D176" s="208" t="s">
        <v>349</v>
      </c>
      <c r="E176" s="188" t="s">
        <v>350</v>
      </c>
      <c r="F176" s="230" t="s">
        <v>93</v>
      </c>
      <c r="G176" s="178" t="s">
        <v>346</v>
      </c>
      <c r="H176" s="19" t="s">
        <v>392</v>
      </c>
      <c r="I176" s="21">
        <v>3</v>
      </c>
      <c r="J176" s="87" t="b">
        <v>1</v>
      </c>
      <c r="K176" s="21" t="s">
        <v>499</v>
      </c>
      <c r="L176" s="4">
        <v>88.65</v>
      </c>
    </row>
    <row r="177" spans="1:12" ht="24.75" customHeight="1" x14ac:dyDescent="0.25">
      <c r="A177" s="177"/>
      <c r="B177" s="177"/>
      <c r="C177" s="244"/>
      <c r="D177" s="209"/>
      <c r="E177" s="189"/>
      <c r="F177" s="231"/>
      <c r="G177" s="179"/>
      <c r="H177" s="22" t="s">
        <v>351</v>
      </c>
      <c r="I177" s="23">
        <v>2</v>
      </c>
      <c r="J177" s="88" t="b">
        <v>0</v>
      </c>
      <c r="K177" s="23"/>
      <c r="L177" s="22"/>
    </row>
    <row r="178" spans="1:12" ht="24.75" customHeight="1" x14ac:dyDescent="0.25">
      <c r="A178" s="177"/>
      <c r="B178" s="177"/>
      <c r="C178" s="244"/>
      <c r="D178" s="209"/>
      <c r="E178" s="189"/>
      <c r="F178" s="231"/>
      <c r="G178" s="179"/>
      <c r="H178" s="22" t="s">
        <v>393</v>
      </c>
      <c r="I178" s="23">
        <v>1</v>
      </c>
      <c r="J178" s="88" t="b">
        <v>0</v>
      </c>
      <c r="K178" s="23"/>
      <c r="L178" s="22"/>
    </row>
    <row r="179" spans="1:12" ht="100.5" customHeight="1" x14ac:dyDescent="0.25">
      <c r="A179" s="181"/>
      <c r="B179" s="181"/>
      <c r="C179" s="245"/>
      <c r="D179" s="210"/>
      <c r="E179" s="190"/>
      <c r="F179" s="232"/>
      <c r="G179" s="180"/>
      <c r="H179" s="20" t="s">
        <v>348</v>
      </c>
      <c r="I179" s="11">
        <v>0</v>
      </c>
      <c r="J179" s="80" t="b">
        <v>0</v>
      </c>
      <c r="K179" s="16"/>
      <c r="L179" s="20"/>
    </row>
    <row r="180" spans="1:12" ht="38.25" x14ac:dyDescent="0.25">
      <c r="A180" s="176" t="s">
        <v>273</v>
      </c>
      <c r="B180" s="176" t="s">
        <v>318</v>
      </c>
      <c r="C180" s="243" t="s">
        <v>352</v>
      </c>
      <c r="D180" s="208" t="s">
        <v>353</v>
      </c>
      <c r="E180" s="206" t="s">
        <v>354</v>
      </c>
      <c r="F180" s="230" t="s">
        <v>93</v>
      </c>
      <c r="G180" s="178" t="s">
        <v>355</v>
      </c>
      <c r="H180" s="100" t="s">
        <v>356</v>
      </c>
      <c r="I180" s="21">
        <v>0</v>
      </c>
      <c r="J180" s="87" t="b">
        <v>1</v>
      </c>
      <c r="K180" s="21" t="s">
        <v>500</v>
      </c>
      <c r="L180" s="4"/>
    </row>
    <row r="181" spans="1:12" ht="25.5" x14ac:dyDescent="0.25">
      <c r="A181" s="177"/>
      <c r="B181" s="177"/>
      <c r="C181" s="244"/>
      <c r="D181" s="209"/>
      <c r="E181" s="211"/>
      <c r="F181" s="231"/>
      <c r="G181" s="179"/>
      <c r="H181" s="7" t="s">
        <v>357</v>
      </c>
      <c r="I181" s="23" t="s">
        <v>386</v>
      </c>
      <c r="J181" s="88" t="b">
        <v>0</v>
      </c>
      <c r="K181" s="23"/>
      <c r="L181" s="22"/>
    </row>
    <row r="182" spans="1:12" ht="25.5" x14ac:dyDescent="0.25">
      <c r="A182" s="181"/>
      <c r="B182" s="181"/>
      <c r="C182" s="245"/>
      <c r="D182" s="210"/>
      <c r="E182" s="207"/>
      <c r="F182" s="232"/>
      <c r="G182" s="180"/>
      <c r="H182" s="101" t="s">
        <v>358</v>
      </c>
      <c r="I182" s="16">
        <v>3</v>
      </c>
      <c r="J182" s="79" t="b">
        <v>0</v>
      </c>
      <c r="K182" s="16"/>
      <c r="L182" s="20"/>
    </row>
    <row r="183" spans="1:12" hidden="1" x14ac:dyDescent="0.25">
      <c r="A183" s="176" t="s">
        <v>273</v>
      </c>
      <c r="B183" s="176" t="s">
        <v>318</v>
      </c>
      <c r="C183" s="243" t="s">
        <v>359</v>
      </c>
      <c r="D183" s="208" t="s">
        <v>360</v>
      </c>
      <c r="E183" s="206" t="s">
        <v>361</v>
      </c>
      <c r="F183" s="230" t="s">
        <v>93</v>
      </c>
      <c r="G183" s="178" t="s">
        <v>355</v>
      </c>
      <c r="H183" s="4" t="s">
        <v>262</v>
      </c>
      <c r="I183" s="21">
        <v>1</v>
      </c>
      <c r="J183" s="87" t="b">
        <v>0</v>
      </c>
      <c r="K183" s="21"/>
      <c r="L183" s="4"/>
    </row>
    <row r="184" spans="1:12" ht="20.25" hidden="1" customHeight="1" x14ac:dyDescent="0.25">
      <c r="A184" s="177"/>
      <c r="B184" s="177"/>
      <c r="C184" s="244"/>
      <c r="D184" s="209"/>
      <c r="E184" s="211"/>
      <c r="F184" s="231"/>
      <c r="G184" s="179"/>
      <c r="H184" s="7" t="s">
        <v>362</v>
      </c>
      <c r="I184" s="23">
        <v>0</v>
      </c>
      <c r="J184" s="88" t="b">
        <v>0</v>
      </c>
      <c r="K184" s="23"/>
      <c r="L184" s="22"/>
    </row>
    <row r="185" spans="1:12" ht="123" hidden="1" customHeight="1" x14ac:dyDescent="0.25">
      <c r="A185" s="177"/>
      <c r="B185" s="177"/>
      <c r="C185" s="244"/>
      <c r="D185" s="209"/>
      <c r="E185" s="211"/>
      <c r="F185" s="231"/>
      <c r="G185" s="179"/>
      <c r="H185" s="7" t="s">
        <v>363</v>
      </c>
      <c r="I185" s="23">
        <v>2</v>
      </c>
      <c r="J185" s="88" t="b">
        <v>0</v>
      </c>
      <c r="K185" s="23"/>
      <c r="L185" s="16"/>
    </row>
    <row r="186" spans="1:12" ht="12.75" customHeight="1" x14ac:dyDescent="0.25">
      <c r="A186" s="182" t="s">
        <v>273</v>
      </c>
      <c r="B186" s="182" t="s">
        <v>318</v>
      </c>
      <c r="C186" s="235" t="s">
        <v>364</v>
      </c>
      <c r="D186" s="239" t="s">
        <v>365</v>
      </c>
      <c r="E186" s="188" t="s">
        <v>366</v>
      </c>
      <c r="F186" s="230" t="s">
        <v>174</v>
      </c>
      <c r="G186" s="178"/>
      <c r="H186" s="100" t="s">
        <v>416</v>
      </c>
      <c r="I186" s="5">
        <v>3</v>
      </c>
      <c r="J186" s="81" t="b">
        <v>1</v>
      </c>
      <c r="K186" s="17" t="s">
        <v>501</v>
      </c>
      <c r="L186" s="17"/>
    </row>
    <row r="187" spans="1:12" ht="28.5" customHeight="1" x14ac:dyDescent="0.25">
      <c r="A187" s="183"/>
      <c r="B187" s="183"/>
      <c r="C187" s="236"/>
      <c r="D187" s="240"/>
      <c r="E187" s="213"/>
      <c r="F187" s="234"/>
      <c r="G187" s="179"/>
      <c r="H187" s="108" t="s">
        <v>415</v>
      </c>
      <c r="I187" s="42">
        <v>2</v>
      </c>
      <c r="J187" s="90" t="b">
        <v>0</v>
      </c>
      <c r="K187" s="43"/>
      <c r="L187" s="43"/>
    </row>
    <row r="188" spans="1:12" ht="34.5" customHeight="1" x14ac:dyDescent="0.25">
      <c r="A188" s="183"/>
      <c r="B188" s="183"/>
      <c r="C188" s="236"/>
      <c r="D188" s="240"/>
      <c r="E188" s="213"/>
      <c r="F188" s="234"/>
      <c r="G188" s="179"/>
      <c r="H188" s="108" t="s">
        <v>414</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ht="25.5" x14ac:dyDescent="0.25">
      <c r="A192" s="182" t="s">
        <v>273</v>
      </c>
      <c r="B192" s="182" t="s">
        <v>318</v>
      </c>
      <c r="C192" s="235" t="s">
        <v>370</v>
      </c>
      <c r="D192" s="239" t="s">
        <v>368</v>
      </c>
      <c r="E192" s="188" t="s">
        <v>369</v>
      </c>
      <c r="F192" s="230" t="s">
        <v>174</v>
      </c>
      <c r="G192" s="178"/>
      <c r="H192" s="100" t="s">
        <v>413</v>
      </c>
      <c r="I192" s="5">
        <v>3</v>
      </c>
      <c r="J192" s="81" t="b">
        <v>1</v>
      </c>
      <c r="K192" s="17" t="s">
        <v>502</v>
      </c>
      <c r="L192" s="4"/>
    </row>
    <row r="193" spans="1:12" ht="25.5" x14ac:dyDescent="0.25">
      <c r="A193" s="183"/>
      <c r="B193" s="183"/>
      <c r="C193" s="236"/>
      <c r="D193" s="240"/>
      <c r="E193" s="213"/>
      <c r="F193" s="234"/>
      <c r="G193" s="179"/>
      <c r="H193" s="108" t="s">
        <v>412</v>
      </c>
      <c r="I193" s="42">
        <v>2</v>
      </c>
      <c r="J193" s="90" t="b">
        <v>0</v>
      </c>
      <c r="K193" s="43"/>
      <c r="L193" s="41"/>
    </row>
    <row r="194" spans="1:12" ht="38.25" x14ac:dyDescent="0.25">
      <c r="A194" s="183"/>
      <c r="B194" s="183"/>
      <c r="C194" s="236"/>
      <c r="D194" s="240"/>
      <c r="E194" s="213"/>
      <c r="F194" s="234"/>
      <c r="G194" s="179"/>
      <c r="H194" s="108" t="s">
        <v>411</v>
      </c>
      <c r="I194" s="42">
        <v>1</v>
      </c>
      <c r="J194" s="90" t="b">
        <v>0</v>
      </c>
      <c r="K194" s="43"/>
      <c r="L194" s="41"/>
    </row>
    <row r="195" spans="1:12" x14ac:dyDescent="0.25">
      <c r="A195" s="184"/>
      <c r="B195" s="184"/>
      <c r="C195" s="237"/>
      <c r="D195" s="241"/>
      <c r="E195" s="189"/>
      <c r="F195" s="231"/>
      <c r="G195" s="179"/>
      <c r="H195" s="7" t="s">
        <v>191</v>
      </c>
      <c r="I195" s="8">
        <v>0</v>
      </c>
      <c r="J195" s="78" t="b">
        <v>0</v>
      </c>
      <c r="K195" s="15"/>
      <c r="L195" s="7"/>
    </row>
    <row r="196" spans="1:12" ht="23.1" customHeight="1" x14ac:dyDescent="0.25">
      <c r="A196" s="185"/>
      <c r="B196" s="185"/>
      <c r="C196" s="238"/>
      <c r="D196" s="242"/>
      <c r="E196" s="190"/>
      <c r="F196" s="232"/>
      <c r="G196" s="180"/>
      <c r="H196" s="104" t="s">
        <v>408</v>
      </c>
      <c r="I196" s="11" t="s">
        <v>103</v>
      </c>
      <c r="J196" s="77" t="b">
        <v>0</v>
      </c>
      <c r="K196" s="18"/>
      <c r="L196" s="10"/>
    </row>
    <row r="197" spans="1:12" ht="51" hidden="1" customHeight="1" x14ac:dyDescent="0.25">
      <c r="A197" s="25" t="s">
        <v>273</v>
      </c>
      <c r="B197" s="25" t="s">
        <v>318</v>
      </c>
      <c r="C197" s="47" t="s">
        <v>405</v>
      </c>
      <c r="D197" s="69" t="s">
        <v>406</v>
      </c>
      <c r="E197" s="26" t="s">
        <v>410</v>
      </c>
      <c r="F197" s="55" t="s">
        <v>239</v>
      </c>
      <c r="G197" s="26"/>
      <c r="H197" s="48" t="s">
        <v>388</v>
      </c>
      <c r="I197" s="48" t="s">
        <v>103</v>
      </c>
      <c r="J197" s="91"/>
      <c r="K197" s="25"/>
      <c r="L197" s="26"/>
    </row>
    <row r="198" spans="1:12" ht="63.75" x14ac:dyDescent="0.25">
      <c r="A198" s="25" t="s">
        <v>55</v>
      </c>
      <c r="B198" s="25" t="s">
        <v>55</v>
      </c>
      <c r="C198" s="47">
        <v>20</v>
      </c>
      <c r="D198" s="69" t="s">
        <v>372</v>
      </c>
      <c r="E198" s="26" t="s">
        <v>373</v>
      </c>
      <c r="F198" s="55" t="s">
        <v>239</v>
      </c>
      <c r="G198" s="26"/>
      <c r="H198" s="48" t="s">
        <v>396</v>
      </c>
      <c r="I198" s="48" t="s">
        <v>103</v>
      </c>
      <c r="J198" s="91" t="s">
        <v>504</v>
      </c>
      <c r="K198" s="25"/>
      <c r="L198" s="26"/>
    </row>
  </sheetData>
  <autoFilter ref="A1:L198" xr:uid="{0505072D-CFB5-418C-9F61-F9B1D3520A49}"/>
  <mergeCells count="296">
    <mergeCell ref="K47:K5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2" priority="329">
      <formula>OR($J$2=TRUE,$J$3=TRUE,$J$4=TRUE,$J$5=TRUE,$J$6=TRUE,$J$7=TRUE,$J$8=TRUE,$J$9=TRUE)</formula>
    </cfRule>
  </conditionalFormatting>
  <conditionalFormatting sqref="A10:L12 A14:L14 A13:K13">
    <cfRule type="expression" dxfId="321" priority="330">
      <formula>OR($J$10=TRUE,$J$11=TRUE,$J$12=TRUE,$J$13=TRUE,$J$14=TRUE)</formula>
    </cfRule>
  </conditionalFormatting>
  <conditionalFormatting sqref="A15:L17 A19:L19 A18:K18">
    <cfRule type="expression" dxfId="320" priority="328">
      <formula>OR($J$15=TRUE,$J$16=TRUE,$J$17=TRUE,$J$18=TRUE,$J$19=TRUE)</formula>
    </cfRule>
  </conditionalFormatting>
  <conditionalFormatting sqref="A20:L22 A24:L24 A23:K23">
    <cfRule type="expression" dxfId="319" priority="248">
      <formula>OR($J$10=TRUE,$J$14=TRUE)</formula>
    </cfRule>
    <cfRule type="expression" dxfId="318" priority="327">
      <formula>OR($J$20=TRUE,$J$21=TRUE,$J$22=TRUE,$J$23=TRUE,$J$24=TRUE)</formula>
    </cfRule>
  </conditionalFormatting>
  <conditionalFormatting sqref="A25:L27 A29:L29 A28:K28">
    <cfRule type="expression" dxfId="317" priority="247">
      <formula>OR($J$15=TRUE,$J$19=TRUE)</formula>
    </cfRule>
    <cfRule type="expression" dxfId="316" priority="326">
      <formula>OR($J$25=TRUE,$J$26=TRUE,$J$27=TRUE,$J$28=TRUE,$J$29=TRUE)</formula>
    </cfRule>
  </conditionalFormatting>
  <conditionalFormatting sqref="A30:L32 A33:K33">
    <cfRule type="expression" dxfId="315" priority="325">
      <formula>OR($J$30=TRUE,$J$31=TRUE,$J$32=TRUE,$J$33=TRUE)</formula>
    </cfRule>
  </conditionalFormatting>
  <conditionalFormatting sqref="A34:L37">
    <cfRule type="expression" dxfId="314" priority="246">
      <formula>$J$33=TRUE</formula>
    </cfRule>
    <cfRule type="expression" dxfId="313" priority="324">
      <formula>OR($J$34=TRUE,$J$35=TRUE,$J$36=TRUE,$J$37=TRUE)</formula>
    </cfRule>
  </conditionalFormatting>
  <conditionalFormatting sqref="A39:L42 A38:J38">
    <cfRule type="expression" dxfId="312" priority="323">
      <formula>OR($J$38=TRUE,$J$39=TRUE,$J$40=TRUE,$J$41=TRUE,$J$42=TRUE)</formula>
    </cfRule>
  </conditionalFormatting>
  <conditionalFormatting sqref="A43:L46">
    <cfRule type="expression" dxfId="311" priority="322">
      <formula>OR($J$43=TRUE,$J$44=TRUE,$J$45=TRUE,$J$46=TRUE)</formula>
    </cfRule>
  </conditionalFormatting>
  <conditionalFormatting sqref="A47:L47 A48:J51 L48:L51">
    <cfRule type="expression" dxfId="310" priority="321">
      <formula>$J$47&lt;&gt;""</formula>
    </cfRule>
  </conditionalFormatting>
  <conditionalFormatting sqref="A53:L54 A52:J52">
    <cfRule type="expression" dxfId="309" priority="320">
      <formula>OR($J$52=TRUE,$J$53=TRUE,$J$54=TRUE)</formula>
    </cfRule>
  </conditionalFormatting>
  <conditionalFormatting sqref="A55:L58 A59:J59">
    <cfRule type="expression" dxfId="308" priority="319">
      <formula>OR($J$55=TRUE,$J$56=TRUE,$J$57=TRUE,$J$58=TRUE,$J$59=TRUE)</formula>
    </cfRule>
  </conditionalFormatting>
  <conditionalFormatting sqref="A60:L62 A63:K63">
    <cfRule type="expression" dxfId="307" priority="244">
      <formula>OR($J$55=TRUE,$J$56=TRUE)</formula>
    </cfRule>
    <cfRule type="expression" dxfId="306" priority="318">
      <formula>OR($J$60=TRUE,$J$61=TRUE,$J$62=TRUE,$J$63=TRUE)</formula>
    </cfRule>
  </conditionalFormatting>
  <conditionalFormatting sqref="A64:L66">
    <cfRule type="expression" dxfId="305" priority="317">
      <formula>OR($J$64=TRUE,$J$65=TRUE,$J$66=TRUE)</formula>
    </cfRule>
  </conditionalFormatting>
  <conditionalFormatting sqref="A67:L68 A69:K69">
    <cfRule type="expression" dxfId="304" priority="316">
      <formula>OR($J$67=TRUE,$J$68=TRUE,$J$69=TRUE)</formula>
    </cfRule>
  </conditionalFormatting>
  <conditionalFormatting sqref="A71:L71 A70:K70">
    <cfRule type="expression" dxfId="303" priority="315">
      <formula>OR($J$70=TRUE,$J$71=TRUE)</formula>
    </cfRule>
  </conditionalFormatting>
  <conditionalFormatting sqref="A72:L75">
    <cfRule type="expression" dxfId="302" priority="314">
      <formula>OR($J$72=TRUE,$J$73=TRUE,$J$74=TRUE,$J$75=TRUE)</formula>
    </cfRule>
  </conditionalFormatting>
  <conditionalFormatting sqref="A76:L79">
    <cfRule type="expression" dxfId="301" priority="313">
      <formula>OR($J$76=TRUE,$J$77=TRUE,$J$78=TRUE,$J$79=TRUE)</formula>
    </cfRule>
  </conditionalFormatting>
  <conditionalFormatting sqref="A80:L83">
    <cfRule type="expression" dxfId="300" priority="312">
      <formula>OR($J$80=TRUE,$J$81=TRUE,$J$82=TRUE,$J$83=TRUE)</formula>
    </cfRule>
  </conditionalFormatting>
  <conditionalFormatting sqref="A84:L85">
    <cfRule type="expression" dxfId="299" priority="311">
      <formula>OR($J$84=TRUE,$J$85=TRUE)</formula>
    </cfRule>
  </conditionalFormatting>
  <conditionalFormatting sqref="A86:L90">
    <cfRule type="expression" dxfId="298" priority="310">
      <formula>OR($J$86=TRUE,$J$87=TRUE,$J$88=TRUE,$J$89=TRUE,$J$90=TRUE)</formula>
    </cfRule>
  </conditionalFormatting>
  <conditionalFormatting sqref="A91:L91">
    <cfRule type="expression" dxfId="297" priority="241">
      <formula>OR($J$86=TRUE,$J$90=TRUE)</formula>
    </cfRule>
    <cfRule type="expression" dxfId="296" priority="309">
      <formula>$J$91&lt;&gt;""</formula>
    </cfRule>
  </conditionalFormatting>
  <conditionalFormatting sqref="A92:L95">
    <cfRule type="expression" dxfId="295" priority="308">
      <formula>OR($J$92=TRUE,$J$93=TRUE,$J$94=TRUE,$J$95=TRUE)</formula>
    </cfRule>
  </conditionalFormatting>
  <conditionalFormatting sqref="A96:L99">
    <cfRule type="expression" dxfId="294" priority="307">
      <formula>OR($J$96=TRUE,$J$97=TRUE,$J$98=TRUE,$J$99=TRUE)</formula>
    </cfRule>
  </conditionalFormatting>
  <conditionalFormatting sqref="A100:L103">
    <cfRule type="expression" dxfId="293" priority="306">
      <formula>OR($J$100=TRUE,$J$101=TRUE,$J$102=TRUE,$J$103=TRUE)</formula>
    </cfRule>
  </conditionalFormatting>
  <conditionalFormatting sqref="A104:L106">
    <cfRule type="expression" dxfId="292" priority="305">
      <formula>OR($J$104=TRUE,$J$105=TRUE,$J$106=TRUE)</formula>
    </cfRule>
  </conditionalFormatting>
  <conditionalFormatting sqref="A107:L113">
    <cfRule type="expression" dxfId="291" priority="237">
      <formula>$J$113&lt;&gt;""</formula>
    </cfRule>
    <cfRule type="expression" dxfId="290" priority="240">
      <formula>OR($J$104=TRUE,$J$106=TRUE)</formula>
    </cfRule>
    <cfRule type="expression" dxfId="289" priority="304">
      <formula>OR($J$107=TRUE,$J$108=TRUE,$J$109=TRUE,$J$110=TRUE,$J$111=TRUE,$J$112=TRUE,$J$113=TRUE)</formula>
    </cfRule>
  </conditionalFormatting>
  <conditionalFormatting sqref="A114:L118">
    <cfRule type="expression" dxfId="288" priority="303">
      <formula>OR($J$114=TRUE,$J$115=TRUE,$J$116=TRUE,$J$117=TRUE,$J$118=TRUE)</formula>
    </cfRule>
  </conditionalFormatting>
  <conditionalFormatting sqref="A119:L123">
    <cfRule type="expression" dxfId="287" priority="302">
      <formula>OR($J$119=TRUE,$J$120=TRUE,$J$121=TRUE,$J$122=TRUE,$J$123=TRUE)</formula>
    </cfRule>
  </conditionalFormatting>
  <conditionalFormatting sqref="A124:L128">
    <cfRule type="expression" dxfId="286" priority="301">
      <formula>OR($J$124=TRUE,$J$125=TRUE,$J$126=TRUE,$J$127=TRUE,$J$128=TRUE)</formula>
    </cfRule>
  </conditionalFormatting>
  <conditionalFormatting sqref="A129:L133">
    <cfRule type="expression" dxfId="285" priority="300">
      <formula>OR($J$129=TRUE,$J$130=TRUE,$J$131=TRUE,$J$132=TRUE,$J$133=TRUE)</formula>
    </cfRule>
  </conditionalFormatting>
  <conditionalFormatting sqref="A134:L138">
    <cfRule type="expression" dxfId="284" priority="299">
      <formula>OR($J$134=TRUE,$J$135=TRUE,$J$136=TRUE,$J$137=TRUE,$J$138=TRUE)</formula>
    </cfRule>
  </conditionalFormatting>
  <conditionalFormatting sqref="A139:L139">
    <cfRule type="expression" dxfId="283" priority="298">
      <formula>$J$139&lt;&gt;""</formula>
    </cfRule>
  </conditionalFormatting>
  <conditionalFormatting sqref="A140:L144">
    <cfRule type="expression" dxfId="282" priority="297">
      <formula>OR($J$140=TRUE,$J$141=TRUE,$J$142=TRUE,$J$143=TRUE,$J$144=TRUE)</formula>
    </cfRule>
  </conditionalFormatting>
  <conditionalFormatting sqref="A145:L149">
    <cfRule type="expression" dxfId="281" priority="296">
      <formula>OR($J$145=TRUE,$J$146=TRUE,$J$147=TRUE,$J$148=TRUE,$J$149=TRUE)</formula>
    </cfRule>
  </conditionalFormatting>
  <conditionalFormatting sqref="A150:L154">
    <cfRule type="expression" dxfId="280" priority="295">
      <formula>OR($J$150=TRUE,$J$151=TRUE,$J$152=TRUE,$J$153=TRUE,$J$154=TRUE)</formula>
    </cfRule>
  </conditionalFormatting>
  <conditionalFormatting sqref="A155:L155">
    <cfRule type="expression" dxfId="279" priority="294">
      <formula>$J$155&lt;&gt;""</formula>
    </cfRule>
  </conditionalFormatting>
  <conditionalFormatting sqref="A156:L160">
    <cfRule type="expression" dxfId="278" priority="293">
      <formula>OR($J$156=TRUE,$J$157=TRUE,$J$158=TRUE,$J$159=TRUE,$J$160=TRUE)</formula>
    </cfRule>
  </conditionalFormatting>
  <conditionalFormatting sqref="A161:L161">
    <cfRule type="expression" dxfId="277" priority="56">
      <formula>OR($J$157=TRUE,$J$158=TRUE,$J$159=TRUE)</formula>
    </cfRule>
    <cfRule type="expression" dxfId="276" priority="292">
      <formula>$J$161&lt;&gt;""</formula>
    </cfRule>
  </conditionalFormatting>
  <conditionalFormatting sqref="A162:L162">
    <cfRule type="expression" dxfId="275" priority="291">
      <formula>$J$162&lt;&gt;""</formula>
    </cfRule>
  </conditionalFormatting>
  <conditionalFormatting sqref="A163:L163">
    <cfRule type="expression" dxfId="274" priority="54">
      <formula>$J$156=TRUE</formula>
    </cfRule>
    <cfRule type="expression" dxfId="273" priority="290">
      <formula>$J$163&lt;&gt;""</formula>
    </cfRule>
  </conditionalFormatting>
  <conditionalFormatting sqref="A164:L168">
    <cfRule type="expression" dxfId="272" priority="289">
      <formula>OR($J$164=TRUE,$J$165=TRUE,$J$166=TRUE,$J$167=TRUE,$J$168=TRUE)</formula>
    </cfRule>
  </conditionalFormatting>
  <conditionalFormatting sqref="A169:L169">
    <cfRule type="expression" dxfId="271" priority="53">
      <formula>OR($J$165=TRUE,$J$166=TRUE,$J$167=TRUE)</formula>
    </cfRule>
    <cfRule type="expression" dxfId="270" priority="288">
      <formula>$J$169&lt;&gt;""</formula>
    </cfRule>
  </conditionalFormatting>
  <conditionalFormatting sqref="A170:L170">
    <cfRule type="expression" dxfId="269" priority="287">
      <formula>$J$170&lt;&gt;""</formula>
    </cfRule>
  </conditionalFormatting>
  <conditionalFormatting sqref="A171:L171">
    <cfRule type="expression" dxfId="268" priority="52">
      <formula>$J$164=TRUE</formula>
    </cfRule>
    <cfRule type="expression" dxfId="267" priority="286">
      <formula>$J$171&lt;&gt;""</formula>
    </cfRule>
  </conditionalFormatting>
  <conditionalFormatting sqref="A172:L175">
    <cfRule type="expression" dxfId="266" priority="285">
      <formula>OR($J$172=TRUE,$J$173=TRUE,$J$174=TRUE,$J$175=TRUE)</formula>
    </cfRule>
  </conditionalFormatting>
  <conditionalFormatting sqref="A176:L179">
    <cfRule type="expression" dxfId="265" priority="284">
      <formula>OR($J$176=TRUE,$J$177=TRUE,$J$178=TRUE,$J$179=TRUE)</formula>
    </cfRule>
  </conditionalFormatting>
  <conditionalFormatting sqref="A180:L182">
    <cfRule type="expression" dxfId="264" priority="283">
      <formula>OR($J$180=TRUE,$J$181=TRUE,$J$182=TRUE)</formula>
    </cfRule>
  </conditionalFormatting>
  <conditionalFormatting sqref="A183:L185">
    <cfRule type="expression" dxfId="263" priority="239">
      <formula>OR($J$180=TRUE,$J$182=TRUE)</formula>
    </cfRule>
    <cfRule type="expression" dxfId="262" priority="282">
      <formula>OR($J$183=TRUE,$J$184=TRUE,$J$185=TRUE)</formula>
    </cfRule>
  </conditionalFormatting>
  <conditionalFormatting sqref="K2">
    <cfRule type="expression" dxfId="261" priority="277">
      <formula>AND($J$2=TRUE,$K$2="")</formula>
    </cfRule>
  </conditionalFormatting>
  <conditionalFormatting sqref="K3">
    <cfRule type="expression" dxfId="260" priority="276">
      <formula>AND($J$3=TRUE,$K$3="")</formula>
    </cfRule>
  </conditionalFormatting>
  <conditionalFormatting sqref="K4">
    <cfRule type="expression" dxfId="259" priority="275">
      <formula>AND($J$4=TRUE,$K$4="")</formula>
    </cfRule>
  </conditionalFormatting>
  <conditionalFormatting sqref="K5">
    <cfRule type="expression" dxfId="258" priority="274">
      <formula>AND($J$5=TRUE,$K$5="")</formula>
    </cfRule>
  </conditionalFormatting>
  <conditionalFormatting sqref="K6">
    <cfRule type="expression" dxfId="257" priority="273">
      <formula>AND($J$6=TRUE,$K$6="")</formula>
    </cfRule>
  </conditionalFormatting>
  <conditionalFormatting sqref="K7">
    <cfRule type="expression" dxfId="256" priority="272">
      <formula>AND($J$7=TRUE,$K$7="")</formula>
    </cfRule>
  </conditionalFormatting>
  <conditionalFormatting sqref="K8">
    <cfRule type="expression" dxfId="255" priority="271">
      <formula>AND($J$8=TRUE,$K$8="")</formula>
    </cfRule>
  </conditionalFormatting>
  <conditionalFormatting sqref="K9">
    <cfRule type="expression" dxfId="254" priority="270">
      <formula>AND($J$9=TRUE,$K$9="")</formula>
    </cfRule>
  </conditionalFormatting>
  <conditionalFormatting sqref="K10">
    <cfRule type="expression" dxfId="253" priority="269">
      <formula>AND($J$10=TRUE,$K$10="")</formula>
    </cfRule>
  </conditionalFormatting>
  <conditionalFormatting sqref="K11">
    <cfRule type="expression" dxfId="252" priority="268">
      <formula>AND($J$11=TRUE,$K$11="")</formula>
    </cfRule>
  </conditionalFormatting>
  <conditionalFormatting sqref="K12">
    <cfRule type="expression" dxfId="251" priority="267">
      <formula>AND($J$12=TRUE,$K$12="")</formula>
    </cfRule>
  </conditionalFormatting>
  <conditionalFormatting sqref="K13">
    <cfRule type="expression" dxfId="250" priority="266">
      <formula>AND($J$13=TRUE,$K$13="")</formula>
    </cfRule>
  </conditionalFormatting>
  <conditionalFormatting sqref="K14">
    <cfRule type="expression" dxfId="249" priority="265">
      <formula>AND($J$14=TRUE,$K$14="")</formula>
    </cfRule>
  </conditionalFormatting>
  <conditionalFormatting sqref="K15">
    <cfRule type="expression" dxfId="248" priority="264">
      <formula>AND($J$15=TRUE,$K$15="")</formula>
    </cfRule>
  </conditionalFormatting>
  <conditionalFormatting sqref="K16">
    <cfRule type="expression" dxfId="247" priority="263">
      <formula>AND($J$16=TRUE,$K$16="")</formula>
    </cfRule>
  </conditionalFormatting>
  <conditionalFormatting sqref="K17">
    <cfRule type="expression" dxfId="246" priority="262">
      <formula>AND($J$17=TRUE,$K$17="")</formula>
    </cfRule>
  </conditionalFormatting>
  <conditionalFormatting sqref="K18">
    <cfRule type="expression" dxfId="245" priority="261">
      <formula>AND($J$18=TRUE,$K$18="")</formula>
    </cfRule>
  </conditionalFormatting>
  <conditionalFormatting sqref="K19">
    <cfRule type="expression" dxfId="244" priority="260">
      <formula>AND($J$19=TRUE,$K$19="")</formula>
    </cfRule>
  </conditionalFormatting>
  <conditionalFormatting sqref="K20">
    <cfRule type="expression" dxfId="243" priority="259">
      <formula>AND($J$20=TRUE,$K$20="")</formula>
    </cfRule>
  </conditionalFormatting>
  <conditionalFormatting sqref="K21">
    <cfRule type="expression" dxfId="242" priority="258">
      <formula>AND($J$21=TRUE,$K$21="")</formula>
    </cfRule>
  </conditionalFormatting>
  <conditionalFormatting sqref="K22">
    <cfRule type="expression" dxfId="241" priority="257">
      <formula>AND($J$22=TRUE,$K$22="")</formula>
    </cfRule>
  </conditionalFormatting>
  <conditionalFormatting sqref="K23">
    <cfRule type="expression" dxfId="240" priority="256">
      <formula>AND($J$23=TRUE,$K$23="")</formula>
    </cfRule>
  </conditionalFormatting>
  <conditionalFormatting sqref="K24">
    <cfRule type="expression" dxfId="239" priority="255">
      <formula>AND($J$24=TRUE,$K$24="")</formula>
    </cfRule>
  </conditionalFormatting>
  <conditionalFormatting sqref="K25">
    <cfRule type="expression" dxfId="238" priority="254">
      <formula>AND($J$25=TRUE,$K$25="")</formula>
    </cfRule>
  </conditionalFormatting>
  <conditionalFormatting sqref="K26">
    <cfRule type="expression" dxfId="237" priority="253">
      <formula>AND($J$26=TRUE,$K$26="")</formula>
    </cfRule>
  </conditionalFormatting>
  <conditionalFormatting sqref="K27">
    <cfRule type="expression" dxfId="236" priority="252">
      <formula>AND($J$27=TRUE,$K$27="")</formula>
    </cfRule>
  </conditionalFormatting>
  <conditionalFormatting sqref="K28">
    <cfRule type="expression" dxfId="235" priority="251">
      <formula>AND($J$28=TRUE,$K$28="")</formula>
    </cfRule>
  </conditionalFormatting>
  <conditionalFormatting sqref="K29">
    <cfRule type="expression" dxfId="234" priority="250">
      <formula>AND($J$29=TRUE,$K$29="")</formula>
    </cfRule>
  </conditionalFormatting>
  <conditionalFormatting sqref="A30:L32 A53:L58 A114:L155 A34:L37 A33:K33 A52:J52 A60:L62 A59:J59 A64:L68 A63:K63 A71:L91 A69:K70">
    <cfRule type="expression" dxfId="233" priority="249">
      <formula>OR($J$2=TRUE,$J$9=TRUE)</formula>
    </cfRule>
  </conditionalFormatting>
  <conditionalFormatting sqref="A43:L47 A48:J51 L48:L51">
    <cfRule type="expression" dxfId="232" priority="245">
      <formula>$J$38=TRUE</formula>
    </cfRule>
  </conditionalFormatting>
  <conditionalFormatting sqref="A72:L83">
    <cfRule type="expression" dxfId="231" priority="243">
      <formula>$J$71=TRUE</formula>
    </cfRule>
  </conditionalFormatting>
  <conditionalFormatting sqref="A76:L83">
    <cfRule type="expression" dxfId="230" priority="242">
      <formula>$J$72=TRUE</formula>
    </cfRule>
  </conditionalFormatting>
  <conditionalFormatting sqref="K30">
    <cfRule type="expression" dxfId="229" priority="236">
      <formula>AND($J$30=TRUE,$K$30="")</formula>
    </cfRule>
  </conditionalFormatting>
  <conditionalFormatting sqref="K31">
    <cfRule type="expression" dxfId="228" priority="235">
      <formula>AND($J$31=TRUE,$K$31="")</formula>
    </cfRule>
  </conditionalFormatting>
  <conditionalFormatting sqref="K32">
    <cfRule type="expression" dxfId="227" priority="234">
      <formula>AND($J$32=TRUE,$K$32="")</formula>
    </cfRule>
  </conditionalFormatting>
  <conditionalFormatting sqref="K33">
    <cfRule type="expression" dxfId="226" priority="233">
      <formula>AND($J$33=TRUE,$K$33="")</formula>
    </cfRule>
  </conditionalFormatting>
  <conditionalFormatting sqref="K34">
    <cfRule type="expression" dxfId="225" priority="232">
      <formula>AND($J$34=TRUE,$K$34="")</formula>
    </cfRule>
  </conditionalFormatting>
  <conditionalFormatting sqref="K35">
    <cfRule type="expression" dxfId="224" priority="231">
      <formula>AND($J$35=TRUE,$K$35="")</formula>
    </cfRule>
  </conditionalFormatting>
  <conditionalFormatting sqref="K36">
    <cfRule type="expression" dxfId="223" priority="230">
      <formula>AND($J$36=TRUE,$K$36="")</formula>
    </cfRule>
  </conditionalFormatting>
  <conditionalFormatting sqref="K37">
    <cfRule type="expression" dxfId="222" priority="229">
      <formula>AND($J$37=TRUE,$K$37="")</formula>
    </cfRule>
  </conditionalFormatting>
  <conditionalFormatting sqref="K39">
    <cfRule type="expression" dxfId="221" priority="227">
      <formula>AND($J$39=TRUE,$K$39="")</formula>
    </cfRule>
  </conditionalFormatting>
  <conditionalFormatting sqref="K40">
    <cfRule type="expression" dxfId="220" priority="226">
      <formula>AND($J$40=TRUE,$K$40="")</formula>
    </cfRule>
  </conditionalFormatting>
  <conditionalFormatting sqref="K41">
    <cfRule type="expression" dxfId="219" priority="225">
      <formula>AND($J$41=TRUE,$K$41="")</formula>
    </cfRule>
  </conditionalFormatting>
  <conditionalFormatting sqref="K42">
    <cfRule type="expression" dxfId="218" priority="224">
      <formula>AND($J$42=TRUE,$K$42="")</formula>
    </cfRule>
  </conditionalFormatting>
  <conditionalFormatting sqref="K43">
    <cfRule type="expression" dxfId="217" priority="223">
      <formula>AND($J$43=TRUE,$K$43="")</formula>
    </cfRule>
  </conditionalFormatting>
  <conditionalFormatting sqref="K44">
    <cfRule type="expression" dxfId="216" priority="222">
      <formula>AND($J$44=TRUE,$K$44="")</formula>
    </cfRule>
  </conditionalFormatting>
  <conditionalFormatting sqref="K45">
    <cfRule type="expression" dxfId="215" priority="221">
      <formula>AND($J$45=TRUE,$K$45="")</formula>
    </cfRule>
  </conditionalFormatting>
  <conditionalFormatting sqref="K46">
    <cfRule type="expression" dxfId="214" priority="220">
      <formula>AND($J$46=TRUE,$K$46="")</formula>
    </cfRule>
  </conditionalFormatting>
  <conditionalFormatting sqref="K53">
    <cfRule type="expression" dxfId="213" priority="218">
      <formula>AND($J$53=TRUE,$K$53="")</formula>
    </cfRule>
  </conditionalFormatting>
  <conditionalFormatting sqref="K54">
    <cfRule type="expression" dxfId="212" priority="217">
      <formula>AND($J$54=TRUE,$K$54="")</formula>
    </cfRule>
  </conditionalFormatting>
  <conditionalFormatting sqref="K55">
    <cfRule type="expression" dxfId="211" priority="216">
      <formula>AND($J$55=TRUE,$K$55="")</formula>
    </cfRule>
  </conditionalFormatting>
  <conditionalFormatting sqref="K56">
    <cfRule type="expression" dxfId="210" priority="215">
      <formula>AND($J$56=TRUE,$K$56="")</formula>
    </cfRule>
  </conditionalFormatting>
  <conditionalFormatting sqref="K57">
    <cfRule type="expression" dxfId="209" priority="214">
      <formula>AND($J$57=TRUE,$K$57="")</formula>
    </cfRule>
  </conditionalFormatting>
  <conditionalFormatting sqref="K58">
    <cfRule type="expression" dxfId="208" priority="213">
      <formula>AND($J$58=TRUE,$K$58="")</formula>
    </cfRule>
  </conditionalFormatting>
  <conditionalFormatting sqref="K60">
    <cfRule type="expression" dxfId="207" priority="211">
      <formula>AND($J$60=TRUE,$K$60="")</formula>
    </cfRule>
  </conditionalFormatting>
  <conditionalFormatting sqref="K61">
    <cfRule type="expression" dxfId="206" priority="210">
      <formula>AND($J$61=TRUE,$K$61="")</formula>
    </cfRule>
  </conditionalFormatting>
  <conditionalFormatting sqref="K62">
    <cfRule type="expression" dxfId="205" priority="209">
      <formula>AND($J$62=TRUE,$K$62="")</formula>
    </cfRule>
  </conditionalFormatting>
  <conditionalFormatting sqref="K63">
    <cfRule type="expression" dxfId="204" priority="208">
      <formula>AND($J$63=TRUE,$K$63="")</formula>
    </cfRule>
  </conditionalFormatting>
  <conditionalFormatting sqref="K64">
    <cfRule type="expression" dxfId="203" priority="207">
      <formula>AND($J$64=TRUE,$K$64="")</formula>
    </cfRule>
  </conditionalFormatting>
  <conditionalFormatting sqref="K65">
    <cfRule type="expression" dxfId="202" priority="206">
      <formula>AND($J$65=TRUE,$K$65="")</formula>
    </cfRule>
  </conditionalFormatting>
  <conditionalFormatting sqref="K66">
    <cfRule type="expression" dxfId="201" priority="205">
      <formula>AND($J$66=TRUE,$K$66="")</formula>
    </cfRule>
  </conditionalFormatting>
  <conditionalFormatting sqref="K67">
    <cfRule type="expression" dxfId="200" priority="204">
      <formula>AND($J$67=TRUE,$K$67="")</formula>
    </cfRule>
  </conditionalFormatting>
  <conditionalFormatting sqref="K68">
    <cfRule type="expression" dxfId="199" priority="203">
      <formula>AND($J$68=TRUE,$K$68="")</formula>
    </cfRule>
  </conditionalFormatting>
  <conditionalFormatting sqref="K69">
    <cfRule type="expression" dxfId="198" priority="202">
      <formula>AND($J$69=TRUE,$K$69="")</formula>
    </cfRule>
  </conditionalFormatting>
  <conditionalFormatting sqref="K70">
    <cfRule type="expression" dxfId="197" priority="201">
      <formula>AND($J$70=TRUE,$K$70="")</formula>
    </cfRule>
  </conditionalFormatting>
  <conditionalFormatting sqref="K71">
    <cfRule type="expression" dxfId="196" priority="200">
      <formula>AND($J$71=TRUE,$K$71="")</formula>
    </cfRule>
  </conditionalFormatting>
  <conditionalFormatting sqref="K72">
    <cfRule type="expression" dxfId="195" priority="199">
      <formula>AND($J$72=TRUE,$K$72="")</formula>
    </cfRule>
  </conditionalFormatting>
  <conditionalFormatting sqref="K73">
    <cfRule type="expression" dxfId="194" priority="198">
      <formula>AND($J$73=TRUE,$K$73="")</formula>
    </cfRule>
  </conditionalFormatting>
  <conditionalFormatting sqref="K74">
    <cfRule type="expression" dxfId="193" priority="197">
      <formula>AND($J$74=TRUE,$K$74="")</formula>
    </cfRule>
  </conditionalFormatting>
  <conditionalFormatting sqref="K75">
    <cfRule type="expression" dxfId="192" priority="196">
      <formula>AND($J$75=TRUE,$K$75="")</formula>
    </cfRule>
  </conditionalFormatting>
  <conditionalFormatting sqref="K76">
    <cfRule type="expression" dxfId="191" priority="195">
      <formula>AND($J$76=TRUE,$K$76="")</formula>
    </cfRule>
  </conditionalFormatting>
  <conditionalFormatting sqref="K77">
    <cfRule type="expression" dxfId="190" priority="194">
      <formula>AND($J$77=TRUE,$K$77="")</formula>
    </cfRule>
  </conditionalFormatting>
  <conditionalFormatting sqref="K78">
    <cfRule type="expression" dxfId="189" priority="193">
      <formula>AND($J$78=TRUE,$K$78="")</formula>
    </cfRule>
  </conditionalFormatting>
  <conditionalFormatting sqref="K79">
    <cfRule type="expression" dxfId="188" priority="192">
      <formula>AND($J$79=TRUE,$K$79="")</formula>
    </cfRule>
  </conditionalFormatting>
  <conditionalFormatting sqref="K80">
    <cfRule type="expression" dxfId="187" priority="191">
      <formula>AND($J$80=TRUE,$K$80="")</formula>
    </cfRule>
  </conditionalFormatting>
  <conditionalFormatting sqref="K81">
    <cfRule type="expression" dxfId="186" priority="190">
      <formula>AND($J$81=TRUE,$K$81="")</formula>
    </cfRule>
  </conditionalFormatting>
  <conditionalFormatting sqref="K82">
    <cfRule type="expression" dxfId="185" priority="189">
      <formula>AND($J$82=TRUE,$K$82="")</formula>
    </cfRule>
  </conditionalFormatting>
  <conditionalFormatting sqref="K83">
    <cfRule type="expression" dxfId="184" priority="188">
      <formula>AND($J$83=TRUE,$K$83="")</formula>
    </cfRule>
  </conditionalFormatting>
  <conditionalFormatting sqref="K84">
    <cfRule type="expression" dxfId="183" priority="187">
      <formula>AND($J$84=TRUE,$K$84="")</formula>
    </cfRule>
  </conditionalFormatting>
  <conditionalFormatting sqref="K85">
    <cfRule type="expression" dxfId="182" priority="186">
      <formula>AND($J$85=TRUE,$K$85="")</formula>
    </cfRule>
  </conditionalFormatting>
  <conditionalFormatting sqref="K86">
    <cfRule type="expression" dxfId="181" priority="185">
      <formula>AND($J$86=TRUE,$K$86="")</formula>
    </cfRule>
  </conditionalFormatting>
  <conditionalFormatting sqref="K87">
    <cfRule type="expression" dxfId="180" priority="184">
      <formula>AND($J$87=TRUE,$K$87="")</formula>
    </cfRule>
  </conditionalFormatting>
  <conditionalFormatting sqref="K88">
    <cfRule type="expression" dxfId="179" priority="183">
      <formula>AND($J$88=TRUE,$K$88="")</formula>
    </cfRule>
  </conditionalFormatting>
  <conditionalFormatting sqref="K89">
    <cfRule type="expression" dxfId="178" priority="182">
      <formula>AND($J$89=TRUE,$K$89="")</formula>
    </cfRule>
  </conditionalFormatting>
  <conditionalFormatting sqref="K90">
    <cfRule type="expression" dxfId="177" priority="181">
      <formula>AND($J$90=TRUE,$K$90="")</formula>
    </cfRule>
  </conditionalFormatting>
  <conditionalFormatting sqref="K92">
    <cfRule type="expression" dxfId="176" priority="177">
      <formula>AND($J$92=TRUE,$K$92="")</formula>
    </cfRule>
  </conditionalFormatting>
  <conditionalFormatting sqref="K93">
    <cfRule type="expression" dxfId="175" priority="176">
      <formula>AND($J$93=TRUE,$K$93="")</formula>
    </cfRule>
  </conditionalFormatting>
  <conditionalFormatting sqref="K94">
    <cfRule type="expression" dxfId="174" priority="175">
      <formula>AND($J$94=TRUE,$K$94="")</formula>
    </cfRule>
  </conditionalFormatting>
  <conditionalFormatting sqref="K95">
    <cfRule type="expression" dxfId="173" priority="174">
      <formula>AND($J$95=TRUE,$K$95="")</formula>
    </cfRule>
  </conditionalFormatting>
  <conditionalFormatting sqref="K96">
    <cfRule type="expression" dxfId="172" priority="173">
      <formula>AND($J$96=TRUE,$K$96="")</formula>
    </cfRule>
  </conditionalFormatting>
  <conditionalFormatting sqref="K97">
    <cfRule type="expression" dxfId="171" priority="172">
      <formula>AND($J$97=TRUE,$K$97="")</formula>
    </cfRule>
  </conditionalFormatting>
  <conditionalFormatting sqref="K98">
    <cfRule type="expression" dxfId="170" priority="171">
      <formula>AND($J$98=TRUE,$K$98="")</formula>
    </cfRule>
  </conditionalFormatting>
  <conditionalFormatting sqref="K99">
    <cfRule type="expression" dxfId="169" priority="170">
      <formula>AND($J$99=TRUE,$K$99="")</formula>
    </cfRule>
  </conditionalFormatting>
  <conditionalFormatting sqref="K100">
    <cfRule type="expression" dxfId="168" priority="169">
      <formula>AND($J$100=TRUE,$K$100="")</formula>
    </cfRule>
  </conditionalFormatting>
  <conditionalFormatting sqref="K101">
    <cfRule type="expression" dxfId="167" priority="168">
      <formula>AND($J$101=TRUE,$K$101="")</formula>
    </cfRule>
  </conditionalFormatting>
  <conditionalFormatting sqref="K102">
    <cfRule type="expression" dxfId="166" priority="167">
      <formula>AND($J$102=TRUE,$K$102="")</formula>
    </cfRule>
  </conditionalFormatting>
  <conditionalFormatting sqref="K103">
    <cfRule type="expression" dxfId="165" priority="166">
      <formula>AND($J$103=TRUE,$K$103="")</formula>
    </cfRule>
  </conditionalFormatting>
  <conditionalFormatting sqref="K104">
    <cfRule type="expression" dxfId="164" priority="165">
      <formula>AND($J$104=TRUE,$K$104="")</formula>
    </cfRule>
  </conditionalFormatting>
  <conditionalFormatting sqref="K105">
    <cfRule type="expression" dxfId="163" priority="164">
      <formula>AND($J$105=TRUE,$K$105="")</formula>
    </cfRule>
  </conditionalFormatting>
  <conditionalFormatting sqref="K106">
    <cfRule type="expression" dxfId="162" priority="163">
      <formula>AND($J$106=TRUE,$K$106="")</formula>
    </cfRule>
  </conditionalFormatting>
  <conditionalFormatting sqref="K107">
    <cfRule type="expression" dxfId="161" priority="162">
      <formula>AND($J$107=TRUE,$K$107="")</formula>
    </cfRule>
  </conditionalFormatting>
  <conditionalFormatting sqref="K108">
    <cfRule type="expression" dxfId="160" priority="161">
      <formula>AND($J$108=TRUE,$K$108="")</formula>
    </cfRule>
  </conditionalFormatting>
  <conditionalFormatting sqref="K109">
    <cfRule type="expression" dxfId="159" priority="160">
      <formula>AND($J$109=TRUE,$K$109="")</formula>
    </cfRule>
  </conditionalFormatting>
  <conditionalFormatting sqref="K110">
    <cfRule type="expression" dxfId="158" priority="159">
      <formula>AND($J$110=TRUE,$K$110="")</formula>
    </cfRule>
  </conditionalFormatting>
  <conditionalFormatting sqref="K111">
    <cfRule type="expression" dxfId="157" priority="158">
      <formula>AND($J$111=TRUE,$K$111="")</formula>
    </cfRule>
  </conditionalFormatting>
  <conditionalFormatting sqref="K112">
    <cfRule type="expression" dxfId="156" priority="157">
      <formula>AND($J$112=TRUE,$K$112="")</formula>
    </cfRule>
  </conditionalFormatting>
  <conditionalFormatting sqref="K114">
    <cfRule type="expression" dxfId="155" priority="156">
      <formula>AND($J$114=TRUE,$K$114="")</formula>
    </cfRule>
  </conditionalFormatting>
  <conditionalFormatting sqref="K115">
    <cfRule type="expression" dxfId="154" priority="155">
      <formula>AND($J$115=TRUE,$K$115="")</formula>
    </cfRule>
  </conditionalFormatting>
  <conditionalFormatting sqref="K116">
    <cfRule type="expression" dxfId="153" priority="154">
      <formula>AND($J$116=TRUE,$K$116="")</formula>
    </cfRule>
  </conditionalFormatting>
  <conditionalFormatting sqref="K117">
    <cfRule type="expression" dxfId="152" priority="153">
      <formula>AND($J$117=TRUE,$K$117="")</formula>
    </cfRule>
  </conditionalFormatting>
  <conditionalFormatting sqref="K118">
    <cfRule type="expression" dxfId="151" priority="152">
      <formula>AND($J$118=TRUE,$K$118="")</formula>
    </cfRule>
  </conditionalFormatting>
  <conditionalFormatting sqref="K119">
    <cfRule type="expression" dxfId="150" priority="151">
      <formula>AND($J$119=TRUE,$K$119="")</formula>
    </cfRule>
  </conditionalFormatting>
  <conditionalFormatting sqref="K120">
    <cfRule type="expression" dxfId="149" priority="149">
      <formula>AND($J$120=TRUE,$K$120="")</formula>
    </cfRule>
    <cfRule type="expression" dxfId="148" priority="150">
      <formula>AND($J$120=TRUE,$K$120="")</formula>
    </cfRule>
  </conditionalFormatting>
  <conditionalFormatting sqref="K121">
    <cfRule type="expression" dxfId="147" priority="148">
      <formula>AND($J$121=TRUE,$K$121="")</formula>
    </cfRule>
  </conditionalFormatting>
  <conditionalFormatting sqref="K122">
    <cfRule type="expression" dxfId="146" priority="147">
      <formula>AND($J$122=TRUE,$K$122="")</formula>
    </cfRule>
  </conditionalFormatting>
  <conditionalFormatting sqref="K123">
    <cfRule type="expression" dxfId="145" priority="146">
      <formula>AND($J$123=TRUE,$K$123="")</formula>
    </cfRule>
  </conditionalFormatting>
  <conditionalFormatting sqref="K124">
    <cfRule type="expression" dxfId="144" priority="145">
      <formula>AND($J$124=TRUE,$K$124="")</formula>
    </cfRule>
  </conditionalFormatting>
  <conditionalFormatting sqref="K125">
    <cfRule type="expression" dxfId="143" priority="144">
      <formula>AND($J$125=TRUE,$K$125="")</formula>
    </cfRule>
  </conditionalFormatting>
  <conditionalFormatting sqref="K126">
    <cfRule type="expression" dxfId="142" priority="143">
      <formula>AND($J$126=TRUE,$K$126="")</formula>
    </cfRule>
  </conditionalFormatting>
  <conditionalFormatting sqref="K127">
    <cfRule type="expression" dxfId="141" priority="142">
      <formula>AND($J$127=TRUE,$K$127="")</formula>
    </cfRule>
  </conditionalFormatting>
  <conditionalFormatting sqref="K128">
    <cfRule type="expression" dxfId="140" priority="141">
      <formula>AND($J$128=TRUE,$K$128="")</formula>
    </cfRule>
  </conditionalFormatting>
  <conditionalFormatting sqref="K129">
    <cfRule type="expression" dxfId="139" priority="140">
      <formula>AND($J$129=TRUE,$K$129="")</formula>
    </cfRule>
  </conditionalFormatting>
  <conditionalFormatting sqref="K130">
    <cfRule type="expression" dxfId="138" priority="139">
      <formula>AND($J$130=TRUE,$K$130="")</formula>
    </cfRule>
  </conditionalFormatting>
  <conditionalFormatting sqref="K131">
    <cfRule type="expression" dxfId="137" priority="138">
      <formula>AND($J$131=TRUE,$K$131="")</formula>
    </cfRule>
  </conditionalFormatting>
  <conditionalFormatting sqref="K132">
    <cfRule type="expression" dxfId="136" priority="137">
      <formula>AND($J$132=TRUE,$K$132="")</formula>
    </cfRule>
  </conditionalFormatting>
  <conditionalFormatting sqref="K133">
    <cfRule type="expression" dxfId="135" priority="136">
      <formula>AND($J$133=TRUE,$K$133="")</formula>
    </cfRule>
  </conditionalFormatting>
  <conditionalFormatting sqref="K134">
    <cfRule type="expression" dxfId="134" priority="135">
      <formula>AND($J$134=TRUE,$K$134="")</formula>
    </cfRule>
  </conditionalFormatting>
  <conditionalFormatting sqref="K135">
    <cfRule type="expression" dxfId="133" priority="134">
      <formula>AND($J$135=TRUE,$K$135="")</formula>
    </cfRule>
  </conditionalFormatting>
  <conditionalFormatting sqref="K136">
    <cfRule type="expression" dxfId="132" priority="132">
      <formula>AND($J$136=TRUE,$K$136="")</formula>
    </cfRule>
  </conditionalFormatting>
  <conditionalFormatting sqref="K137">
    <cfRule type="expression" dxfId="131" priority="131">
      <formula>AND($J$137=TRUE,$K$137="")</formula>
    </cfRule>
  </conditionalFormatting>
  <conditionalFormatting sqref="K138">
    <cfRule type="expression" dxfId="130" priority="130">
      <formula>AND($J$138=TRUE,$K$138="")</formula>
    </cfRule>
  </conditionalFormatting>
  <conditionalFormatting sqref="K140">
    <cfRule type="expression" dxfId="129" priority="129">
      <formula>AND($J$140=TRUE,$K$140="")</formula>
    </cfRule>
  </conditionalFormatting>
  <conditionalFormatting sqref="K141">
    <cfRule type="expression" dxfId="128" priority="128">
      <formula>AND($J$141=TRUE,$K$141="")</formula>
    </cfRule>
  </conditionalFormatting>
  <conditionalFormatting sqref="K142">
    <cfRule type="expression" dxfId="127" priority="127">
      <formula>AND($J$142=TRUE,$K$142="")</formula>
    </cfRule>
  </conditionalFormatting>
  <conditionalFormatting sqref="K143">
    <cfRule type="expression" dxfId="126" priority="126">
      <formula>AND($J$143=TRUE,$K$143="")</formula>
    </cfRule>
  </conditionalFormatting>
  <conditionalFormatting sqref="K144">
    <cfRule type="expression" dxfId="125" priority="125">
      <formula>AND($J$144=TRUE,$K$144="")</formula>
    </cfRule>
  </conditionalFormatting>
  <conditionalFormatting sqref="K145">
    <cfRule type="expression" dxfId="124" priority="122">
      <formula>AND($J$145=TRUE,$K$145="")</formula>
    </cfRule>
  </conditionalFormatting>
  <conditionalFormatting sqref="K146">
    <cfRule type="expression" dxfId="123" priority="121">
      <formula>AND($J$146=TRUE,$K$146="")</formula>
    </cfRule>
  </conditionalFormatting>
  <conditionalFormatting sqref="K147">
    <cfRule type="expression" dxfId="122" priority="120">
      <formula>AND($J$147=TRUE,$K$147="")</formula>
    </cfRule>
  </conditionalFormatting>
  <conditionalFormatting sqref="K148">
    <cfRule type="expression" dxfId="121" priority="119">
      <formula>AND($J$148=TRUE,$K$148="")</formula>
    </cfRule>
  </conditionalFormatting>
  <conditionalFormatting sqref="K149">
    <cfRule type="expression" dxfId="120" priority="118">
      <formula>AND($J$149=TRUE,$K$149="")</formula>
    </cfRule>
  </conditionalFormatting>
  <conditionalFormatting sqref="K150">
    <cfRule type="expression" dxfId="119" priority="117">
      <formula>AND($J$150=TRUE,$K$150="")</formula>
    </cfRule>
  </conditionalFormatting>
  <conditionalFormatting sqref="K151">
    <cfRule type="expression" dxfId="118" priority="116">
      <formula>AND($J$151=TRUE,$K$151="")</formula>
    </cfRule>
  </conditionalFormatting>
  <conditionalFormatting sqref="K152">
    <cfRule type="expression" dxfId="117" priority="115">
      <formula>AND($J$152=TRUE,$K$152="")</formula>
    </cfRule>
  </conditionalFormatting>
  <conditionalFormatting sqref="K153">
    <cfRule type="expression" dxfId="116" priority="114">
      <formula>AND($J$153=TRUE,$K$153="")</formula>
    </cfRule>
  </conditionalFormatting>
  <conditionalFormatting sqref="K154">
    <cfRule type="expression" dxfId="115" priority="113">
      <formula>AND($J$154=TRUE,$K$154="")</formula>
    </cfRule>
  </conditionalFormatting>
  <conditionalFormatting sqref="K156">
    <cfRule type="expression" dxfId="114" priority="112">
      <formula>AND($J$156=TRUE,$K$156="")</formula>
    </cfRule>
  </conditionalFormatting>
  <conditionalFormatting sqref="K157">
    <cfRule type="expression" dxfId="113" priority="111">
      <formula>AND($J$157=TRUE,$K$157="")</formula>
    </cfRule>
  </conditionalFormatting>
  <conditionalFormatting sqref="K158">
    <cfRule type="expression" dxfId="112" priority="110">
      <formula>AND($J$158=TRUE,$K$158="")</formula>
    </cfRule>
  </conditionalFormatting>
  <conditionalFormatting sqref="K159">
    <cfRule type="expression" dxfId="111" priority="109">
      <formula>AND($J$159=TRUE,$K$159="")</formula>
    </cfRule>
  </conditionalFormatting>
  <conditionalFormatting sqref="K160">
    <cfRule type="expression" dxfId="110" priority="108">
      <formula>AND($J$160=TRUE,$K$160="")</formula>
    </cfRule>
  </conditionalFormatting>
  <conditionalFormatting sqref="K164">
    <cfRule type="expression" dxfId="109" priority="107">
      <formula>AND($J$164=TRUE,$K$164="")</formula>
    </cfRule>
  </conditionalFormatting>
  <conditionalFormatting sqref="K165">
    <cfRule type="expression" dxfId="108" priority="106">
      <formula>AND($J$165=TRUE,$K$165="")</formula>
    </cfRule>
  </conditionalFormatting>
  <conditionalFormatting sqref="K166">
    <cfRule type="expression" dxfId="107" priority="105">
      <formula>AND($J$166=TRUE,$K$166="")</formula>
    </cfRule>
  </conditionalFormatting>
  <conditionalFormatting sqref="K167">
    <cfRule type="expression" dxfId="106" priority="104">
      <formula>AND($J$167=TRUE,$K$167="")</formula>
    </cfRule>
  </conditionalFormatting>
  <conditionalFormatting sqref="K168">
    <cfRule type="expression" dxfId="105" priority="103">
      <formula>AND($J$168=TRUE,$K$168="")</formula>
    </cfRule>
  </conditionalFormatting>
  <conditionalFormatting sqref="K172">
    <cfRule type="expression" dxfId="104" priority="102">
      <formula>AND($J$172=TRUE,$K$172="")</formula>
    </cfRule>
  </conditionalFormatting>
  <conditionalFormatting sqref="K173">
    <cfRule type="expression" dxfId="103" priority="101">
      <formula>AND($J$173=TRUE,$K$173="")</formula>
    </cfRule>
  </conditionalFormatting>
  <conditionalFormatting sqref="K174">
    <cfRule type="expression" dxfId="102" priority="100">
      <formula>AND($J$174=TRUE,$K$174="")</formula>
    </cfRule>
  </conditionalFormatting>
  <conditionalFormatting sqref="K175">
    <cfRule type="expression" dxfId="101" priority="99">
      <formula>AND($J$175=TRUE,$K$175="")</formula>
    </cfRule>
  </conditionalFormatting>
  <conditionalFormatting sqref="K176">
    <cfRule type="expression" dxfId="100" priority="98">
      <formula>AND($J$176=TRUE,$K$176="")</formula>
    </cfRule>
  </conditionalFormatting>
  <conditionalFormatting sqref="K177">
    <cfRule type="expression" dxfId="99" priority="97">
      <formula>AND($J$177=TRUE,$K$177="")</formula>
    </cfRule>
  </conditionalFormatting>
  <conditionalFormatting sqref="K178">
    <cfRule type="expression" dxfId="98" priority="96">
      <formula>AND($J$178=TRUE,$K$178="")</formula>
    </cfRule>
  </conditionalFormatting>
  <conditionalFormatting sqref="K179">
    <cfRule type="expression" dxfId="97" priority="95">
      <formula>AND($J$179=TRUE,$K$179="")</formula>
    </cfRule>
  </conditionalFormatting>
  <conditionalFormatting sqref="K180">
    <cfRule type="expression" dxfId="96" priority="94">
      <formula>AND($J$180=TRUE,$K$180="")</formula>
    </cfRule>
  </conditionalFormatting>
  <conditionalFormatting sqref="K181">
    <cfRule type="expression" dxfId="95" priority="93">
      <formula>AND($J$181=TRUE,$K$181="")</formula>
    </cfRule>
  </conditionalFormatting>
  <conditionalFormatting sqref="K182">
    <cfRule type="expression" dxfId="94" priority="92">
      <formula>AND($J$182=TRUE,$K$182="")</formula>
    </cfRule>
  </conditionalFormatting>
  <conditionalFormatting sqref="K183">
    <cfRule type="expression" dxfId="93" priority="91">
      <formula>AND($J$183=TRUE,$K$183="")</formula>
    </cfRule>
  </conditionalFormatting>
  <conditionalFormatting sqref="K184">
    <cfRule type="expression" dxfId="92" priority="90">
      <formula>AND($J$184=TRUE,$K$184="")</formula>
    </cfRule>
  </conditionalFormatting>
  <conditionalFormatting sqref="K185">
    <cfRule type="expression" dxfId="91" priority="89">
      <formula>AND($J$185=TRUE,$K$185="")</formula>
    </cfRule>
  </conditionalFormatting>
  <conditionalFormatting sqref="K47">
    <cfRule type="expression" dxfId="90" priority="78">
      <formula>AND($J$47&lt;&gt;"",$K$47="")</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3</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2</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0</v>
      </c>
    </row>
    <row r="31" spans="1:6" ht="51" x14ac:dyDescent="0.2">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293</v>
      </c>
      <c r="B32" s="120" t="s">
        <v>273</v>
      </c>
      <c r="C32" s="120" t="s">
        <v>196</v>
      </c>
      <c r="D32" s="121" t="s">
        <v>294</v>
      </c>
      <c r="E32" s="122">
        <f>IF(OR(F32="pole asjakohane",Hindamistabel!J9=TRUE,Hindamistabel!J2=TRUE),"",3)</f>
        <v>3</v>
      </c>
      <c r="F32" s="122">
        <f>IF(Hindamistabel!J129=TRUE,"pole asjakohane",IF(Hindamistabel!J130=TRUE,3,IF(Hindamistabel!J131=TRUE,2,IF(Hindamistabel!J132=TRUE,1,IF(Hindamistabel!J133=TRUE,0,"")))))</f>
        <v>1</v>
      </c>
    </row>
    <row r="33" spans="1:6" ht="140.25" x14ac:dyDescent="0.2">
      <c r="A33" s="120" t="s">
        <v>300</v>
      </c>
      <c r="B33" s="120" t="s">
        <v>273</v>
      </c>
      <c r="C33" s="120" t="s">
        <v>196</v>
      </c>
      <c r="D33" s="121" t="s">
        <v>301</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1</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2</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2</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3</v>
      </c>
    </row>
    <row r="48" spans="1:6" ht="51" x14ac:dyDescent="0.2">
      <c r="A48" s="123">
        <v>17</v>
      </c>
      <c r="B48" s="123" t="s">
        <v>273</v>
      </c>
      <c r="C48" s="123" t="s">
        <v>318</v>
      </c>
      <c r="D48" s="124" t="s">
        <v>349</v>
      </c>
      <c r="E48" s="125">
        <f t="shared" si="1"/>
        <v>3</v>
      </c>
      <c r="F48" s="125">
        <f>IF(Hindamistabel!J176=TRUE,3,IF(Hindamistabel!J177=TRUE,2,IF(Hindamistabel!J178=TRUE,1,IF(Hindamistabel!J179=TRUE,0,""))))</f>
        <v>3</v>
      </c>
    </row>
    <row r="49" spans="1:6" ht="38.25" x14ac:dyDescent="0.2">
      <c r="A49" s="123" t="s">
        <v>352</v>
      </c>
      <c r="B49" s="123" t="s">
        <v>273</v>
      </c>
      <c r="C49" s="123" t="s">
        <v>318</v>
      </c>
      <c r="D49" s="124" t="s">
        <v>353</v>
      </c>
      <c r="E49" s="125">
        <f>IF(F49="pole asjakohane","",3)</f>
        <v>3</v>
      </c>
      <c r="F49" s="125">
        <f>IF(Hindamistabel!J180=TRUE,0,IF(Hindamistabel!J181=TRUE,"pole asjakohane",IF(Hindamistabel!J182=TRUE,3,"")))</f>
        <v>0</v>
      </c>
    </row>
    <row r="50" spans="1:6" ht="76.5" x14ac:dyDescent="0.2">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3</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3</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96</v>
      </c>
      <c r="F56" s="116">
        <f>SUM(Tabel1[Hindamise skoor])</f>
        <v>67</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96</v>
      </c>
      <c r="C60" s="140">
        <f>SUM(Tabel1[Hindamise skoor])</f>
        <v>67</v>
      </c>
      <c r="D60" s="153">
        <f>IFERROR(C60/B60,"ei kohaldu")</f>
        <v>0.69791666666666663</v>
      </c>
    </row>
    <row r="61" spans="1:6" x14ac:dyDescent="0.2">
      <c r="A61" s="141" t="s">
        <v>424</v>
      </c>
      <c r="B61" s="142">
        <f>SUM(E2)</f>
        <v>3</v>
      </c>
      <c r="C61" s="142">
        <f>SUM(F2)</f>
        <v>3</v>
      </c>
      <c r="D61" s="151">
        <f t="shared" ref="D61:D74" si="2">IFERROR(C61/B61,"ei kohaldu")</f>
        <v>1</v>
      </c>
    </row>
    <row r="62" spans="1:6" x14ac:dyDescent="0.2">
      <c r="A62" s="141" t="s">
        <v>445</v>
      </c>
      <c r="B62" s="142">
        <f>SUM(E3:E8)</f>
        <v>18</v>
      </c>
      <c r="C62" s="142">
        <f>SUM(F3:F8)</f>
        <v>13</v>
      </c>
      <c r="D62" s="151">
        <f t="shared" si="2"/>
        <v>0.72222222222222221</v>
      </c>
    </row>
    <row r="63" spans="1:6" x14ac:dyDescent="0.2">
      <c r="A63" s="141" t="s">
        <v>446</v>
      </c>
      <c r="B63" s="142">
        <f>SUM(E9:E12)</f>
        <v>9</v>
      </c>
      <c r="C63" s="142">
        <f>SUM(F9:F12)</f>
        <v>7</v>
      </c>
      <c r="D63" s="151">
        <f t="shared" si="2"/>
        <v>0.77777777777777779</v>
      </c>
    </row>
    <row r="64" spans="1:6" x14ac:dyDescent="0.2">
      <c r="A64" s="141" t="s">
        <v>447</v>
      </c>
      <c r="B64" s="142">
        <f>SUM(E13:E16)</f>
        <v>9</v>
      </c>
      <c r="C64" s="142">
        <f>SUM(F13:F16)</f>
        <v>5</v>
      </c>
      <c r="D64" s="151">
        <f t="shared" si="2"/>
        <v>0.55555555555555558</v>
      </c>
    </row>
    <row r="65" spans="1:4" x14ac:dyDescent="0.2">
      <c r="A65" s="141" t="s">
        <v>448</v>
      </c>
      <c r="B65" s="142">
        <f>SUM(E17:E20)</f>
        <v>6</v>
      </c>
      <c r="C65" s="142">
        <f>SUM(F17:F20)</f>
        <v>6</v>
      </c>
      <c r="D65" s="151">
        <f t="shared" si="2"/>
        <v>1</v>
      </c>
    </row>
    <row r="66" spans="1:4" x14ac:dyDescent="0.2">
      <c r="A66" s="141" t="s">
        <v>449</v>
      </c>
      <c r="B66" s="142">
        <f>SUM(E21:E24)</f>
        <v>9</v>
      </c>
      <c r="C66" s="142">
        <f>SUM(F21:F24)</f>
        <v>7</v>
      </c>
      <c r="D66" s="151">
        <f t="shared" si="2"/>
        <v>0.77777777777777779</v>
      </c>
    </row>
    <row r="67" spans="1:4" x14ac:dyDescent="0.2">
      <c r="A67" s="141" t="s">
        <v>450</v>
      </c>
      <c r="B67" s="142">
        <f>SUM(E25:E28)</f>
        <v>6</v>
      </c>
      <c r="C67" s="142">
        <f>SUM(F25:F28)</f>
        <v>6</v>
      </c>
      <c r="D67" s="151">
        <f t="shared" si="2"/>
        <v>1</v>
      </c>
    </row>
    <row r="68" spans="1:4" x14ac:dyDescent="0.2">
      <c r="A68" s="141" t="s">
        <v>451</v>
      </c>
      <c r="B68" s="142">
        <f>SUM(E29:E38)</f>
        <v>15</v>
      </c>
      <c r="C68" s="142">
        <f>SUM(F29:F38)</f>
        <v>4</v>
      </c>
      <c r="D68" s="151">
        <f t="shared" si="2"/>
        <v>0.26666666666666666</v>
      </c>
    </row>
    <row r="69" spans="1:4" x14ac:dyDescent="0.2">
      <c r="A69" s="141" t="s">
        <v>452</v>
      </c>
      <c r="B69" s="142">
        <f>SUM(E39:E54)</f>
        <v>21</v>
      </c>
      <c r="C69" s="142">
        <f>SUM(F39:F54)</f>
        <v>16</v>
      </c>
      <c r="D69" s="151">
        <f t="shared" si="2"/>
        <v>0.76190476190476186</v>
      </c>
    </row>
    <row r="70" spans="1:4" x14ac:dyDescent="0.2">
      <c r="D70" s="152"/>
    </row>
    <row r="71" spans="1:4" x14ac:dyDescent="0.2">
      <c r="A71" s="140" t="s">
        <v>424</v>
      </c>
      <c r="B71" s="142">
        <f>SUM(E2)</f>
        <v>3</v>
      </c>
      <c r="C71" s="142">
        <f>SUM(F2)</f>
        <v>3</v>
      </c>
      <c r="D71" s="151">
        <f t="shared" si="2"/>
        <v>1</v>
      </c>
    </row>
    <row r="72" spans="1:4" x14ac:dyDescent="0.2">
      <c r="A72" s="140" t="s">
        <v>425</v>
      </c>
      <c r="B72" s="142">
        <f>SUM(E3:E20)</f>
        <v>42</v>
      </c>
      <c r="C72" s="142">
        <f>SUM(F3:F20)</f>
        <v>31</v>
      </c>
      <c r="D72" s="151">
        <f t="shared" si="2"/>
        <v>0.73809523809523814</v>
      </c>
    </row>
    <row r="73" spans="1:4" x14ac:dyDescent="0.2">
      <c r="A73" s="140" t="s">
        <v>443</v>
      </c>
      <c r="B73" s="142">
        <f>SUM(E21:E28)</f>
        <v>15</v>
      </c>
      <c r="C73" s="142">
        <f>SUM(F21:F28)</f>
        <v>13</v>
      </c>
      <c r="D73" s="151">
        <f t="shared" si="2"/>
        <v>0.8666666666666667</v>
      </c>
    </row>
    <row r="74" spans="1:4" x14ac:dyDescent="0.2">
      <c r="A74" s="140" t="s">
        <v>444</v>
      </c>
      <c r="B74" s="142">
        <f>SUM(E29:E54)</f>
        <v>36</v>
      </c>
      <c r="C74" s="142">
        <f>SUM(F29:F54)</f>
        <v>20</v>
      </c>
      <c r="D74" s="151">
        <f t="shared" si="2"/>
        <v>0.55555555555555558</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9"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6" t="s">
        <v>427</v>
      </c>
      <c r="C1" s="256"/>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204.7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Koostatud on kaitsekorralduskava Lihula maastikukaitseala kohta, 2022. a jõustus uus kaitse-eeskiri, millega muudeti Lihula maastikukaitseala looduskaitsealaks. Liigitegevuskavad - kuninga-kuuskjalg, kaunis kuldking, eesti soojumikas, kaljukotkas ja niidurüdi. Pärandniitude tegevuskava.</v>
      </c>
    </row>
    <row r="5" spans="1:7" ht="153.7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KKK, KE</v>
      </c>
      <c r="G5" s="161" t="str">
        <f>_xlfn.TEXTJOIN("; ",TRUE,Hindamistabel!L10:L14)</f>
        <v>Peaaegu kõikide kaitse-eesmärgiks olevate liikide kohta on esitatud info, kas alal esineb või mitte ja osade kohta veel täpselmalt. Puudub info kiivitaja kohta, kes ei olnud MKA eesmärgiks aga on nüüd LKA eesmärk.</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KKK, KE</v>
      </c>
      <c r="G6" s="161" t="str">
        <f>_xlfn.TEXTJOIN("; ",TRUE,Hindamistabel!L15:L19)</f>
        <v>Seisundiinfo on toodud tabelina kõikide elupaigatüüpide kohta.</v>
      </c>
    </row>
    <row r="7" spans="1:7" ht="77.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60" t="str">
        <f>_xlfn.TEXTJOIN("; ",TRUE,Hindamistabel!K20:K24)</f>
        <v>KKK, EELIS</v>
      </c>
      <c r="G7" s="161" t="str">
        <f>_xlfn.TEXTJOIN("; ",TRUE,Hindamistabel!L20:L24)</f>
        <v>Poolte liikide seisundiinfo pärineb inventuuride või seirete andmetest.</v>
      </c>
    </row>
    <row r="8" spans="1:7" ht="102.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",TRUE,Hindamistabel!K25:K29)</f>
        <v>KKK, EELIS</v>
      </c>
      <c r="G8" s="161" t="str">
        <f>_xlfn.TEXTJOIN("; ",TRUE,Hindamistabel!L25:L29)</f>
        <v>Enamuse elupaigatüüpide info pärineb korraliku metoodikaga inventuuridest, kuid on ka elupaigatüüpe mille andmed pärinevad üle 20 aaasta tagusest ajast.</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Selgelt on välja toodud inventuuride ja uuringute vajadus. Planeeritud on tegevused.</v>
      </c>
    </row>
    <row r="10" spans="1:7" ht="204.7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",TRUE,Hindamistabel!K34:K37)</f>
        <v>KKK, EELIS, KESE</v>
      </c>
      <c r="G10" s="161" t="str">
        <f>_xlfn.TEXTJOIN("; ",TRUE,Hindamistabel!L34:L37)</f>
        <v>Tegemata on tulemusseired ja väikepistriku inventuur - samas madalsoode ja rabade haudelinnustiku inventuuri käigus (2016) ei kohatud väikepistrikku, kuid vaja oleks cälja selgitada, kas ala on liigile sobiv. Raba elupaigatüüpi on ELF-i inventuuridega uuesti inventeeritud 2018 ja 2022.</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",TRUE,Hindamistabel!K38:K42)</f>
        <v>KKK</v>
      </c>
      <c r="G11" s="161" t="str">
        <f>_xlfn.TEXTJOIN("; ",TRUE,Hindamistabel!L38:L42)</f>
        <v>Enamuse kaitseväärtuste kohta on esitatud survetegurid.</v>
      </c>
    </row>
    <row r="12" spans="1:7" ht="77.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KKK</v>
      </c>
      <c r="G12" s="161" t="str">
        <f>_xlfn.TEXTJOIN("; ",TRUE,Hindamistabel!L43:L46)</f>
        <v>Kirjeldatud on millises ulatuses mõjutavad, millises vööndis ja kui oluline survetegur on.</v>
      </c>
    </row>
    <row r="13" spans="1:7" ht="77.25" x14ac:dyDescent="0.4">
      <c r="A13" s="158" t="s">
        <v>160</v>
      </c>
      <c r="B13" s="159" t="s">
        <v>104</v>
      </c>
      <c r="C13" s="159" t="s">
        <v>145</v>
      </c>
      <c r="D13" s="171" t="s">
        <v>161</v>
      </c>
      <c r="E13" s="160" t="str" cm="1">
        <f t="array" ref="E13">_xlfn.TEXTJOIN("; ",TRUE,IF(Hindamistabel!J47:J51="muu",Hindamistabel!L47:L51,IF(Hindamistabel!J47:J51&lt;&gt;"",Hindamistabel!J47:J51,"")))</f>
        <v>inimtekkelised veerežiimi muutused; metsandus; rohumaade hülgamine; ehitustegevus ja asustus; Ebatäpsed andmed; ebapiisav kaitsemeede</v>
      </c>
      <c r="F13" s="160" t="str">
        <f>_xlfn.TEXTJOIN("; ",TRUE,Hindamistabel!K47:K51)</f>
        <v>KKK</v>
      </c>
      <c r="G13" s="161" t="str">
        <f>_xlfn.TEXTJOIN("; ",TRUE,Hindamistabel!L47:L51)</f>
        <v>Märgade koosluste kuivendamine (soo, raba, mets); Ebatäpsed andmed; ebapiisav kaitsemeede</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",TRUE,Hindamistabel!K52:K54)</f>
        <v>KKK</v>
      </c>
      <c r="G14" s="161" t="str">
        <f>_xlfn.TEXTJOIN("; ",TRUE,Hindamistabel!L52:L54)</f>
        <v>ATV-dega sõitmine, loodusturism ja loodusfotograafia.</v>
      </c>
    </row>
    <row r="15" spans="1:7" ht="102.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",TRUE,Hindamistabel!K55:K59)</f>
        <v>KKK</v>
      </c>
      <c r="G15" s="161" t="str">
        <f>_xlfn.TEXTJOIN("; ",TRUE,Hindamistabel!L55:L59)</f>
        <v>Osade liikide osas on kirjeldatud, et eesmärki ei seata, sest soodne seisund on tagatud läbi katusliikidele või elupaigatüüpidele seatud eesmärkide.</v>
      </c>
    </row>
    <row r="16" spans="1:7" ht="128.2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",TRUE,Hindamistabel!K60:K63)</f>
        <v>KKK</v>
      </c>
      <c r="G16" s="161" t="str">
        <f>_xlfn.TEXTJOIN("; ",TRUE,Hindamistabel!L60:L63)</f>
        <v>Osade liikide osas on kirjeldatud, et eesmärki ei seata, sest soodne seisund on tagatud läbi katusliikidele või elupaigatüüpidele seatud eesmärkide.</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KKK, KE</v>
      </c>
      <c r="G17" s="161" t="str">
        <f>_xlfn.TEXTJOIN("; ",TRUE,Hindamistabel!L64:L66)</f>
        <v/>
      </c>
    </row>
    <row r="18" spans="1:7" ht="179.25" x14ac:dyDescent="0.4">
      <c r="A18" s="158" t="s">
        <v>193</v>
      </c>
      <c r="B18" s="159" t="s">
        <v>104</v>
      </c>
      <c r="C18" s="159" t="s">
        <v>170</v>
      </c>
      <c r="D18" s="171" t="s">
        <v>194</v>
      </c>
      <c r="E18" s="160" t="str">
        <f>IF(Hindamistabel!J67=TRUE,"Ei ole asjakohane (alal puuduvad vastavad kaitseväärtused)",IF(Hindamistabel!J68=TRUE,"Ei",IF(Hindamistabel!J69=TRUE,"Jah","")))</f>
        <v>Ei</v>
      </c>
      <c r="F18" s="160" t="str">
        <f>_xlfn.TEXTJOIN("; ",TRUE,Hindamistabel!K67:K69)</f>
        <v>KKK, KE, EELIS, MaRu pärandkultuuri kaardirakendus</v>
      </c>
      <c r="G18" s="161" t="str">
        <f>_xlfn.TEXTJOIN("; ",TRUE,Hindamistabel!L67:L69)</f>
        <v>Pärandkultuuri objekte alal leidub, kuid neid ei ole käsitletud. Leidub ka teisi kaitsealuseid liike, kuid kava ütleb, et neile ei seata kaitse-eesmärke, sest soodne seisund saavutatakse teiste liikide ja koosluste kaitse-eesmärkide kaudu.</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Pärandniidud, veerežiim</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KKK</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KKK, EELIS, ortofoto</v>
      </c>
      <c r="G21" s="161" t="str">
        <f>_xlfn.TEXTJOIN("; ",TRUE,Hindamistabel!L76:L79)</f>
        <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10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KKK, hindaja ekspertarvamus</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KKK, KESE, EELIS, KE, Tableau</v>
      </c>
      <c r="G24" s="157" t="str">
        <f>_xlfn.TEXTJOIN("; ",TRUE,Hindamistabel!L86:L90)</f>
        <v/>
      </c>
    </row>
    <row r="25" spans="1:7" ht="105" x14ac:dyDescent="0.4">
      <c r="A25" s="162" t="s">
        <v>236</v>
      </c>
      <c r="B25" s="155" t="s">
        <v>222</v>
      </c>
      <c r="C25" s="155" t="s">
        <v>223</v>
      </c>
      <c r="D25" s="170" t="s">
        <v>431</v>
      </c>
      <c r="E25" s="163" t="str">
        <f>IF(Hindamistabel!J91&lt;&gt;"",Hindamistabel!J91,"")</f>
        <v>Osade liikide andmed on vananenud, tuleb teha täiendavaid invetuure.</v>
      </c>
      <c r="F25" s="156" t="str">
        <f>_xlfn.TEXTJOIN("; ",TRUE,Hindamistabel!K91:K91)</f>
        <v>hindaja ekspertarvamus</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",TRUE,Hindamistabel!K92:K95)</f>
        <v>KE</v>
      </c>
      <c r="G26" s="157" t="str">
        <f>_xlfn.TEXTJOIN("; ",TRUE,Hindamistabel!L92:L95)</f>
        <v>Seirete ja inventuuride tulemusi on kasutatud kaitse-eeskirja uuendamisel.</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 PostiPoiss</v>
      </c>
      <c r="G27" s="157" t="str">
        <f>_xlfn.TEXTJOIN("; ",TRUE,Hindamistabel!L96:L99)</f>
        <v>Kaasamiskoosoleku kokkuvõte KKK-s ja PostiPoisis RMK arvamus.</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KKK, PostiPoiss</v>
      </c>
      <c r="G28" s="157" t="str">
        <f>_xlfn.TEXTJOIN("; ",TRUE,Hindamistabel!L100:L103)</f>
        <v>Jahimehed ja RMK</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",TRUE,Hindamistabel!K104:K106)</f>
        <v>KKK, PostiPoiss</v>
      </c>
      <c r="G29" s="157" t="str">
        <f>_xlfn.TEXTJOIN("; ",TRUE,Hindamistabel!L104:L106)</f>
        <v/>
      </c>
    </row>
    <row r="30" spans="1:7" ht="5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KKK</v>
      </c>
      <c r="G31" s="161" t="str">
        <f>_xlfn.TEXTJOIN("; ",TRUE,Hindamistabel!L114:L118)</f>
        <v>Kaitsealal ei ole planeeritud pärandniitudele tegevusi.</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Ükski planeeritud taastamistöö ei ole rakendatud</v>
      </c>
      <c r="F32" s="160" t="str">
        <f>_xlfn.TEXTJOIN("; ",TRUE,Hindamistabel!K119:K123)</f>
        <v>KKK, KIRKE</v>
      </c>
      <c r="G32" s="161" t="str">
        <f>_xlfn.TEXTJOIN("; ",TRUE,Hindamistabel!L119:L123)</f>
        <v>Kooskõlastamisel on käinud lähteülesanne.</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",TRUE,Hindamistabel!K124:K128)</f>
        <v>KKK</v>
      </c>
      <c r="G33" s="161" t="str">
        <f>_xlfn.TEXTJOIN("; ",TRUE,Hindamistabel!L124:L128)</f>
        <v>Kaitsealal ei ole planeeritud pärandniitudele tegevusi.</v>
      </c>
    </row>
    <row r="34" spans="1:7" ht="102.7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Vähem kui pool (&lt;50%) planeeritud meetmetest on rakendatud</v>
      </c>
      <c r="F34" s="160" t="str">
        <f>_xlfn.TEXTJOIN("; ",TRUE,Hindamistabel!K129:K133)</f>
        <v>KKK, KIRKE, LHO ja RMK kihid</v>
      </c>
      <c r="G34" s="161" t="str">
        <f>_xlfn.TEXTJOIN("; ",TRUE,Hindamistabel!L129:L133)</f>
        <v>Tehtud on kauni kuldkinga kasvukoha hooldustööd raba lõunaosas aga tegemata on raba põhjaosas kärbesõie kasvukoha hooldustööd.</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Teisi tegevusi ei ole planeeritud.</v>
      </c>
    </row>
    <row r="36" spans="1:7" ht="102.75" x14ac:dyDescent="0.4">
      <c r="A36" s="158" t="s">
        <v>302</v>
      </c>
      <c r="B36" s="159" t="s">
        <v>273</v>
      </c>
      <c r="C36" s="159" t="s">
        <v>196</v>
      </c>
      <c r="D36" s="171" t="s">
        <v>303</v>
      </c>
      <c r="E36" s="164" t="str">
        <f>IF(Hindamistabel!J139&lt;&gt;"",Hindamistabel!J139,"")</f>
        <v>Tegemata on tulemusseired, veerežiimi taastamine, kärbesõie kasvukohtade taastamine, infotahvlite uuendamine, välispiiri tähistamine, kava vahehindamine ja uuendamine.</v>
      </c>
      <c r="F36" s="160" t="str">
        <f>_xlfn.TEXTJOIN("; ",TRUE,Hindamistabel!K139:K139)</f>
        <v>KKK, KIRKE, LHO ja RMK kihid</v>
      </c>
      <c r="G36" s="161" t="str">
        <f>_xlfn.TEXTJOIN("; ",TRUE,Hindamistabel!L139:L139)</f>
        <v/>
      </c>
    </row>
    <row r="37" spans="1:7" ht="52.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",TRUE,Hindamistabel!K140:K144)</f>
        <v>KKK, KIRKE, KESE</v>
      </c>
      <c r="G37" s="161" t="str">
        <f>_xlfn.TEXTJOIN("; ",TRUE,Hindamistabel!L140:L144)</f>
        <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",TRUE,Hindamistabel!K145:K149)</f>
        <v>KKK, KIRKE</v>
      </c>
      <c r="G38" s="161" t="str">
        <f>_xlfn.TEXTJOIN("; ",TRUE,Hindamistabel!L145:L149)</f>
        <v>Tehtud on kaitsekorra uuendamine, tegemata vahehindamine ja kava uuendamine.</v>
      </c>
    </row>
    <row r="39" spans="1:7" ht="10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Vähem kui pool (&lt;50%) planeeritud meetmetest on rakendatud</v>
      </c>
      <c r="F39" s="160" t="str">
        <f>_xlfn.TEXTJOIN("; ",TRUE,Hindamistabel!K150:K154)</f>
        <v>Külastustaristu virtuaalkontor</v>
      </c>
      <c r="G39" s="161" t="str">
        <f>_xlfn.TEXTJOIN("; ",TRUE,Hindamistabel!L150:L154)</f>
        <v/>
      </c>
    </row>
    <row r="40" spans="1:7" ht="105" x14ac:dyDescent="0.4">
      <c r="A40" s="158" t="s">
        <v>315</v>
      </c>
      <c r="B40" s="159" t="s">
        <v>273</v>
      </c>
      <c r="C40" s="159" t="s">
        <v>196</v>
      </c>
      <c r="D40" s="171" t="s">
        <v>316</v>
      </c>
      <c r="E40" s="164" t="str">
        <f>IF(Hindamistabel!J155&lt;&gt;"",Hindamistabel!J155,"")</f>
        <v>Tehtud on niiduelupaikade taastamist ja hooldamist, mida KKK-ga ei planeeritud.</v>
      </c>
      <c r="F40" s="160" t="str">
        <f>_xlfn.TEXTJOIN("; ",TRUE,Hindamistabel!K155:K155)</f>
        <v>PNO, LHO ja RMK kihid</v>
      </c>
      <c r="G40" s="161" t="str">
        <f>_xlfn.TEXTJOIN("; ",TRUE,Hindamistabel!L155:L155)</f>
        <v/>
      </c>
    </row>
    <row r="41" spans="1:7" ht="230.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KKK, EELIS, KESE (Keskkonnaagentuur. 2017. Madalsoode ja rabade haudelinnustiku seire 2016. aasta aruanne)</v>
      </c>
      <c r="G41" s="161" t="str">
        <f>_xlfn.TEXTJOIN("; ",TRUE,Hindamistabel!L156:L160)</f>
        <v>Seire hinnangul on Lihula raba endiselt hea elupaik soolindudele ja enamike seisund on stabiilne, metsaliikide info on puudulik ja taimeliikidel läheb halvemini va kaunis kuldking.</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väikepistrik, tutkas, valgeselg-kirjurähn, väike-kirjurähn, eesti soojumikas, kuninga-kuuskjalg</v>
      </c>
      <c r="F43" s="160" t="str">
        <f>IF(Hindamistabel!K162&lt;&gt;"",Hindamistabel!K162,"")</f>
        <v>KKK, KESE, EELIS</v>
      </c>
      <c r="G43" s="161" t="str">
        <f>IF(Hindamistabel!L162&lt;&gt;"",Hindamistabel!L162,"")</f>
        <v/>
      </c>
    </row>
    <row r="44" spans="1:7" ht="183.75" x14ac:dyDescent="0.4">
      <c r="A44" s="158" t="s">
        <v>329</v>
      </c>
      <c r="B44" s="159" t="s">
        <v>273</v>
      </c>
      <c r="C44" s="159" t="s">
        <v>318</v>
      </c>
      <c r="D44" s="171" t="s">
        <v>435</v>
      </c>
      <c r="E44" s="164" t="str">
        <f>IF(Hindamistabel!J163&lt;&gt;"",Hindamistabel!J163,"")</f>
        <v>Sooliikide (linnud ja taimed) puhul on vajalik kuivenduse mõjude peatamine, taimeliikide puhul on vajalik ka kasvukohtade hooldus, metsaliikide osas on vajalik andmete täpsustamine.</v>
      </c>
      <c r="F44" s="160" t="str">
        <f>IF(Hindamistabel!K163&lt;&gt;"",Hindamistabel!K163,"")</f>
        <v>KKK, KESE, EELIS, hindaja ekspertarvamus</v>
      </c>
      <c r="G44" s="161" t="str">
        <f>IF(Hindamistabel!L163&lt;&gt;"",Hindamistabel!L163,"")</f>
        <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Tableau, EELIS</v>
      </c>
      <c r="G45" s="161" t="str">
        <f>_xlfn.TEXTJOIN("; ",TRUE,Hindamistabel!L164:L168)</f>
        <v/>
      </c>
    </row>
    <row r="46" spans="1:7" ht="78.75" x14ac:dyDescent="0.4">
      <c r="A46" s="158" t="s">
        <v>336</v>
      </c>
      <c r="B46" s="159" t="s">
        <v>273</v>
      </c>
      <c r="C46" s="159" t="s">
        <v>318</v>
      </c>
      <c r="D46" s="171" t="s">
        <v>436</v>
      </c>
      <c r="E46" s="164" t="str">
        <f>IF(Hindamistabel!J169&lt;&gt;"",Hindamistabel!J169,"")</f>
        <v/>
      </c>
      <c r="F46" s="160" t="str">
        <f>IF(Hindamistabel!K169&lt;&gt;"",Hindamistabel!K169,"")</f>
        <v/>
      </c>
      <c r="G46" s="161" t="str">
        <f>IF(Hindamistabel!L169&lt;&gt;"",Hindamistabel!L169,"")</f>
        <v/>
      </c>
    </row>
    <row r="47" spans="1:7" ht="153.75" x14ac:dyDescent="0.4">
      <c r="A47" s="158" t="s">
        <v>338</v>
      </c>
      <c r="B47" s="159" t="s">
        <v>273</v>
      </c>
      <c r="C47" s="159" t="s">
        <v>318</v>
      </c>
      <c r="D47" s="171" t="s">
        <v>437</v>
      </c>
      <c r="E47" s="164" t="str">
        <f>IF(Hindamistabel!J170&lt;&gt;"",Hindamistabel!J170,"")</f>
        <v>6530*, 7140, 7230, 91D0*</v>
      </c>
      <c r="F47" s="160" t="str">
        <f>IF(Hindamistabel!K170&lt;&gt;"",Hindamistabel!K170,"")</f>
        <v>Tableau, EELIS</v>
      </c>
      <c r="G47" s="161" t="str">
        <f>IF(Hindamistabel!L170&lt;&gt;"",Hindamistabel!L170,"")</f>
        <v>Siinjuures tuleb arvestada sellega, et 91D0* eulpaigatüübi puhul on olnud eelnevalt tegemist valemääranguga ja uuemate andmete alusel seda elupaigatüüpi nii suurel alal nagu KKK kirjeldab ei leidu.</v>
      </c>
    </row>
    <row r="48" spans="1:7" ht="174" customHeight="1" x14ac:dyDescent="0.4">
      <c r="A48" s="158" t="s">
        <v>341</v>
      </c>
      <c r="B48" s="159" t="s">
        <v>273</v>
      </c>
      <c r="C48" s="159" t="s">
        <v>318</v>
      </c>
      <c r="D48" s="171" t="s">
        <v>438</v>
      </c>
      <c r="E48" s="164" t="str">
        <f>IF(Hindamistabel!J171&lt;&gt;"",Hindamistabel!J171,"")</f>
        <v>Sookoosluste seisundi parandamiseks on vajalik veerežiimi parandamine, rabametsade puhul võib muutus olla tingitud uuematest inventuuriandmetest.</v>
      </c>
      <c r="F48" s="160" t="str">
        <f>IF(Hindamistabel!K171&lt;&gt;"",Hindamistabel!K171,"")</f>
        <v>KKK, EELIS, hindaja ekspertarvamus</v>
      </c>
      <c r="G48" s="161" t="str">
        <f>IF(Hindamistabel!L171&lt;&gt;"",Hindamistabel!L171,"")</f>
        <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ELME2</v>
      </c>
      <c r="G49" s="161" t="str">
        <f>_xlfn.TEXTJOIN("; ",TRUE,Hindamistabel!L172:L175)</f>
        <v>7,76</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ELME2</v>
      </c>
      <c r="G50" s="161" t="str">
        <f>_xlfn.TEXTJOIN("; ",TRUE,Hindamistabel!L176:L179)</f>
        <v>88,65</v>
      </c>
    </row>
    <row r="51" spans="1:7" ht="5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 VMP</v>
      </c>
      <c r="G51" s="161" t="str">
        <f>_xlfn.TEXTJOIN("; ",TRUE,Hindamistabel!L180:L182)</f>
        <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hindaja ekspertarvamus</v>
      </c>
      <c r="G53" s="161" t="str">
        <f>_xlfn.TEXTJOIN("; ",TRUE,Hindamistabel!L186:L190)</f>
        <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60" t="str">
        <f>_xlfn.TEXTJOIN("; ",TRUE,Hindamistabel!K192:K196)</f>
        <v>EELIS, KESE, KE, hindaja ekspertarvamus</v>
      </c>
      <c r="G55" s="161" t="str">
        <f>_xlfn.TEXTJOIN("; ",TRUE,Hindamistabel!L192:L196)</f>
        <v/>
      </c>
    </row>
    <row r="56" spans="1:7" ht="105" x14ac:dyDescent="0.4">
      <c r="A56" s="158" t="s">
        <v>405</v>
      </c>
      <c r="B56" s="159" t="s">
        <v>273</v>
      </c>
      <c r="C56" s="159" t="s">
        <v>318</v>
      </c>
      <c r="D56" s="171" t="s">
        <v>440</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372</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2026-02-11T11:07:00Z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