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E710FAC8-BE61-44EB-9E71-F243100F8C6C}"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<sst xmlns="http://schemas.openxmlformats.org/spreadsheetml/2006/main" count="1306" uniqueCount="539">
  <si>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</si>
  <si>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</si>
  <si>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</si>
  <si>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</si>
  <si>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</si>
  <si>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</si>
  <si>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</si>
  <si>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</si>
  <si>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</si>
  <si>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</si>
  <si>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</si>
  <si>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</si>
  <si>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</si>
  <si>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</si>
  <si>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</si>
  <si>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</si>
  <si>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</si>
  <si>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</si>
  <si>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</si>
  <si>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</si>
  <si>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</si>
  <si>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</si>
  <si>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</si>
  <si>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</si>
  <si>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</si>
  <si>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</si>
  <si>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</si>
  <si>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</si>
  <si>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</si>
  <si>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</si>
  <si>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</si>
  <si>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</si>
  <si>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</si>
  <si>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</si>
  <si>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</si>
  <si>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</si>
  <si>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</si>
  <si>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</si>
  <si>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</si>
  <si>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</si>
  <si>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</si>
  <si>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</si>
  <si>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</si>
  <si>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</si>
  <si>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</si>
  <si>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</si>
  <si>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</si>
  <si>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</si>
  <si>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</si>
  <si>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</si>
  <si>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</si>
  <si>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</si>
  <si>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</si>
  <si>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</si>
  <si>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</si>
  <si>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</si>
  <si>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</si>
  <si>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</si>
  <si>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</si>
  <si>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</si>
  <si>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</si>
  <si>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</si>
  <si>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</si>
  <si>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</si>
  <si>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</si>
  <si>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</si>
  <si>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</si>
  <si>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</si>
  <si>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</si>
  <si>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</si>
  <si>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</si>
  <si>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</si>
  <si>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</si>
  <si>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</si>
  <si>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</si>
  <si>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</si>
  <si>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</si>
  <si>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</si>
  <si>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</si>
  <si>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</si>
  <si>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</si>
  <si>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</si>
  <si>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</si>
  <si>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</si>
  <si>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</si>
  <si>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</si>
  <si>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</si>
  <si>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</si>
  <si>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</si>
  <si>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</si>
  <si>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</si>
  <si>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</si>
  <si>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</si>
  <si>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</si>
  <si>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</si>
  <si>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</si>
  <si>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</si>
  <si>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</si>
  <si>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</si>
  <si>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</si>
  <si>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</si>
  <si>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</si>
  <si>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</si>
  <si>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</si>
  <si>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</si>
  <si>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</si>
  <si>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</si>
  <si>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</si>
  <si>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</si>
  <si>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</si>
  <si>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</si>
  <si>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</si>
  <si>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</si>
  <si>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</si>
  <si>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</si>
  <si>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</si>
  <si>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</si>
  <si>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</si>
  <si>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</si>
  <si>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</si>
  <si>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</si>
  <si>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</si>
  <si>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</si>
  <si>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</si>
  <si>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</si>
  <si>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</si>
  <si>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</si>
  <si>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</si>
  <si>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</si>
  <si>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</si>
  <si>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</si>
  <si>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</si>
  <si>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</si>
  <si>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</si>
  <si>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</si>
  <si>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</si>
  <si>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</si>
  <si>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</si>
  <si>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</si>
  <si>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</si>
  <si>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</si>
  <si>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</si>
  <si>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</si>
  <si>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</si>
  <si>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</si>
  <si>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</si>
  <si>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</si>
  <si>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</si>
  <si>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</si>
  <si>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</si>
  <si>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</si>
  <si>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</si>
  <si>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</si>
  <si>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</si>
  <si>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</si>
  <si>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</si>
  <si>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</si>
  <si>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</si>
  <si>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</si>
  <si>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</si>
  <si>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</si>
  <si>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</si>
  <si>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</si>
  <si>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</si>
  <si>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</si>
  <si>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</si>
  <si>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</si>
  <si>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</si>
  <si>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</si>
  <si>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</si>
  <si>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</si>
  <si>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</si>
  <si>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</si>
  <si>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</si>
  <si>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</si>
  <si>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</si>
  <si>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</si>
  <si>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</si>
  <si>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</si>
  <si>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</si>
  <si>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</si>
  <si>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</si>
  <si>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</si>
  <si>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</si>
  <si>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</si>
  <si>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</si>
  <si>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</si>
  <si>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</si>
  <si>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</si>
  <si>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</si>
  <si>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</si>
  <si>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</si>
  <si>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</si>
  <si>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</si>
  <si>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</si>
  <si>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</si>
  <si>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</si>
  <si>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</si>
  <si>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</si>
  <si>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</si>
  <si>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</si>
  <si>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</si>
  <si>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</si>
  <si>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</si>
  <si>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</si>
  <si>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</si>
  <si>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</si>
  <si>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</si>
  <si>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</si>
  <si>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</si>
  <si>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</si>
  <si>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</si>
  <si>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</si>
  <si>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</si>
  <si>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</si>
  <si>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</si>
  <si>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</si>
  <si>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</si>
  <si>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</si>
  <si>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</si>
  <si>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</si>
  <si>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</si>
  <si>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</si>
  <si>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</si>
  <si>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</si>
  <si>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</si>
  <si>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</si>
  <si>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</si>
  <si>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</si>
  <si>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</si>
  <si>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</si>
  <si>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</si>
  <si>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</si>
  <si>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</si>
  <si>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</si>
  <si>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</si>
  <si>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</si>
  <si>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</si>
  <si>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</si>
  <si>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</si>
  <si>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</si>
  <si>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</si>
  <si>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</si>
  <si>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</si>
  <si>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</si>
  <si>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</si>
  <si>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</si>
  <si>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</si>
  <si>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</si>
  <si>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</si>
  <si>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</si>
  <si>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</si>
  <si>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</si>
  <si>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</si>
  <si>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</si>
  <si>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</si>
  <si>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</si>
  <si>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</si>
  <si>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</si>
  <si>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</si>
  <si>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</si>
  <si>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</si>
  <si>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</si>
  <si>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</si>
  <si>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</si>
  <si>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</si>
  <si>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</si>
  <si>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</si>
  <si>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</si>
  <si>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</si>
  <si>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</si>
  <si>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</si>
  <si>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</si>
  <si>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</si>
  <si>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</si>
  <si>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</si>
  <si>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</si>
  <si>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</si>
  <si>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</si>
  <si>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</si>
  <si>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</si>
  <si>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</si>
  <si>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</si>
  <si>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</si>
  <si>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</si>
  <si>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</si>
  <si>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</si>
  <si>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</si>
  <si>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</si>
  <si>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</si>
  <si>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</si>
  <si>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</si>
  <si>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</si>
  <si>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</si>
  <si>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</si>
  <si>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</si>
  <si>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</si>
  <si>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</si>
  <si>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</si>
  <si>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</si>
  <si>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</si>
  <si>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</si>
  <si>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</si>
  <si>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</si>
  <si>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</si>
  <si>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</si>
  <si>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</si>
  <si>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</si>
  <si>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</si>
  <si>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</si>
  <si>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</si>
  <si>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</si>
  <si>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</si>
  <si>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</si>
  <si>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</si>
  <si>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</si>
  <si>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</si>
  <si>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</si>
  <si>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</si>
  <si>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</si>
  <si>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</si>
  <si>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</si>
  <si>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</si>
  <si>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</si>
  <si>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</si>
  <si>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</si>
  <si>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</si>
  <si>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</si>
  <si>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</si>
  <si>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</si>
  <si>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</si>
  <si>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</si>
  <si>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</si>
  <si>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</si>
  <si>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</si>
  <si>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</si>
  <si>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</si>
  <si>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</si>
  <si>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</si>
  <si>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</si>
  <si>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</si>
  <si>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</si>
  <si>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</si>
  <si>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</si>
  <si>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</si>
  <si>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</si>
  <si>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</si>
  <si>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</si>
  <si>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</si>
  <si>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</si>
  <si>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</si>
  <si>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</si>
  <si>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</si>
  <si>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</si>
  <si>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</si>
  <si>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</si>
  <si>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</si>
  <si>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</si>
  <si>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</si>
  <si>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</si>
  <si>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</si>
  <si>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</si>
  <si>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</si>
  <si>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</si>
  <si>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</si>
  <si>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</si>
  <si>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</si>
  <si>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</si>
  <si>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</si>
  <si>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</si>
  <si>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</si>
  <si>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</si>
  <si>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</si>
  <si>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</si>
  <si>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</si>
  <si>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</si>
  <si>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</si>
  <si>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</si>
  <si>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</si>
  <si>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</si>
  <si>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</si>
  <si>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</si>
  <si>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</si>
  <si>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</si>
  <si>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</si>
  <si>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</si>
  <si>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</si>
  <si>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</si>
  <si>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</si>
  <si>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</si>
  <si>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</si>
  <si>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</si>
  <si>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</si>
  <si>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</si>
  <si>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</si>
  <si>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</si>
  <si>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</si>
  <si>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</si>
  <si>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</si>
  <si>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</si>
  <si>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</si>
  <si>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</si>
  <si>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</si>
  <si>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</si>
  <si>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</si>
  <si>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</si>
  <si>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</si>
  <si>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</si>
  <si>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</si>
  <si>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</si>
  <si>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</si>
  <si>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</si>
  <si>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</si>
  <si>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</si>
  <si>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</si>
  <si>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</si>
  <si>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</si>
  <si>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</si>
  <si>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</si>
  <si>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</si>
  <si>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</si>
  <si>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</si>
  <si>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</si>
  <si>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</si>
  <si>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</si>
  <si>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</si>
  <si>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</si>
  <si>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</si>
  <si>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</si>
  <si>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</si>
  <si>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</si>
  <si>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</si>
  <si>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</si>
  <si>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</si>
  <si>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</si>
  <si>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</si>
  <si>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</si>
  <si>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</si>
  <si>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</si>
  <si>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</si>
  <si>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</si>
  <si>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</si>
  <si>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</si>
  <si>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</si>
  <si>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</si>
  <si>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</si>
  <si>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</si>
  <si>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</si>
  <si>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</si>
  <si>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</si>
  <si>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</si>
  <si>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</si>
  <si>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</si>
  <si>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</si>
  <si>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</si>
  <si>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</si>
  <si>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</si>
  <si>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</si>
  <si>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</si>
  <si>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</si>
  <si>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</si>
  <si>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</si>
  <si>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</si>
  <si>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</si>
  <si>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</si>
  <si>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</si>
  <si>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</si>
  <si>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Prangli maastikukaitseala</t>
  </si>
  <si>
    <t>KLO1000018</t>
  </si>
  <si>
    <t>Harju maakond</t>
  </si>
  <si>
    <t>1999. a moodustati Prangli maastikukaitseala, millest osa (Kaitsemets (männik) Prangli sarel) võeti kaitse alla 1960. aastal.</t>
  </si>
  <si>
    <t>59,3 ha</t>
  </si>
  <si>
    <t>70,8 ha</t>
  </si>
  <si>
    <t>Keskkonnaamet</t>
  </si>
  <si>
    <t>IV, V</t>
  </si>
  <si>
    <t>Prangli loodusala</t>
  </si>
  <si>
    <t>Prangli loodusala kaitsekorralduskava 2016-2025</t>
  </si>
  <si>
    <t>2016-2025</t>
  </si>
  <si>
    <t>Liggi Namm</t>
  </si>
  <si>
    <t>kaitsekorralduskava</t>
  </si>
  <si>
    <t>Kaitseväärtuseks (määrusega kaitse-eesmärgiks seatud) on 10 elupaigatüüpi, millest kahe (2110 ja 2120) seisund ei olnud kindlaks tehtud.</t>
  </si>
  <si>
    <t>kaitsekorralduskava, EELIS</t>
  </si>
  <si>
    <t xml:space="preserve">Halvaks on loetud kahe elupaigatüübi (eelluited (2110) ja valged luited (2120)) andmed, sest nende kohta info kaitsekorralduskavas puudub. </t>
  </si>
  <si>
    <t>Üheteistkümnest kaitseväärtusest on survetegurid tuvastatud (sh öeldud, et need puuduvad) üheksal.</t>
  </si>
  <si>
    <t>erinevate luitetüüpide kinnikasvamine männiga, kadastike metsastumine</t>
  </si>
  <si>
    <t>rannaniitude hoolduse lakkamine</t>
  </si>
  <si>
    <t>sõidukitega sõitmine luidetel ja rannikukooslustel</t>
  </si>
  <si>
    <t xml:space="preserve">Üheteistkümnest kaitseväärtusest on eesmärgid seatud üheksal. Eesmärgid pole seatud eelluidetele (2110) ja valgetele luidetele (2120). </t>
  </si>
  <si>
    <t>kaitsekorralduskava, Riigi Teataja</t>
  </si>
  <si>
    <t>Määrusega (kaitse-eeskirjaga) on kaitseväärtuseks ka maastik ja maastikuilme, kuid sellele pole kaitsekorralduskavas eesmärki seatud.</t>
  </si>
  <si>
    <t>Toimus avalik koosolek.</t>
  </si>
  <si>
    <t>Keskkonnaameti dokumendihaldussüsteem</t>
  </si>
  <si>
    <t>Maaomanike tugev vastuseis ehituspiirangutele Aksi sihtkaitsevööndis.</t>
  </si>
  <si>
    <t>Piisav teave on merikotka ja kadastike kohta.</t>
  </si>
  <si>
    <t>EELIS, hindaja arvamus</t>
  </si>
  <si>
    <t>Vajalik on hinnata elupaigatüüpide seisundit, mitmed luite-elupaigatüübid on hinnatud 2010. ja 2001. aastal.</t>
  </si>
  <si>
    <t>Pärandniitude taastamistöid ei ole kaitsekorralduskavas planeeritud.</t>
  </si>
  <si>
    <t>Märgalade ja veekogudega seotud taastamistöid ei ole kaitsekorralduskavas planeeritud.</t>
  </si>
  <si>
    <t>kaitsekorralduskava, EELIS, loodushoiutööde andmed (sh RMK ja ELF talgud)</t>
  </si>
  <si>
    <t>Liigikaitselisi töid ei ole kaitsekorralduskavas planeeritud.</t>
  </si>
  <si>
    <t>Selliseid töid ei ole kaitsekorralduskavas planeeritud.</t>
  </si>
  <si>
    <t>Külastustaristu virtuaalkontor, Keskkonnaameti piirkondlik juhtivspetsialist</t>
  </si>
  <si>
    <t>Keskkonnaameti dokumendihaldussüsteem, loodushoiutööde andmed (sh RMK ja ELF talgud)</t>
  </si>
  <si>
    <t>Keskkonnaameti dokumendihaldussüsteem, piirkondlik juhtivspetsialist</t>
  </si>
  <si>
    <t>Keskkonnaameti piirkondlik juhtivspetsialist, hindaja teadmised</t>
  </si>
  <si>
    <t>kaitsekorralduskava, Keskkonnaameti piirkondlik juhtivspetsialist</t>
  </si>
  <si>
    <t>Kaitsekorralduskavas planeeriti Aksi saarel soostunud ala veetaseme reguleerimise ekspertarvamuse koostamine. Ekspetarvamust pole koostatud ja see pole käesoleval ajal vajalik. Tegemist on looduslike protsessidega sihtkaitsevööndis ja kraavitus kahjustaks märgi elupaigatüüpe.</t>
  </si>
  <si>
    <t>Tulemuslikkuse vahehindamist ei ole tehtud. Kaitsekorralduskava ei ole 2025. aastaks uuendatud.</t>
  </si>
  <si>
    <t>EELIS, KESE, Nellis, R., 2020. Eksperthinnang Prangli maastikukaitseala Aksi sihtkaitsevööndi ulatuse ja tsoneeringu muutmise kohta.</t>
  </si>
  <si>
    <t xml:space="preserve">Alal on kaitseväärtuseks üks liik - merikotkas, kelle seisundi kaitsekorraldusperioodil (2016-2025) loeb hindaja halvenenuks, sest viimane edukas pesitsus registreeriti 2017. aastal. Alal on üks merikotka elupaik, mis asub Aksi saarel. 2020. ja 2021. aastal merikotkast alal ei regrstreeritud. 2023. ja 2024. aastal oli pesa asustatud, kuid pesitsemist kas ei toimunud või oli see edutu. R. Nellise 2020. a koostatud ekspertarvamuse kohaselt on merikotka seisundi halvenemine põhjustatud inimtegevusega kaasnevast häirimisest. Suures oses oli häirimine põhjustatud ebaseaduslikust ehitustegevusest. Ebaseaduslikult püstitatud ehitised on lähtuvalt kohtuotsusest ja varasema Keskkonnainspektiooni ettekirjutusest lammutatud ning eeldatavasti häiring vähenenud, kuid selle mõjust merikotkale saab järeldusi teha pikema aja möödudes.  </t>
  </si>
  <si>
    <t xml:space="preserve">Halvenenuks võib lugeda merikotka seisundi. </t>
  </si>
  <si>
    <t>Tähised ja infotahvlid on paigaldatud. Kaitsekorralduskavas planeeritud infopäevi pole korraldatud.</t>
  </si>
  <si>
    <t>Keskkonnaagentuur, ELME kaardikihid</t>
  </si>
  <si>
    <t>Hindamisel on lähtutud suunised vastamiseseks sellest osast, mida teha siis, kui muutust pole võimalik hinnata. Prangli maastikukaitseala hindepunktid nelja ökosüsteemi teenuse (mulla org C, elupaigahüve, tolmeldamine, vee reguleerimisvõime) kaardi alusel on 6,82 (keskmine).</t>
  </si>
  <si>
    <t xml:space="preserve">Hindamisel on lähtutud suunised vastamiseseks sellest osast, mida teha siis, kui muutust pole võimalik hinnata. Prangli maastikukaitseala sidususe hindepunktid ELME kaardikihtide alusel on 87,07 (hea). </t>
  </si>
  <si>
    <t>Ebaseaduslik ehitustegevus, väljaspool teid mootorsõidukiga sõitmine.</t>
  </si>
  <si>
    <t>OKAS, väärteomenetluse portaal, Nellis, R., 2020. Eksperthinnang Prangli maastikukaitseala Aksi sihtkaitsevööndi ulatuse ja tsoneeringu muutmise kohta, hindaja arvamus</t>
  </si>
  <si>
    <t>Riigi Teataja, EELIS</t>
  </si>
  <si>
    <t>2021. a inventuuri järgi on alal umbes 9 ha liigirikkaid niite (6270*), mis tuleks lisada kaitseväärtuste hulka.</t>
  </si>
  <si>
    <t>Maastikukaitseala loodusväärtused on suure külastatavuse jm inimtegevuse surve all. Huvitav on jälgida seiretulemustest, kuidas hakkab pärast ebaseaduslike hoonete lammutamist minema merikotkal (kas pesitsemine õnnestub ja mitu aastat kulub selleks aega).</t>
  </si>
  <si>
    <t xml:space="preserve">Rannikuelupaikade (2110, 2120, 1640) kohta kaasaegsed andmed puuduvad (invetneeritud 15-25 a tagasi) ja vastavalt juhistele tuleb lugeda nende seisund halvenenuks. Lisaks on vanades inventuurides märgitud, et neid on kahjustanud maastikusõidukiga sõitmine ja rannas sõitmise jälgi tuvastati ka 2024. a Keskkonnaameti järelevalve käigus. 2019. a riiklik seire hindas Prangli saare lõunaosa seirepunktis rannikuelupaikade seisundi soodsaks, kuid viitab probleemina ATVde ja krossimootorratastega sõitmise. Kuna sõitmine on jätkuv probleem ja seire on üle 6 aasta vana, on seisundi hindamiseks vajalik läbi viia uus hindamine või inventeerimine.  Pranglil on tehtud hallide luidete (2130*) ja hariliku kukemarjaga luidete (2140*) taastamistöid, mistõttu on nende seisund eeldatavasti vähemalt stabiilne.  Värskemaid andmeid pole rannikulõugaste (1150*) kohta, kuid nende iseloomu ja paiknemise tõttu on seisund eeldatavasti stabiilne. Mõnende rannikuelupaigatüüpide pindala on võrreldes kaitsekorraldusperioodi algusega suurenenud, see on tingitud täpsemast kaardistusest (neid on leitud pärandniitude tüüpides kaasnevatena). Rannaniitude (1630*) ja kadastike (5130) pindala on vähesel määral vähenenud, kuid see on tingitud täpsemast inventuurist, mille käigus osa neist määrati 2021. a inventuuriga teisteks pärandniidutüüpideks. Kuna üle poole pärandniitudest hooldatakse karjatades, võib eeldada, et kokkuvõttes on nende seisund paranenud. Metsastunud luidete (2180) seisund on stabiilne (2020. a inventuuri alusel  on pindala ja seisundinäitajad suures osas jäänud samaks). Liigirikaste madalsoode eri osade seisund on väga erinev - karjatataval osal eeldatavasti paranenud, 2015. a inventuuri alusel kasega võsastuval alal (ei hooldata) eeldatavasti halvenenud ning lisaks on ala, mille kohta kaasaegsed andmed puuduvad. </t>
  </si>
  <si>
    <t>EELIS, hindaja ekspertarvamus</t>
  </si>
  <si>
    <t>Kaitseväärtuseks (määrusega kaitse-eesmärgiks seatud) on üks liik - merikotkas, kelle seisund oli kindlaks tehtud.</t>
  </si>
  <si>
    <t xml:space="preserve">Kahe elupaigatüübi (2110 ja 2120) andmed on kaitsekorralduskavas puudulikud, kuid inventuure või uuringuid pole planeeritud. Tulemuslikkuse hindaja tuvastas, et andmed nende elupaigatüüpide kohta olid EELISes olemas 2012. a lõpust, inventuurid olid tehtud 2001. ja 2010. a. </t>
  </si>
  <si>
    <t>kaitsekorralduskava, Keskkonnaameti looduskaitse planeerimise piirkondlik juhtivspetsialist</t>
  </si>
  <si>
    <t>Halvenemise põhjus on inimtegevuse põhjustatud häiring, mis 2026. aastaks on eeldatavasti vähenenud. Kas sellel on positiivne mõju merikotkale, näitavad pikemaaegse seire tulemused.</t>
  </si>
  <si>
    <t>Vajalik on viia läbi inventuurid vananenud (15-25 a vanad) andmetega aladel. Eriti tugev probleem on rannikuelupaikade andmetega, sest puudub kinnitatud inventeerimise metoodika. Probleem on maastikusõidukitega rannas sõitmine, mis kahjustab elupaigatüüpe.</t>
  </si>
  <si>
    <t>Ebaseaduslik ehitustegevus ja väljaspool teid mootorsõidukiga sõitmine kahjustab ja hävitab kaitseväärtuseid.</t>
  </si>
  <si>
    <t>Kaitsekord on sobiv, probleem on sellest kinnipidamine.</t>
  </si>
  <si>
    <r>
      <t>2021. a inventuuri järgi on alal umbes 9 ha liigirikkaid niite (6270*), mis tuleks lisada kaitseväärtuste hulka. 2025. a registreeriti Aksi saarel lumi-tundrasamblik, mis on Eesti punase nimestiku 2019. a hindamise järgi kriitilises seisus. 2026. a mais ei ole lumi-tundrasamblik (</t>
    </r>
    <r>
      <rPr>
        <i/>
        <sz val="10"/>
        <color theme="1"/>
        <rFont val="Arial"/>
        <family val="2"/>
        <charset val="186"/>
      </rPr>
      <t>Flavocetraria nivalis</t>
    </r>
    <r>
      <rPr>
        <sz val="10"/>
        <color theme="1"/>
        <rFont val="Arial"/>
        <family val="2"/>
      </rPr>
      <t xml:space="preserve">) Eestis kaitsealune liik, kuid kui see peaks muutuma, tuleks kaaluda liigi lisamist maastikukaitseala kaitseväärtuste hulka. </t>
    </r>
  </si>
  <si>
    <t>Vastavalt juhistele on hindaja arvestanud olulisuse ja ulatuse kindlaks määratuks ka juhul, kui on üldised kirjeldused ja kui on öeldud, et survetegurid puuduvad. Metsastunud luidete (2180) survetegurite olulisus ja ulatus ei ole kindlaks määratud.</t>
  </si>
  <si>
    <t>Kaitsekorralduskava on koostatud Prangli loodusala kohta, mis hõlmab hoiuala ja maastikukaitseala. Kohaldub ka pärandniitude tegevuskava ja merikotka kaitse tegevuskava.</t>
  </si>
  <si>
    <t>Kuigi kaitsekorralduskava ei tuvasta andmelünki ega plaani nende likvideerimiseks tegevusi, arvestab hindaja siinkohal, et hindamise käigus tuvastatud kaitsekorralduskava koostamise ajal olnud andmelüngad on täidetud (andmed  elupaigatüüpide eelluited (2110) ja valged luited (2120) kohta on EELISes olemas). Siinkohal on arvestatud planeerimise etappi, mitte seda, et kaitsekorraldusperioodi lõpuks on need andmed vananenud.</t>
  </si>
  <si>
    <t>Vajalik on hooldada ja taastada rannaniite (1630*), halle luiteid (2130*, ruskeid luiteid kukemarjaga (2140*) ja kadastikke (5130).</t>
  </si>
  <si>
    <t xml:space="preserve">Uuringuid ja invetnuure on kasutatud Keskkonnaameti kooskõlastust vajavate tegevuste otsustes. </t>
  </si>
  <si>
    <t>Pärandniitude hooldamine ja luitekoosluste taastamine toimus asjatundjate juhendamisel.</t>
  </si>
  <si>
    <t>Kaitsekorralduskava nägi ette ligikaudu 27 ha pärandniitude ning 11 ha hallide luidete (2130*) ja ruskete luidete kukemarjaga (2140*) hooldamise. Pärandniitudest hooldati 2025. a 23,4 ha. Luidete hooldamist (pole vaja teha igal aastal) on tehtud 7 ha.</t>
  </si>
  <si>
    <t>Tegemata on Aksi saarel soostunud ala veetaseme reguleerimise ekspertarvamuse koostamine, sest on leitud, et see pole vajalik. Tehtud ei ole kaitsekorralduskava tulemuslikkuse vahehindamist, sest puudus metoodika. Kaitsekorralduskava pole uuendatud ressursside piiratuse tõttu. Infopäevi toetuste ja loodusväärtuste kohta pole korraldatud, kuid toetuste info levitamine toimub üleeestiliselt ja huvi korral eraviisiliselt.</t>
  </si>
  <si>
    <t>Probleem on mõnede elupaigatüüpide (2110, 2120, 1640, osaliselt 7230, 1630*) kohta kaasaegse info puudumine (andmed 15-25 a vanad)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</si>
</sst>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
      <i/>
      <sz val="10"/>
      <color theme="1"/>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8">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1" fillId="0" borderId="0" xfId="0" applyFont="1"/>
    <xf numFmtId="0" fontId="28" fillId="68" borderId="0" xfId="0" applyFont="1" applyFill="1" applyAlignment="1">
      <alignment horizontal="center" vertical="center"/>
    </xf>
    <xf numFmtId="0" fontId="28" fillId="68" borderId="0" xfId="0" applyFont="1" applyFill="1" applyAlignment="1">
      <alignment horizontal="left" vertical="center"/>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64">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63"/>
      <tableStyleElement type="headerRow" dxfId="362"/>
      <tableStyleElement type="totalRow" dxfId="361"/>
      <tableStyleElement type="firstColumn" dxfId="360"/>
      <tableStyleElement type="lastColumn" dxfId="359"/>
      <tableStyleElement type="secondRowStripe" dxfId="358"/>
      <tableStyleElement type="secondColumnStripe" dxfId="357"/>
    </tableStyle>
    <tableStyle name="E_Table2_Green" pivot="0" count="7" xr9:uid="{00000000-0011-0000-FFFF-FFFF01000000}">
      <tableStyleElement type="wholeTable" dxfId="356"/>
      <tableStyleElement type="headerRow" dxfId="355"/>
      <tableStyleElement type="totalRow" dxfId="354"/>
      <tableStyleElement type="firstColumn" dxfId="353"/>
      <tableStyleElement type="lastColumn" dxfId="352"/>
      <tableStyleElement type="secondRowStripe" dxfId="351"/>
      <tableStyleElement type="secondColumnStripe" dxfId="350"/>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Prangli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7" dataDxfId="26" totalsRowDxfId="25">
  <autoFilter ref="A1:F55" xr:uid="{F7A26227-6132-4252-9079-1CAA26291158}"/>
  <tableColumns count="6">
    <tableColumn id="1" xr3:uid="{F381E145-5FF8-43F7-9493-D68D73AE89D0}" name="Küsimuse nr" dataDxfId="24" totalsRowDxfId="23"/>
    <tableColumn id="6" xr3:uid="{D502EFAE-3856-4821-B6EB-F8EEC18B1F4F}" name="Valdkond" dataDxfId="22" totalsRowDxfId="21"/>
    <tableColumn id="5" xr3:uid="{CFA8B89A-68B0-4077-86BC-A70CCBDAB396}" name="Teema" dataDxfId="20" totalsRowDxfId="19"/>
    <tableColumn id="2" xr3:uid="{2690E62C-A214-4FC0-83C6-0F816EC27CFC}" name="Küsimus" dataDxfId="18" totalsRowDxfId="17"/>
    <tableColumn id="3" xr3:uid="{1AE5BBFA-32EA-4782-800B-09D0FFF0B969}" name="Max skoor" totalsRowFunction="custom" dataDxfId="16" totalsRowDxfId="15">
      <totalsRowFormula>SUM(Tabel1[Max skoor])</totalsRowFormula>
    </tableColumn>
    <tableColumn id="4" xr3:uid="{A9D5FA47-54A4-437B-A7A7-4393EF8A8407}" name="Hindamise skoor" totalsRowFunction="custom" dataDxfId="14" totalsRowDxfId="13">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2" dataDxfId="10" headerRowBorderDxfId="11" tableBorderDxfId="9" totalsRowBorderDxfId="8">
  <autoFilter ref="A3:G57" xr:uid="{3EEC79C7-2A45-49C1-824D-8F81ACBF099B}"/>
  <tableColumns count="7">
    <tableColumn id="1" xr3:uid="{DAFE6776-0BBF-4284-9265-C280DFCC4AD3}" name="Küsimuse nr" dataDxfId="7"/>
    <tableColumn id="7" xr3:uid="{AF7CC00B-579B-4C7F-AF6D-DE3A2D2A6F8F}" name="Valdkond" dataDxfId="6"/>
    <tableColumn id="6" xr3:uid="{C53C7C3E-313D-4E63-B804-E84E56E61547}" name="Teema" dataDxfId="5"/>
    <tableColumn id="2" xr3:uid="{79E244D8-CBAD-48D0-B456-F0E1E47DFB6B}" name="Küsimus" dataDxfId="4"/>
    <tableColumn id="3" xr3:uid="{71E394DD-754B-4946-9084-7A7E1BEFB868}" name="Vastus" dataDxfId="3"/>
    <tableColumn id="4" xr3:uid="{86DF6E66-5C4B-4E69-905C-766A4A472070}" name="Vastamisel kasutatud andmeallikas" dataDxfId="2"/>
    <tableColumn id="5" xr3:uid="{0EB3D98C-D3E1-4E36-9803-2B6424BE196C}" name="Selgitused, lisainfo/_x000a_vastuse põhjendus" dataDxfId="1"/>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79" t="s">
        <v>0</v>
      </c>
      <c r="C3" s="179"/>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0"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467</v>
      </c>
    </row>
    <row r="7" spans="2:4" ht="13.8" x14ac:dyDescent="0.3">
      <c r="B7" s="37" t="s">
        <v>60</v>
      </c>
      <c r="C7" s="175" t="s">
        <v>468</v>
      </c>
    </row>
    <row r="8" spans="2:4" ht="13.2" x14ac:dyDescent="0.3">
      <c r="B8" s="37" t="s">
        <v>61</v>
      </c>
      <c r="C8" s="36" t="s">
        <v>469</v>
      </c>
    </row>
    <row r="9" spans="2:4" ht="26.4" x14ac:dyDescent="0.3">
      <c r="B9" s="37" t="s">
        <v>62</v>
      </c>
      <c r="C9" s="36" t="s">
        <v>470</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v>1</v>
      </c>
    </row>
    <row r="14" spans="2:4" ht="13.2" x14ac:dyDescent="0.3">
      <c r="B14" s="65" t="s">
        <v>67</v>
      </c>
      <c r="C14" s="37" t="s">
        <v>471</v>
      </c>
    </row>
    <row r="15" spans="2:4" ht="13.2" x14ac:dyDescent="0.3">
      <c r="B15" s="65" t="s">
        <v>68</v>
      </c>
      <c r="C15" s="37">
        <v>1</v>
      </c>
    </row>
    <row r="16" spans="2:4" ht="13.2" x14ac:dyDescent="0.3">
      <c r="B16" s="65" t="s">
        <v>69</v>
      </c>
      <c r="C16" s="37" t="s">
        <v>472</v>
      </c>
    </row>
    <row r="17" spans="2:4" ht="13.2" x14ac:dyDescent="0.3">
      <c r="B17" s="37" t="s">
        <v>70</v>
      </c>
      <c r="C17" s="37" t="s">
        <v>474</v>
      </c>
      <c r="D17" s="63"/>
    </row>
    <row r="18" spans="2:4" ht="13.8" x14ac:dyDescent="0.3">
      <c r="B18" s="37" t="s">
        <v>71</v>
      </c>
      <c r="C18" s="176" t="s">
        <v>475</v>
      </c>
    </row>
    <row r="19" spans="2:4" ht="13.2" x14ac:dyDescent="0.3">
      <c r="B19" s="37" t="s">
        <v>72</v>
      </c>
      <c r="C19" s="37" t="s">
        <v>473</v>
      </c>
    </row>
    <row r="20" spans="2:4" ht="13.2" x14ac:dyDescent="0.3">
      <c r="B20" s="37" t="s">
        <v>73</v>
      </c>
      <c r="C20" s="37">
        <v>130</v>
      </c>
    </row>
    <row r="21" spans="2:4" ht="13.2" x14ac:dyDescent="0.3">
      <c r="B21" s="37" t="s">
        <v>74</v>
      </c>
      <c r="C21" s="37">
        <v>129.30000000000001</v>
      </c>
    </row>
    <row r="22" spans="2:4" ht="13.2" x14ac:dyDescent="0.3">
      <c r="B22" s="37" t="s">
        <v>75</v>
      </c>
      <c r="C22" s="37">
        <v>87.1</v>
      </c>
    </row>
    <row r="23" spans="2:4" ht="13.2" x14ac:dyDescent="0.3">
      <c r="B23" s="37" t="s">
        <v>76</v>
      </c>
      <c r="C23" s="37" t="s">
        <v>476</v>
      </c>
    </row>
    <row r="24" spans="2:4" ht="13.2" x14ac:dyDescent="0.3">
      <c r="B24" s="37" t="s">
        <v>77</v>
      </c>
      <c r="C24" s="37" t="s">
        <v>477</v>
      </c>
    </row>
    <row r="25" spans="2:4" ht="13.2" x14ac:dyDescent="0.3">
      <c r="B25" s="37" t="s">
        <v>78</v>
      </c>
      <c r="C25" s="37" t="s">
        <v>478</v>
      </c>
    </row>
    <row r="26" spans="2:4" ht="13.2" x14ac:dyDescent="0.3">
      <c r="B26" s="37" t="s">
        <v>454</v>
      </c>
      <c r="C26" s="37">
        <f ca="1">YEAR(TODAY())</f>
        <v>2026</v>
      </c>
    </row>
    <row r="27" spans="2:4" ht="52.8" x14ac:dyDescent="0.3">
      <c r="B27" s="37" t="s">
        <v>403</v>
      </c>
      <c r="C27" s="39">
        <v>46153</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F166" activePane="bottomRight" state="frozen"/>
      <selection pane="topRight" activeCell="D1" sqref="D1"/>
      <selection pane="bottomLeft" activeCell="A2" sqref="A2"/>
      <selection pane="bottomRight" activeCell="J171" sqref="J171"/>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2" t="s">
        <v>90</v>
      </c>
      <c r="B2" s="182" t="s">
        <v>90</v>
      </c>
      <c r="C2" s="195">
        <v>0</v>
      </c>
      <c r="D2" s="204" t="s">
        <v>91</v>
      </c>
      <c r="E2" s="192" t="s">
        <v>92</v>
      </c>
      <c r="F2" s="186" t="s">
        <v>93</v>
      </c>
      <c r="G2" s="190" t="s">
        <v>94</v>
      </c>
      <c r="H2" s="100" t="s">
        <v>95</v>
      </c>
      <c r="I2" s="5">
        <v>0</v>
      </c>
      <c r="J2" s="72" t="b">
        <v>0</v>
      </c>
      <c r="K2" s="6"/>
      <c r="L2" s="57"/>
    </row>
    <row r="3" spans="1:12" s="14" customFormat="1" ht="45" customHeight="1" x14ac:dyDescent="0.3">
      <c r="A3" s="183"/>
      <c r="B3" s="183"/>
      <c r="C3" s="196"/>
      <c r="D3" s="205"/>
      <c r="E3" s="193"/>
      <c r="F3" s="188"/>
      <c r="G3" s="250"/>
      <c r="H3" s="7" t="s">
        <v>96</v>
      </c>
      <c r="I3" s="8">
        <v>1</v>
      </c>
      <c r="J3" s="73" t="b">
        <v>0</v>
      </c>
      <c r="K3" s="9"/>
      <c r="L3" s="57"/>
    </row>
    <row r="4" spans="1:12" s="14" customFormat="1" ht="26.25" customHeight="1" x14ac:dyDescent="0.3">
      <c r="A4" s="183"/>
      <c r="B4" s="183"/>
      <c r="C4" s="196"/>
      <c r="D4" s="205"/>
      <c r="E4" s="193"/>
      <c r="F4" s="188"/>
      <c r="G4" s="250"/>
      <c r="H4" s="7" t="s">
        <v>97</v>
      </c>
      <c r="I4" s="8">
        <v>1</v>
      </c>
      <c r="J4" s="73" t="b">
        <v>0</v>
      </c>
      <c r="K4" s="9"/>
      <c r="L4" s="57"/>
    </row>
    <row r="5" spans="1:12" s="14" customFormat="1" ht="26.4" x14ac:dyDescent="0.3">
      <c r="A5" s="183"/>
      <c r="B5" s="183"/>
      <c r="C5" s="196"/>
      <c r="D5" s="205"/>
      <c r="E5" s="193"/>
      <c r="F5" s="188"/>
      <c r="G5" s="250"/>
      <c r="H5" s="7" t="s">
        <v>98</v>
      </c>
      <c r="I5" s="8">
        <v>2</v>
      </c>
      <c r="J5" s="73" t="b">
        <v>0</v>
      </c>
      <c r="K5" s="9"/>
      <c r="L5" s="57"/>
    </row>
    <row r="6" spans="1:12" s="14" customFormat="1" ht="39.6" x14ac:dyDescent="0.3">
      <c r="A6" s="183"/>
      <c r="B6" s="183"/>
      <c r="C6" s="196"/>
      <c r="D6" s="205"/>
      <c r="E6" s="193"/>
      <c r="F6" s="188"/>
      <c r="G6" s="250"/>
      <c r="H6" s="7" t="s">
        <v>99</v>
      </c>
      <c r="I6" s="8">
        <v>2</v>
      </c>
      <c r="J6" s="73" t="b">
        <v>0</v>
      </c>
      <c r="K6" s="9"/>
      <c r="L6" s="57"/>
    </row>
    <row r="7" spans="1:12" s="14" customFormat="1" x14ac:dyDescent="0.3">
      <c r="A7" s="183"/>
      <c r="B7" s="183"/>
      <c r="C7" s="196"/>
      <c r="D7" s="205"/>
      <c r="E7" s="193"/>
      <c r="F7" s="188"/>
      <c r="G7" s="250"/>
      <c r="H7" s="7" t="s">
        <v>100</v>
      </c>
      <c r="I7" s="8">
        <v>3</v>
      </c>
      <c r="J7" s="73" t="b">
        <v>0</v>
      </c>
      <c r="K7" s="9"/>
      <c r="L7" s="57"/>
    </row>
    <row r="8" spans="1:12" s="14" customFormat="1" ht="66" x14ac:dyDescent="0.3">
      <c r="A8" s="183"/>
      <c r="B8" s="183"/>
      <c r="C8" s="196"/>
      <c r="D8" s="205"/>
      <c r="E8" s="193"/>
      <c r="F8" s="188"/>
      <c r="G8" s="250"/>
      <c r="H8" s="7" t="s">
        <v>101</v>
      </c>
      <c r="I8" s="8">
        <v>3</v>
      </c>
      <c r="J8" s="73" t="b">
        <v>1</v>
      </c>
      <c r="K8" s="9" t="s">
        <v>288</v>
      </c>
      <c r="L8" s="57" t="s">
        <v>531</v>
      </c>
    </row>
    <row r="9" spans="1:12" s="14" customFormat="1" ht="26.4" x14ac:dyDescent="0.3">
      <c r="A9" s="184"/>
      <c r="B9" s="184"/>
      <c r="C9" s="197"/>
      <c r="D9" s="206"/>
      <c r="E9" s="194"/>
      <c r="F9" s="189"/>
      <c r="G9" s="191"/>
      <c r="H9" s="101" t="s">
        <v>102</v>
      </c>
      <c r="I9" s="11" t="s">
        <v>385</v>
      </c>
      <c r="J9" s="74" t="b">
        <v>0</v>
      </c>
      <c r="K9" s="12"/>
      <c r="L9" s="58"/>
    </row>
    <row r="10" spans="1:12" s="14" customFormat="1" ht="27.75" customHeight="1" x14ac:dyDescent="0.3">
      <c r="A10" s="182" t="s">
        <v>104</v>
      </c>
      <c r="B10" s="182" t="s">
        <v>105</v>
      </c>
      <c r="C10" s="195" t="s">
        <v>106</v>
      </c>
      <c r="D10" s="201" t="s">
        <v>107</v>
      </c>
      <c r="E10" s="198" t="s">
        <v>108</v>
      </c>
      <c r="F10" s="182" t="s">
        <v>93</v>
      </c>
      <c r="G10" s="182" t="s">
        <v>109</v>
      </c>
      <c r="H10" s="100" t="s">
        <v>110</v>
      </c>
      <c r="I10" s="5">
        <v>0</v>
      </c>
      <c r="J10" s="75" t="b">
        <v>0</v>
      </c>
      <c r="K10" s="17"/>
      <c r="L10" s="4"/>
    </row>
    <row r="11" spans="1:12" s="14" customFormat="1" ht="27.75" customHeight="1" x14ac:dyDescent="0.3">
      <c r="A11" s="183"/>
      <c r="B11" s="183"/>
      <c r="C11" s="196"/>
      <c r="D11" s="202"/>
      <c r="E11" s="199"/>
      <c r="F11" s="183"/>
      <c r="G11" s="183"/>
      <c r="H11" s="7" t="s">
        <v>111</v>
      </c>
      <c r="I11" s="8">
        <v>1</v>
      </c>
      <c r="J11" s="76" t="b">
        <v>0</v>
      </c>
      <c r="K11" s="15"/>
      <c r="L11" s="7"/>
    </row>
    <row r="12" spans="1:12" s="14" customFormat="1" ht="27.75" customHeight="1" x14ac:dyDescent="0.3">
      <c r="A12" s="183"/>
      <c r="B12" s="183"/>
      <c r="C12" s="196"/>
      <c r="D12" s="202"/>
      <c r="E12" s="199"/>
      <c r="F12" s="183"/>
      <c r="G12" s="183"/>
      <c r="H12" s="7" t="s">
        <v>112</v>
      </c>
      <c r="I12" s="8">
        <v>2</v>
      </c>
      <c r="J12" s="76" t="b">
        <v>0</v>
      </c>
      <c r="K12" s="15"/>
      <c r="L12" s="7"/>
    </row>
    <row r="13" spans="1:12" s="14" customFormat="1" ht="27.75" customHeight="1" x14ac:dyDescent="0.3">
      <c r="A13" s="183"/>
      <c r="B13" s="183"/>
      <c r="C13" s="196"/>
      <c r="D13" s="202"/>
      <c r="E13" s="199"/>
      <c r="F13" s="183"/>
      <c r="G13" s="183"/>
      <c r="H13" s="7" t="s">
        <v>113</v>
      </c>
      <c r="I13" s="8">
        <v>3</v>
      </c>
      <c r="J13" s="76" t="b">
        <v>1</v>
      </c>
      <c r="K13" s="15" t="s">
        <v>479</v>
      </c>
      <c r="L13" s="7" t="s">
        <v>522</v>
      </c>
    </row>
    <row r="14" spans="1:12" s="14" customFormat="1" ht="117.75" customHeight="1" x14ac:dyDescent="0.3">
      <c r="A14" s="184"/>
      <c r="B14" s="184"/>
      <c r="C14" s="197"/>
      <c r="D14" s="203"/>
      <c r="E14" s="200"/>
      <c r="F14" s="184"/>
      <c r="G14" s="184"/>
      <c r="H14" s="101" t="s">
        <v>383</v>
      </c>
      <c r="I14" s="11" t="s">
        <v>385</v>
      </c>
      <c r="J14" s="77" t="b">
        <v>0</v>
      </c>
      <c r="K14" s="18"/>
      <c r="L14" s="10"/>
    </row>
    <row r="15" spans="1:12" s="14" customFormat="1" ht="27.75" customHeight="1" x14ac:dyDescent="0.3">
      <c r="A15" s="182" t="s">
        <v>104</v>
      </c>
      <c r="B15" s="182" t="s">
        <v>105</v>
      </c>
      <c r="C15" s="195" t="s">
        <v>114</v>
      </c>
      <c r="D15" s="204" t="s">
        <v>115</v>
      </c>
      <c r="E15" s="198" t="s">
        <v>116</v>
      </c>
      <c r="F15" s="186" t="s">
        <v>93</v>
      </c>
      <c r="G15" s="182" t="s">
        <v>94</v>
      </c>
      <c r="H15" s="100" t="s">
        <v>117</v>
      </c>
      <c r="I15" s="5">
        <v>0</v>
      </c>
      <c r="J15" s="75" t="b">
        <v>0</v>
      </c>
      <c r="K15" s="17"/>
      <c r="L15" s="4"/>
    </row>
    <row r="16" spans="1:12" s="14" customFormat="1" ht="27.75" customHeight="1" x14ac:dyDescent="0.3">
      <c r="A16" s="183"/>
      <c r="B16" s="183"/>
      <c r="C16" s="196"/>
      <c r="D16" s="205"/>
      <c r="E16" s="199"/>
      <c r="F16" s="188"/>
      <c r="G16" s="183"/>
      <c r="H16" s="7" t="s">
        <v>111</v>
      </c>
      <c r="I16" s="8">
        <v>1</v>
      </c>
      <c r="J16" s="76" t="b">
        <v>0</v>
      </c>
      <c r="K16" s="15"/>
      <c r="L16" s="7"/>
    </row>
    <row r="17" spans="1:12" s="14" customFormat="1" ht="27.75" customHeight="1" x14ac:dyDescent="0.3">
      <c r="A17" s="183"/>
      <c r="B17" s="183"/>
      <c r="C17" s="196"/>
      <c r="D17" s="205"/>
      <c r="E17" s="199"/>
      <c r="F17" s="188"/>
      <c r="G17" s="183"/>
      <c r="H17" s="7" t="s">
        <v>112</v>
      </c>
      <c r="I17" s="8">
        <v>2</v>
      </c>
      <c r="J17" s="76" t="b">
        <v>1</v>
      </c>
      <c r="K17" s="15" t="s">
        <v>479</v>
      </c>
      <c r="L17" s="7" t="s">
        <v>480</v>
      </c>
    </row>
    <row r="18" spans="1:12" s="14" customFormat="1" ht="27.75" customHeight="1" x14ac:dyDescent="0.3">
      <c r="A18" s="183"/>
      <c r="B18" s="183"/>
      <c r="C18" s="196"/>
      <c r="D18" s="205"/>
      <c r="E18" s="199"/>
      <c r="F18" s="188"/>
      <c r="G18" s="183"/>
      <c r="H18" s="7" t="s">
        <v>113</v>
      </c>
      <c r="I18" s="8">
        <v>3</v>
      </c>
      <c r="J18" s="78" t="b">
        <v>0</v>
      </c>
      <c r="K18" s="15"/>
      <c r="L18" s="7"/>
    </row>
    <row r="19" spans="1:12" s="14" customFormat="1" ht="102" customHeight="1" x14ac:dyDescent="0.3">
      <c r="A19" s="184"/>
      <c r="B19" s="184"/>
      <c r="C19" s="197"/>
      <c r="D19" s="206"/>
      <c r="E19" s="200"/>
      <c r="F19" s="189"/>
      <c r="G19" s="184"/>
      <c r="H19" s="101" t="s">
        <v>384</v>
      </c>
      <c r="I19" s="11" t="s">
        <v>385</v>
      </c>
      <c r="J19" s="77" t="b">
        <v>0</v>
      </c>
      <c r="K19" s="18"/>
      <c r="L19" s="10"/>
    </row>
    <row r="20" spans="1:12" s="14" customFormat="1" ht="39.6" x14ac:dyDescent="0.3">
      <c r="A20" s="182" t="s">
        <v>104</v>
      </c>
      <c r="B20" s="182" t="s">
        <v>105</v>
      </c>
      <c r="C20" s="195" t="s">
        <v>118</v>
      </c>
      <c r="D20" s="204" t="s">
        <v>462</v>
      </c>
      <c r="E20" s="192" t="s">
        <v>120</v>
      </c>
      <c r="F20" s="186" t="s">
        <v>93</v>
      </c>
      <c r="G20" s="182" t="s">
        <v>94</v>
      </c>
      <c r="H20" s="4" t="s">
        <v>121</v>
      </c>
      <c r="I20" s="5">
        <v>0</v>
      </c>
      <c r="J20" s="75" t="b">
        <v>0</v>
      </c>
      <c r="K20" s="17"/>
      <c r="L20" s="4"/>
    </row>
    <row r="21" spans="1:12" s="14" customFormat="1" ht="39.6" x14ac:dyDescent="0.3">
      <c r="A21" s="183"/>
      <c r="B21" s="183"/>
      <c r="C21" s="196"/>
      <c r="D21" s="205"/>
      <c r="E21" s="193"/>
      <c r="F21" s="188"/>
      <c r="G21" s="183"/>
      <c r="H21" s="7" t="s">
        <v>122</v>
      </c>
      <c r="I21" s="8">
        <v>1</v>
      </c>
      <c r="J21" s="76" t="b">
        <v>0</v>
      </c>
      <c r="K21" s="15"/>
      <c r="L21" s="7"/>
    </row>
    <row r="22" spans="1:12" s="14" customFormat="1" ht="39.6" x14ac:dyDescent="0.3">
      <c r="A22" s="183"/>
      <c r="B22" s="183"/>
      <c r="C22" s="196"/>
      <c r="D22" s="205"/>
      <c r="E22" s="193"/>
      <c r="F22" s="188"/>
      <c r="G22" s="183"/>
      <c r="H22" s="7" t="s">
        <v>123</v>
      </c>
      <c r="I22" s="8">
        <v>2</v>
      </c>
      <c r="J22" s="76" t="b">
        <v>0</v>
      </c>
      <c r="K22" s="15"/>
      <c r="L22" s="7"/>
    </row>
    <row r="23" spans="1:12" s="14" customFormat="1" ht="39.6" x14ac:dyDescent="0.3">
      <c r="A23" s="183"/>
      <c r="B23" s="183"/>
      <c r="C23" s="196"/>
      <c r="D23" s="205"/>
      <c r="E23" s="193"/>
      <c r="F23" s="188"/>
      <c r="G23" s="183"/>
      <c r="H23" s="7" t="s">
        <v>124</v>
      </c>
      <c r="I23" s="8">
        <v>3</v>
      </c>
      <c r="J23" s="76" t="b">
        <v>1</v>
      </c>
      <c r="K23" s="15" t="s">
        <v>479</v>
      </c>
      <c r="L23" s="7"/>
    </row>
    <row r="24" spans="1:12" s="14" customFormat="1" ht="26.4" x14ac:dyDescent="0.3">
      <c r="A24" s="184"/>
      <c r="B24" s="184"/>
      <c r="C24" s="197"/>
      <c r="D24" s="206"/>
      <c r="E24" s="194"/>
      <c r="F24" s="189"/>
      <c r="G24" s="184"/>
      <c r="H24" s="10" t="s">
        <v>125</v>
      </c>
      <c r="I24" s="11" t="s">
        <v>385</v>
      </c>
      <c r="J24" s="77" t="b">
        <v>0</v>
      </c>
      <c r="K24" s="18"/>
      <c r="L24" s="10"/>
    </row>
    <row r="25" spans="1:12" s="14" customFormat="1" ht="39.6" x14ac:dyDescent="0.3">
      <c r="A25" s="182" t="s">
        <v>104</v>
      </c>
      <c r="B25" s="182" t="s">
        <v>105</v>
      </c>
      <c r="C25" s="195" t="s">
        <v>126</v>
      </c>
      <c r="D25" s="204" t="s">
        <v>463</v>
      </c>
      <c r="E25" s="192" t="s">
        <v>128</v>
      </c>
      <c r="F25" s="186" t="s">
        <v>93</v>
      </c>
      <c r="G25" s="182" t="s">
        <v>94</v>
      </c>
      <c r="H25" s="4" t="s">
        <v>129</v>
      </c>
      <c r="I25" s="5">
        <v>0</v>
      </c>
      <c r="J25" s="75" t="b">
        <v>0</v>
      </c>
      <c r="K25" s="17"/>
      <c r="L25" s="4"/>
    </row>
    <row r="26" spans="1:12" s="14" customFormat="1" ht="39.6" x14ac:dyDescent="0.3">
      <c r="A26" s="183"/>
      <c r="B26" s="183"/>
      <c r="C26" s="196"/>
      <c r="D26" s="205"/>
      <c r="E26" s="193"/>
      <c r="F26" s="188"/>
      <c r="G26" s="183"/>
      <c r="H26" s="7" t="s">
        <v>122</v>
      </c>
      <c r="I26" s="8">
        <v>1</v>
      </c>
      <c r="J26" s="76" t="b">
        <v>0</v>
      </c>
      <c r="K26" s="15"/>
      <c r="L26" s="15"/>
    </row>
    <row r="27" spans="1:12" s="14" customFormat="1" ht="52.8" x14ac:dyDescent="0.3">
      <c r="A27" s="183"/>
      <c r="B27" s="183"/>
      <c r="C27" s="196"/>
      <c r="D27" s="205"/>
      <c r="E27" s="193"/>
      <c r="F27" s="188"/>
      <c r="G27" s="183"/>
      <c r="H27" s="7" t="s">
        <v>123</v>
      </c>
      <c r="I27" s="8">
        <v>2</v>
      </c>
      <c r="J27" s="76" t="b">
        <v>1</v>
      </c>
      <c r="K27" s="15" t="s">
        <v>479</v>
      </c>
      <c r="L27" s="15" t="s">
        <v>482</v>
      </c>
    </row>
    <row r="28" spans="1:12" s="14" customFormat="1" ht="39.6" x14ac:dyDescent="0.3">
      <c r="A28" s="183"/>
      <c r="B28" s="183"/>
      <c r="C28" s="196"/>
      <c r="D28" s="205"/>
      <c r="E28" s="193"/>
      <c r="F28" s="188"/>
      <c r="G28" s="183"/>
      <c r="H28" s="7" t="s">
        <v>124</v>
      </c>
      <c r="I28" s="8">
        <v>3</v>
      </c>
      <c r="J28" s="76" t="b">
        <v>0</v>
      </c>
      <c r="K28" s="15"/>
      <c r="L28" s="7"/>
    </row>
    <row r="29" spans="1:12" s="14" customFormat="1" ht="26.4" x14ac:dyDescent="0.3">
      <c r="A29" s="184"/>
      <c r="B29" s="184"/>
      <c r="C29" s="197"/>
      <c r="D29" s="206"/>
      <c r="E29" s="194"/>
      <c r="F29" s="189"/>
      <c r="G29" s="184"/>
      <c r="H29" s="10" t="s">
        <v>125</v>
      </c>
      <c r="I29" s="11" t="s">
        <v>385</v>
      </c>
      <c r="J29" s="77" t="b">
        <v>0</v>
      </c>
      <c r="K29" s="18"/>
      <c r="L29" s="10"/>
    </row>
    <row r="30" spans="1:12" s="14" customFormat="1" ht="105.6" x14ac:dyDescent="0.3">
      <c r="A30" s="182" t="s">
        <v>104</v>
      </c>
      <c r="B30" s="182" t="s">
        <v>105</v>
      </c>
      <c r="C30" s="195" t="s">
        <v>130</v>
      </c>
      <c r="D30" s="204" t="s">
        <v>131</v>
      </c>
      <c r="E30" s="192" t="s">
        <v>132</v>
      </c>
      <c r="F30" s="186" t="s">
        <v>93</v>
      </c>
      <c r="G30" s="182" t="s">
        <v>94</v>
      </c>
      <c r="H30" s="4" t="s">
        <v>133</v>
      </c>
      <c r="I30" s="5">
        <v>0</v>
      </c>
      <c r="J30" s="75" t="b">
        <v>1</v>
      </c>
      <c r="K30" s="17" t="s">
        <v>479</v>
      </c>
      <c r="L30" s="4" t="s">
        <v>523</v>
      </c>
    </row>
    <row r="31" spans="1:12" s="14" customFormat="1" ht="39.6" x14ac:dyDescent="0.3">
      <c r="A31" s="183"/>
      <c r="B31" s="183"/>
      <c r="C31" s="196"/>
      <c r="D31" s="205"/>
      <c r="E31" s="193"/>
      <c r="F31" s="188"/>
      <c r="G31" s="183"/>
      <c r="H31" s="7" t="s">
        <v>134</v>
      </c>
      <c r="I31" s="8">
        <v>1</v>
      </c>
      <c r="J31" s="76" t="b">
        <v>0</v>
      </c>
      <c r="K31" s="15"/>
      <c r="L31" s="7"/>
    </row>
    <row r="32" spans="1:12" s="14" customFormat="1" ht="39.6" x14ac:dyDescent="0.3">
      <c r="A32" s="183"/>
      <c r="B32" s="183"/>
      <c r="C32" s="196"/>
      <c r="D32" s="205"/>
      <c r="E32" s="193"/>
      <c r="F32" s="188"/>
      <c r="G32" s="183"/>
      <c r="H32" s="7" t="s">
        <v>135</v>
      </c>
      <c r="I32" s="8">
        <v>2</v>
      </c>
      <c r="J32" s="78" t="b">
        <v>0</v>
      </c>
      <c r="K32" s="15"/>
      <c r="L32" s="7"/>
    </row>
    <row r="33" spans="1:12" s="14" customFormat="1" ht="26.4" x14ac:dyDescent="0.3">
      <c r="A33" s="184"/>
      <c r="B33" s="184"/>
      <c r="C33" s="197"/>
      <c r="D33" s="206"/>
      <c r="E33" s="194"/>
      <c r="F33" s="189"/>
      <c r="G33" s="184"/>
      <c r="H33" s="101" t="s">
        <v>136</v>
      </c>
      <c r="I33" s="16">
        <v>3</v>
      </c>
      <c r="J33" s="79" t="b">
        <v>0</v>
      </c>
      <c r="K33" s="16"/>
      <c r="L33" s="59"/>
    </row>
    <row r="34" spans="1:12" s="14" customFormat="1" x14ac:dyDescent="0.3">
      <c r="A34" s="182" t="s">
        <v>104</v>
      </c>
      <c r="B34" s="182" t="s">
        <v>105</v>
      </c>
      <c r="C34" s="195" t="s">
        <v>137</v>
      </c>
      <c r="D34" s="204" t="s">
        <v>138</v>
      </c>
      <c r="E34" s="192" t="s">
        <v>139</v>
      </c>
      <c r="F34" s="186" t="s">
        <v>93</v>
      </c>
      <c r="G34" s="182" t="s">
        <v>140</v>
      </c>
      <c r="H34" s="4" t="s">
        <v>141</v>
      </c>
      <c r="I34" s="5">
        <v>0</v>
      </c>
      <c r="J34" s="75" t="b">
        <v>0</v>
      </c>
      <c r="K34" s="17"/>
      <c r="L34" s="60"/>
    </row>
    <row r="35" spans="1:12" s="14" customFormat="1" ht="39.6" x14ac:dyDescent="0.3">
      <c r="A35" s="183"/>
      <c r="B35" s="183"/>
      <c r="C35" s="196"/>
      <c r="D35" s="205"/>
      <c r="E35" s="193"/>
      <c r="F35" s="188"/>
      <c r="G35" s="183"/>
      <c r="H35" s="7" t="s">
        <v>142</v>
      </c>
      <c r="I35" s="8">
        <v>1</v>
      </c>
      <c r="J35" s="76" t="b">
        <v>0</v>
      </c>
      <c r="K35" s="15"/>
      <c r="L35" s="61"/>
    </row>
    <row r="36" spans="1:12" s="14" customFormat="1" ht="26.4" x14ac:dyDescent="0.3">
      <c r="A36" s="183"/>
      <c r="B36" s="183"/>
      <c r="C36" s="196"/>
      <c r="D36" s="205"/>
      <c r="E36" s="193"/>
      <c r="F36" s="188"/>
      <c r="G36" s="183"/>
      <c r="H36" s="7" t="s">
        <v>143</v>
      </c>
      <c r="I36" s="8">
        <v>2</v>
      </c>
      <c r="J36" s="76" t="b">
        <v>0</v>
      </c>
      <c r="K36" s="62"/>
      <c r="L36" s="61"/>
    </row>
    <row r="37" spans="1:12" s="14" customFormat="1" ht="158.4" x14ac:dyDescent="0.3">
      <c r="A37" s="184"/>
      <c r="B37" s="184"/>
      <c r="C37" s="197"/>
      <c r="D37" s="206"/>
      <c r="E37" s="194"/>
      <c r="F37" s="189"/>
      <c r="G37" s="184"/>
      <c r="H37" s="10" t="s">
        <v>144</v>
      </c>
      <c r="I37" s="11">
        <v>3</v>
      </c>
      <c r="J37" s="77" t="b">
        <v>1</v>
      </c>
      <c r="K37" s="18" t="s">
        <v>481</v>
      </c>
      <c r="L37" s="61" t="s">
        <v>532</v>
      </c>
    </row>
    <row r="38" spans="1:12" s="29" customFormat="1" ht="26.4" x14ac:dyDescent="0.3">
      <c r="A38" s="182" t="s">
        <v>104</v>
      </c>
      <c r="B38" s="182" t="s">
        <v>145</v>
      </c>
      <c r="C38" s="195" t="s">
        <v>146</v>
      </c>
      <c r="D38" s="204" t="s">
        <v>147</v>
      </c>
      <c r="E38" s="192" t="s">
        <v>148</v>
      </c>
      <c r="F38" s="207" t="s">
        <v>93</v>
      </c>
      <c r="G38" s="182" t="s">
        <v>94</v>
      </c>
      <c r="H38" s="100" t="s">
        <v>393</v>
      </c>
      <c r="I38" s="5">
        <v>0</v>
      </c>
      <c r="J38" s="75" t="b">
        <v>0</v>
      </c>
      <c r="K38" s="17"/>
      <c r="L38" s="4"/>
    </row>
    <row r="39" spans="1:12" s="29" customFormat="1" ht="52.8" x14ac:dyDescent="0.3">
      <c r="A39" s="183"/>
      <c r="B39" s="183"/>
      <c r="C39" s="196"/>
      <c r="D39" s="205"/>
      <c r="E39" s="193"/>
      <c r="F39" s="208"/>
      <c r="G39" s="183"/>
      <c r="H39" s="7" t="s">
        <v>149</v>
      </c>
      <c r="I39" s="8">
        <v>1</v>
      </c>
      <c r="J39" s="76" t="b">
        <v>0</v>
      </c>
      <c r="K39" s="15"/>
      <c r="L39" s="7"/>
    </row>
    <row r="40" spans="1:12" s="29" customFormat="1" ht="26.4" x14ac:dyDescent="0.3">
      <c r="A40" s="183"/>
      <c r="B40" s="183"/>
      <c r="C40" s="196"/>
      <c r="D40" s="205"/>
      <c r="E40" s="193"/>
      <c r="F40" s="208"/>
      <c r="G40" s="183"/>
      <c r="H40" s="7" t="s">
        <v>150</v>
      </c>
      <c r="I40" s="8">
        <v>1</v>
      </c>
      <c r="J40" s="76" t="b">
        <v>0</v>
      </c>
      <c r="K40" s="15"/>
      <c r="L40" s="7"/>
    </row>
    <row r="41" spans="1:12" s="29" customFormat="1" ht="39.6" x14ac:dyDescent="0.3">
      <c r="A41" s="183"/>
      <c r="B41" s="183"/>
      <c r="C41" s="196"/>
      <c r="D41" s="205"/>
      <c r="E41" s="193"/>
      <c r="F41" s="208"/>
      <c r="G41" s="183"/>
      <c r="H41" s="7" t="s">
        <v>151</v>
      </c>
      <c r="I41" s="8">
        <v>2</v>
      </c>
      <c r="J41" s="76" t="b">
        <v>1</v>
      </c>
      <c r="K41" s="15" t="s">
        <v>479</v>
      </c>
      <c r="L41" s="7" t="s">
        <v>483</v>
      </c>
    </row>
    <row r="42" spans="1:12" s="29" customFormat="1" ht="26.4" x14ac:dyDescent="0.3">
      <c r="A42" s="184"/>
      <c r="B42" s="184"/>
      <c r="C42" s="197"/>
      <c r="D42" s="206"/>
      <c r="E42" s="194"/>
      <c r="F42" s="209"/>
      <c r="G42" s="184"/>
      <c r="H42" s="10" t="s">
        <v>152</v>
      </c>
      <c r="I42" s="11">
        <v>3</v>
      </c>
      <c r="J42" s="80" t="b">
        <v>0</v>
      </c>
      <c r="K42" s="18"/>
      <c r="L42" s="10"/>
    </row>
    <row r="43" spans="1:12" s="29" customFormat="1" ht="26.4" x14ac:dyDescent="0.3">
      <c r="A43" s="182" t="s">
        <v>104</v>
      </c>
      <c r="B43" s="182" t="s">
        <v>145</v>
      </c>
      <c r="C43" s="195" t="s">
        <v>153</v>
      </c>
      <c r="D43" s="204" t="s">
        <v>154</v>
      </c>
      <c r="E43" s="192" t="s">
        <v>155</v>
      </c>
      <c r="F43" s="186" t="s">
        <v>93</v>
      </c>
      <c r="G43" s="182" t="s">
        <v>94</v>
      </c>
      <c r="H43" s="4" t="s">
        <v>156</v>
      </c>
      <c r="I43" s="5">
        <v>0</v>
      </c>
      <c r="J43" s="81" t="b">
        <v>0</v>
      </c>
      <c r="K43" s="17"/>
      <c r="L43" s="4"/>
    </row>
    <row r="44" spans="1:12" s="29" customFormat="1" ht="52.8" x14ac:dyDescent="0.3">
      <c r="A44" s="183"/>
      <c r="B44" s="183"/>
      <c r="C44" s="196"/>
      <c r="D44" s="205"/>
      <c r="E44" s="193"/>
      <c r="F44" s="188"/>
      <c r="G44" s="183"/>
      <c r="H44" s="7" t="s">
        <v>157</v>
      </c>
      <c r="I44" s="8">
        <v>1</v>
      </c>
      <c r="J44" s="76" t="b">
        <v>0</v>
      </c>
      <c r="K44" s="15"/>
      <c r="L44" s="7"/>
    </row>
    <row r="45" spans="1:12" s="29" customFormat="1" ht="92.4" x14ac:dyDescent="0.3">
      <c r="A45" s="183"/>
      <c r="B45" s="183"/>
      <c r="C45" s="196"/>
      <c r="D45" s="205"/>
      <c r="E45" s="193"/>
      <c r="F45" s="188"/>
      <c r="G45" s="183"/>
      <c r="H45" s="7" t="s">
        <v>158</v>
      </c>
      <c r="I45" s="8">
        <v>2</v>
      </c>
      <c r="J45" s="76" t="b">
        <v>1</v>
      </c>
      <c r="K45" s="15" t="s">
        <v>479</v>
      </c>
      <c r="L45" s="7" t="s">
        <v>530</v>
      </c>
    </row>
    <row r="46" spans="1:12" s="29" customFormat="1" ht="39.6" x14ac:dyDescent="0.3">
      <c r="A46" s="184"/>
      <c r="B46" s="184"/>
      <c r="C46" s="197"/>
      <c r="D46" s="206"/>
      <c r="E46" s="194"/>
      <c r="F46" s="189"/>
      <c r="G46" s="184"/>
      <c r="H46" s="10" t="s">
        <v>159</v>
      </c>
      <c r="I46" s="11">
        <v>3</v>
      </c>
      <c r="J46" s="77" t="b">
        <v>0</v>
      </c>
      <c r="K46" s="18"/>
      <c r="L46" s="10"/>
    </row>
    <row r="47" spans="1:12" s="29" customFormat="1" ht="25.5" customHeight="1" x14ac:dyDescent="0.3">
      <c r="A47" s="182" t="s">
        <v>104</v>
      </c>
      <c r="B47" s="182" t="s">
        <v>145</v>
      </c>
      <c r="C47" s="195" t="s">
        <v>160</v>
      </c>
      <c r="D47" s="201" t="s">
        <v>161</v>
      </c>
      <c r="E47" s="198" t="s">
        <v>162</v>
      </c>
      <c r="F47" s="182" t="s">
        <v>163</v>
      </c>
      <c r="G47" s="182" t="s">
        <v>94</v>
      </c>
      <c r="H47" s="198" t="s">
        <v>164</v>
      </c>
      <c r="I47" s="32" t="s">
        <v>103</v>
      </c>
      <c r="J47" s="82" t="s">
        <v>49</v>
      </c>
      <c r="K47" s="15" t="s">
        <v>479</v>
      </c>
      <c r="L47" s="34" t="s">
        <v>484</v>
      </c>
    </row>
    <row r="48" spans="1:12" s="29" customFormat="1" x14ac:dyDescent="0.3">
      <c r="A48" s="183"/>
      <c r="B48" s="183"/>
      <c r="C48" s="196"/>
      <c r="D48" s="202"/>
      <c r="E48" s="199"/>
      <c r="F48" s="183"/>
      <c r="G48" s="183"/>
      <c r="H48" s="253"/>
      <c r="I48" s="40" t="s">
        <v>103</v>
      </c>
      <c r="J48" s="83" t="s">
        <v>24</v>
      </c>
      <c r="K48" s="15" t="s">
        <v>479</v>
      </c>
      <c r="L48" s="37" t="s">
        <v>485</v>
      </c>
    </row>
    <row r="49" spans="1:12" s="29" customFormat="1" ht="26.4" x14ac:dyDescent="0.3">
      <c r="A49" s="183"/>
      <c r="B49" s="183"/>
      <c r="C49" s="196"/>
      <c r="D49" s="202"/>
      <c r="E49" s="199"/>
      <c r="F49" s="183"/>
      <c r="G49" s="183"/>
      <c r="H49" s="253"/>
      <c r="I49" s="40" t="s">
        <v>103</v>
      </c>
      <c r="J49" s="83" t="s">
        <v>55</v>
      </c>
      <c r="K49" s="15" t="s">
        <v>479</v>
      </c>
      <c r="L49" s="37" t="s">
        <v>486</v>
      </c>
    </row>
    <row r="50" spans="1:12" s="29" customFormat="1" x14ac:dyDescent="0.3">
      <c r="A50" s="183"/>
      <c r="B50" s="183"/>
      <c r="C50" s="196"/>
      <c r="D50" s="202"/>
      <c r="E50" s="199"/>
      <c r="F50" s="183"/>
      <c r="G50" s="183"/>
      <c r="H50" s="253"/>
      <c r="I50" s="40" t="s">
        <v>103</v>
      </c>
      <c r="J50" s="83"/>
      <c r="K50" s="40"/>
      <c r="L50" s="37"/>
    </row>
    <row r="51" spans="1:12" s="29" customFormat="1" ht="90" customHeight="1" x14ac:dyDescent="0.3">
      <c r="A51" s="184"/>
      <c r="B51" s="184"/>
      <c r="C51" s="197"/>
      <c r="D51" s="203"/>
      <c r="E51" s="200"/>
      <c r="F51" s="184"/>
      <c r="G51" s="184"/>
      <c r="H51" s="200"/>
      <c r="I51" s="32" t="s">
        <v>103</v>
      </c>
      <c r="J51" s="82"/>
      <c r="K51" s="32"/>
      <c r="L51" s="34"/>
    </row>
    <row r="52" spans="1:12" s="29" customFormat="1" ht="39.6" x14ac:dyDescent="0.3">
      <c r="A52" s="182" t="s">
        <v>104</v>
      </c>
      <c r="B52" s="182" t="s">
        <v>145</v>
      </c>
      <c r="C52" s="195">
        <v>4</v>
      </c>
      <c r="D52" s="204" t="s">
        <v>165</v>
      </c>
      <c r="E52" s="192" t="s">
        <v>166</v>
      </c>
      <c r="F52" s="186" t="s">
        <v>93</v>
      </c>
      <c r="G52" s="182" t="s">
        <v>94</v>
      </c>
      <c r="H52" s="46" t="s">
        <v>167</v>
      </c>
      <c r="I52" s="5">
        <v>0</v>
      </c>
      <c r="J52" s="81" t="b">
        <v>1</v>
      </c>
      <c r="K52" s="15" t="s">
        <v>479</v>
      </c>
      <c r="L52" s="4"/>
    </row>
    <row r="53" spans="1:12" s="29" customFormat="1" ht="26.4" x14ac:dyDescent="0.3">
      <c r="A53" s="183"/>
      <c r="B53" s="183"/>
      <c r="C53" s="196"/>
      <c r="D53" s="202"/>
      <c r="E53" s="199"/>
      <c r="F53" s="183"/>
      <c r="G53" s="183"/>
      <c r="H53" s="7" t="s">
        <v>168</v>
      </c>
      <c r="I53" s="31">
        <v>2</v>
      </c>
      <c r="J53" s="84" t="b">
        <v>0</v>
      </c>
      <c r="K53" s="32"/>
      <c r="L53" s="34"/>
    </row>
    <row r="54" spans="1:12" s="29" customFormat="1" ht="39.6" x14ac:dyDescent="0.3">
      <c r="A54" s="184"/>
      <c r="B54" s="184"/>
      <c r="C54" s="197"/>
      <c r="D54" s="206"/>
      <c r="E54" s="194"/>
      <c r="F54" s="189"/>
      <c r="G54" s="184"/>
      <c r="H54" s="10" t="s">
        <v>169</v>
      </c>
      <c r="I54" s="11">
        <v>3</v>
      </c>
      <c r="J54" s="80" t="b">
        <v>0</v>
      </c>
      <c r="K54" s="18"/>
      <c r="L54" s="10"/>
    </row>
    <row r="55" spans="1:12" x14ac:dyDescent="0.3">
      <c r="A55" s="182" t="s">
        <v>104</v>
      </c>
      <c r="B55" s="182" t="s">
        <v>170</v>
      </c>
      <c r="C55" s="195" t="s">
        <v>171</v>
      </c>
      <c r="D55" s="204" t="s">
        <v>172</v>
      </c>
      <c r="E55" s="192" t="s">
        <v>173</v>
      </c>
      <c r="F55" s="186" t="s">
        <v>174</v>
      </c>
      <c r="G55" s="182" t="s">
        <v>94</v>
      </c>
      <c r="H55" s="100" t="s">
        <v>175</v>
      </c>
      <c r="I55" s="5">
        <v>0</v>
      </c>
      <c r="J55" s="75" t="b">
        <v>0</v>
      </c>
      <c r="K55" s="17"/>
      <c r="L55" s="4"/>
    </row>
    <row r="56" spans="1:12" ht="52.8" x14ac:dyDescent="0.3">
      <c r="A56" s="183"/>
      <c r="B56" s="183"/>
      <c r="C56" s="196"/>
      <c r="D56" s="205"/>
      <c r="E56" s="193"/>
      <c r="F56" s="188"/>
      <c r="G56" s="183"/>
      <c r="H56" s="102" t="s">
        <v>176</v>
      </c>
      <c r="I56" s="8">
        <v>1</v>
      </c>
      <c r="J56" s="76" t="b">
        <v>0</v>
      </c>
      <c r="K56" s="15"/>
      <c r="L56" s="7"/>
    </row>
    <row r="57" spans="1:12" ht="26.4" x14ac:dyDescent="0.3">
      <c r="A57" s="183"/>
      <c r="B57" s="183"/>
      <c r="C57" s="196"/>
      <c r="D57" s="205"/>
      <c r="E57" s="193"/>
      <c r="F57" s="188"/>
      <c r="G57" s="183"/>
      <c r="H57" s="7" t="s">
        <v>177</v>
      </c>
      <c r="I57" s="8">
        <v>1</v>
      </c>
      <c r="J57" s="76" t="b">
        <v>0</v>
      </c>
      <c r="K57" s="15"/>
      <c r="L57" s="7"/>
    </row>
    <row r="58" spans="1:12" ht="52.8" x14ac:dyDescent="0.3">
      <c r="A58" s="183"/>
      <c r="B58" s="183"/>
      <c r="C58" s="196"/>
      <c r="D58" s="205"/>
      <c r="E58" s="193"/>
      <c r="F58" s="188"/>
      <c r="G58" s="183"/>
      <c r="H58" s="7" t="s">
        <v>178</v>
      </c>
      <c r="I58" s="8">
        <v>2</v>
      </c>
      <c r="J58" s="78" t="b">
        <v>1</v>
      </c>
      <c r="K58" s="15" t="s">
        <v>479</v>
      </c>
      <c r="L58" s="7" t="s">
        <v>487</v>
      </c>
    </row>
    <row r="59" spans="1:12" ht="26.4" x14ac:dyDescent="0.3">
      <c r="A59" s="184"/>
      <c r="B59" s="184"/>
      <c r="C59" s="197"/>
      <c r="D59" s="206"/>
      <c r="E59" s="194"/>
      <c r="F59" s="189"/>
      <c r="G59" s="184"/>
      <c r="H59" s="10" t="s">
        <v>179</v>
      </c>
      <c r="I59" s="11">
        <v>3</v>
      </c>
      <c r="J59" s="77" t="b">
        <v>0</v>
      </c>
      <c r="K59" s="18"/>
      <c r="L59" s="10"/>
    </row>
    <row r="60" spans="1:12" ht="26.25" customHeight="1" x14ac:dyDescent="0.3">
      <c r="A60" s="182" t="s">
        <v>104</v>
      </c>
      <c r="B60" s="182" t="s">
        <v>170</v>
      </c>
      <c r="C60" s="195" t="s">
        <v>180</v>
      </c>
      <c r="D60" s="204" t="s">
        <v>181</v>
      </c>
      <c r="E60" s="192" t="s">
        <v>182</v>
      </c>
      <c r="F60" s="186" t="s">
        <v>93</v>
      </c>
      <c r="G60" s="182" t="s">
        <v>94</v>
      </c>
      <c r="H60" s="4" t="s">
        <v>183</v>
      </c>
      <c r="I60" s="5">
        <v>0</v>
      </c>
      <c r="J60" s="75" t="b">
        <v>0</v>
      </c>
      <c r="K60" s="17"/>
      <c r="L60" s="4"/>
    </row>
    <row r="61" spans="1:12" ht="55.5" customHeight="1" x14ac:dyDescent="0.3">
      <c r="A61" s="183"/>
      <c r="B61" s="183"/>
      <c r="C61" s="196"/>
      <c r="D61" s="205"/>
      <c r="E61" s="193"/>
      <c r="F61" s="188"/>
      <c r="G61" s="183"/>
      <c r="H61" s="7" t="s">
        <v>184</v>
      </c>
      <c r="I61" s="8">
        <v>1</v>
      </c>
      <c r="J61" s="78" t="b">
        <v>0</v>
      </c>
      <c r="K61" s="15"/>
      <c r="L61" s="7"/>
    </row>
    <row r="62" spans="1:12" ht="79.2" x14ac:dyDescent="0.3">
      <c r="A62" s="183"/>
      <c r="B62" s="183"/>
      <c r="C62" s="196"/>
      <c r="D62" s="205"/>
      <c r="E62" s="193"/>
      <c r="F62" s="188"/>
      <c r="G62" s="183"/>
      <c r="H62" s="7" t="s">
        <v>185</v>
      </c>
      <c r="I62" s="8">
        <v>2</v>
      </c>
      <c r="J62" s="76" t="b">
        <v>1</v>
      </c>
      <c r="K62" s="15" t="s">
        <v>479</v>
      </c>
      <c r="L62" s="7"/>
    </row>
    <row r="63" spans="1:12" ht="51" customHeight="1" x14ac:dyDescent="0.3">
      <c r="A63" s="184"/>
      <c r="B63" s="184"/>
      <c r="C63" s="197"/>
      <c r="D63" s="206"/>
      <c r="E63" s="194"/>
      <c r="F63" s="189"/>
      <c r="G63" s="184"/>
      <c r="H63" s="10" t="s">
        <v>186</v>
      </c>
      <c r="I63" s="11">
        <v>3</v>
      </c>
      <c r="J63" s="80" t="b">
        <v>0</v>
      </c>
      <c r="K63" s="18"/>
      <c r="L63" s="174"/>
    </row>
    <row r="64" spans="1:12" ht="26.4" x14ac:dyDescent="0.3">
      <c r="A64" s="182" t="s">
        <v>104</v>
      </c>
      <c r="B64" s="182" t="s">
        <v>170</v>
      </c>
      <c r="C64" s="195" t="s">
        <v>187</v>
      </c>
      <c r="D64" s="204" t="s">
        <v>188</v>
      </c>
      <c r="E64" s="192" t="s">
        <v>189</v>
      </c>
      <c r="F64" s="186" t="s">
        <v>174</v>
      </c>
      <c r="G64" s="182" t="s">
        <v>94</v>
      </c>
      <c r="H64" s="4" t="s">
        <v>190</v>
      </c>
      <c r="I64" s="5" t="s">
        <v>385</v>
      </c>
      <c r="J64" s="81" t="b">
        <v>0</v>
      </c>
      <c r="K64" s="17"/>
      <c r="L64" s="4"/>
    </row>
    <row r="65" spans="1:12" ht="52.8" x14ac:dyDescent="0.3">
      <c r="A65" s="183"/>
      <c r="B65" s="183"/>
      <c r="C65" s="196"/>
      <c r="D65" s="205"/>
      <c r="E65" s="193"/>
      <c r="F65" s="188"/>
      <c r="G65" s="183"/>
      <c r="H65" s="7" t="s">
        <v>191</v>
      </c>
      <c r="I65" s="8">
        <v>0</v>
      </c>
      <c r="J65" s="76" t="b">
        <v>1</v>
      </c>
      <c r="K65" s="15" t="s">
        <v>488</v>
      </c>
      <c r="L65" s="7" t="s">
        <v>489</v>
      </c>
    </row>
    <row r="66" spans="1:12" ht="27.75" customHeight="1" x14ac:dyDescent="0.3">
      <c r="A66" s="184"/>
      <c r="B66" s="184"/>
      <c r="C66" s="197"/>
      <c r="D66" s="206"/>
      <c r="E66" s="194"/>
      <c r="F66" s="189"/>
      <c r="G66" s="184"/>
      <c r="H66" s="10" t="s">
        <v>192</v>
      </c>
      <c r="I66" s="11">
        <v>3</v>
      </c>
      <c r="J66" s="77" t="b">
        <v>0</v>
      </c>
      <c r="K66" s="18"/>
      <c r="L66" s="10"/>
    </row>
    <row r="67" spans="1:12" ht="26.4" x14ac:dyDescent="0.3">
      <c r="A67" s="182" t="s">
        <v>104</v>
      </c>
      <c r="B67" s="182" t="s">
        <v>170</v>
      </c>
      <c r="C67" s="195" t="s">
        <v>193</v>
      </c>
      <c r="D67" s="204" t="s">
        <v>194</v>
      </c>
      <c r="E67" s="192" t="s">
        <v>195</v>
      </c>
      <c r="F67" s="186" t="s">
        <v>174</v>
      </c>
      <c r="G67" s="182" t="s">
        <v>94</v>
      </c>
      <c r="H67" s="4" t="s">
        <v>464</v>
      </c>
      <c r="I67" s="5" t="s">
        <v>385</v>
      </c>
      <c r="J67" s="81" t="b">
        <v>0</v>
      </c>
      <c r="K67" s="17"/>
      <c r="L67" s="4"/>
    </row>
    <row r="68" spans="1:12" ht="26.4" x14ac:dyDescent="0.3">
      <c r="A68" s="183"/>
      <c r="B68" s="183"/>
      <c r="C68" s="196"/>
      <c r="D68" s="205"/>
      <c r="E68" s="193"/>
      <c r="F68" s="188"/>
      <c r="G68" s="183"/>
      <c r="H68" s="7" t="s">
        <v>191</v>
      </c>
      <c r="I68" s="8">
        <v>1</v>
      </c>
      <c r="J68" s="78" t="b">
        <v>1</v>
      </c>
      <c r="K68" s="15" t="s">
        <v>481</v>
      </c>
      <c r="L68" s="7"/>
    </row>
    <row r="69" spans="1:12" ht="39" customHeight="1" x14ac:dyDescent="0.3">
      <c r="A69" s="184"/>
      <c r="B69" s="184"/>
      <c r="C69" s="197"/>
      <c r="D69" s="206"/>
      <c r="E69" s="194"/>
      <c r="F69" s="189"/>
      <c r="G69" s="184"/>
      <c r="H69" s="10" t="s">
        <v>192</v>
      </c>
      <c r="I69" s="11">
        <v>3</v>
      </c>
      <c r="J69" s="80" t="b">
        <v>0</v>
      </c>
      <c r="K69" s="18"/>
      <c r="L69" s="10"/>
    </row>
    <row r="70" spans="1:12" ht="52.8" x14ac:dyDescent="0.3">
      <c r="A70" s="190" t="s">
        <v>104</v>
      </c>
      <c r="B70" s="190" t="s">
        <v>196</v>
      </c>
      <c r="C70" s="251" t="s">
        <v>197</v>
      </c>
      <c r="D70" s="204" t="s">
        <v>198</v>
      </c>
      <c r="E70" s="210" t="s">
        <v>199</v>
      </c>
      <c r="F70" s="186" t="s">
        <v>174</v>
      </c>
      <c r="G70" s="180" t="s">
        <v>94</v>
      </c>
      <c r="H70" s="4" t="s">
        <v>200</v>
      </c>
      <c r="I70" s="5" t="s">
        <v>103</v>
      </c>
      <c r="J70" s="81" t="b">
        <v>1</v>
      </c>
      <c r="K70" s="21" t="s">
        <v>481</v>
      </c>
      <c r="L70" s="19" t="s">
        <v>533</v>
      </c>
    </row>
    <row r="71" spans="1:12" ht="238.5" customHeight="1" x14ac:dyDescent="0.3">
      <c r="A71" s="191"/>
      <c r="B71" s="191"/>
      <c r="C71" s="252"/>
      <c r="D71" s="206"/>
      <c r="E71" s="211"/>
      <c r="F71" s="189"/>
      <c r="G71" s="185"/>
      <c r="H71" s="101" t="s">
        <v>201</v>
      </c>
      <c r="I71" s="11" t="s">
        <v>103</v>
      </c>
      <c r="J71" s="85" t="b">
        <v>0</v>
      </c>
      <c r="K71" s="16"/>
      <c r="L71" s="20"/>
    </row>
    <row r="72" spans="1:12" x14ac:dyDescent="0.3">
      <c r="A72" s="182" t="s">
        <v>104</v>
      </c>
      <c r="B72" s="182" t="s">
        <v>196</v>
      </c>
      <c r="C72" s="195" t="s">
        <v>202</v>
      </c>
      <c r="D72" s="204" t="s">
        <v>203</v>
      </c>
      <c r="E72" s="192" t="s">
        <v>204</v>
      </c>
      <c r="F72" s="186" t="s">
        <v>93</v>
      </c>
      <c r="G72" s="182" t="s">
        <v>94</v>
      </c>
      <c r="H72" s="100" t="s">
        <v>205</v>
      </c>
      <c r="I72" s="5">
        <v>0</v>
      </c>
      <c r="J72" s="86" t="b">
        <v>0</v>
      </c>
      <c r="K72" s="17"/>
      <c r="L72" s="4"/>
    </row>
    <row r="73" spans="1:12" ht="41.25" customHeight="1" x14ac:dyDescent="0.3">
      <c r="A73" s="183"/>
      <c r="B73" s="183"/>
      <c r="C73" s="196"/>
      <c r="D73" s="205"/>
      <c r="E73" s="193"/>
      <c r="F73" s="188"/>
      <c r="G73" s="183"/>
      <c r="H73" s="7" t="s">
        <v>206</v>
      </c>
      <c r="I73" s="8">
        <v>1</v>
      </c>
      <c r="J73" s="76" t="b">
        <v>0</v>
      </c>
      <c r="K73" s="15"/>
      <c r="L73" s="7"/>
    </row>
    <row r="74" spans="1:12" ht="46.5" customHeight="1" x14ac:dyDescent="0.3">
      <c r="A74" s="183"/>
      <c r="B74" s="183"/>
      <c r="C74" s="196"/>
      <c r="D74" s="205"/>
      <c r="E74" s="193"/>
      <c r="F74" s="188"/>
      <c r="G74" s="183"/>
      <c r="H74" s="7" t="s">
        <v>207</v>
      </c>
      <c r="I74" s="8">
        <v>2</v>
      </c>
      <c r="J74" s="78" t="b">
        <v>0</v>
      </c>
      <c r="K74" s="15"/>
      <c r="L74" s="7"/>
    </row>
    <row r="75" spans="1:12" ht="49.5" customHeight="1" x14ac:dyDescent="0.3">
      <c r="A75" s="184"/>
      <c r="B75" s="184"/>
      <c r="C75" s="197"/>
      <c r="D75" s="206"/>
      <c r="E75" s="194"/>
      <c r="F75" s="189"/>
      <c r="G75" s="184"/>
      <c r="H75" s="10" t="s">
        <v>208</v>
      </c>
      <c r="I75" s="11">
        <v>3</v>
      </c>
      <c r="J75" s="77" t="b">
        <v>1</v>
      </c>
      <c r="K75" s="18" t="s">
        <v>479</v>
      </c>
      <c r="L75" s="10"/>
    </row>
    <row r="76" spans="1:12" ht="21" customHeight="1" x14ac:dyDescent="0.3">
      <c r="A76" s="182" t="s">
        <v>104</v>
      </c>
      <c r="B76" s="182" t="s">
        <v>196</v>
      </c>
      <c r="C76" s="195" t="s">
        <v>209</v>
      </c>
      <c r="D76" s="204" t="s">
        <v>210</v>
      </c>
      <c r="E76" s="192" t="s">
        <v>211</v>
      </c>
      <c r="F76" s="186" t="s">
        <v>174</v>
      </c>
      <c r="G76" s="182" t="s">
        <v>94</v>
      </c>
      <c r="H76" s="4" t="s">
        <v>212</v>
      </c>
      <c r="I76" s="5" t="s">
        <v>385</v>
      </c>
      <c r="J76" s="75" t="b">
        <v>1</v>
      </c>
      <c r="K76" s="18" t="s">
        <v>479</v>
      </c>
      <c r="L76" s="4"/>
    </row>
    <row r="77" spans="1:12" ht="42" customHeight="1" x14ac:dyDescent="0.3">
      <c r="A77" s="183"/>
      <c r="B77" s="183"/>
      <c r="C77" s="196"/>
      <c r="D77" s="205"/>
      <c r="E77" s="193"/>
      <c r="F77" s="188"/>
      <c r="G77" s="183"/>
      <c r="H77" s="7" t="s">
        <v>213</v>
      </c>
      <c r="I77" s="8">
        <v>0</v>
      </c>
      <c r="J77" s="76" t="b">
        <v>0</v>
      </c>
      <c r="K77" s="15"/>
      <c r="L77" s="7"/>
    </row>
    <row r="78" spans="1:12" ht="38.25" customHeight="1" x14ac:dyDescent="0.3">
      <c r="A78" s="183"/>
      <c r="B78" s="183"/>
      <c r="C78" s="196"/>
      <c r="D78" s="205"/>
      <c r="E78" s="193"/>
      <c r="F78" s="188"/>
      <c r="G78" s="183"/>
      <c r="H78" s="7" t="s">
        <v>214</v>
      </c>
      <c r="I78" s="8">
        <v>0</v>
      </c>
      <c r="J78" s="78" t="b">
        <v>0</v>
      </c>
      <c r="K78" s="15"/>
      <c r="L78" s="7"/>
    </row>
    <row r="79" spans="1:12" ht="144.9" customHeight="1" x14ac:dyDescent="0.3">
      <c r="A79" s="184"/>
      <c r="B79" s="184"/>
      <c r="C79" s="197"/>
      <c r="D79" s="206"/>
      <c r="E79" s="194"/>
      <c r="F79" s="189"/>
      <c r="G79" s="184"/>
      <c r="H79" s="10" t="s">
        <v>192</v>
      </c>
      <c r="I79" s="11">
        <v>3</v>
      </c>
      <c r="J79" s="80" t="b">
        <v>0</v>
      </c>
      <c r="K79" s="18"/>
      <c r="L79" s="10"/>
    </row>
    <row r="80" spans="1:12" ht="39.6" x14ac:dyDescent="0.3">
      <c r="A80" s="180" t="s">
        <v>104</v>
      </c>
      <c r="B80" s="180" t="s">
        <v>196</v>
      </c>
      <c r="C80" s="247" t="s">
        <v>215</v>
      </c>
      <c r="D80" s="212" t="s">
        <v>216</v>
      </c>
      <c r="E80" s="210" t="s">
        <v>217</v>
      </c>
      <c r="F80" s="186" t="s">
        <v>93</v>
      </c>
      <c r="G80" s="180" t="s">
        <v>94</v>
      </c>
      <c r="H80" s="4" t="s">
        <v>218</v>
      </c>
      <c r="I80" s="21">
        <v>0</v>
      </c>
      <c r="J80" s="87" t="b">
        <v>0</v>
      </c>
      <c r="K80" s="21"/>
      <c r="L80" s="19"/>
    </row>
    <row r="81" spans="1:12" ht="26.4" x14ac:dyDescent="0.3">
      <c r="A81" s="181"/>
      <c r="B81" s="181"/>
      <c r="C81" s="248"/>
      <c r="D81" s="213"/>
      <c r="E81" s="215"/>
      <c r="F81" s="188"/>
      <c r="G81" s="181"/>
      <c r="H81" s="7" t="s">
        <v>219</v>
      </c>
      <c r="I81" s="23">
        <v>1</v>
      </c>
      <c r="J81" s="88" t="b">
        <v>0</v>
      </c>
      <c r="K81" s="23"/>
      <c r="L81" s="22"/>
    </row>
    <row r="82" spans="1:12" ht="26.4" x14ac:dyDescent="0.3">
      <c r="A82" s="181"/>
      <c r="B82" s="181"/>
      <c r="C82" s="248"/>
      <c r="D82" s="213"/>
      <c r="E82" s="215"/>
      <c r="F82" s="188"/>
      <c r="G82" s="181"/>
      <c r="H82" s="7" t="s">
        <v>220</v>
      </c>
      <c r="I82" s="23">
        <v>2</v>
      </c>
      <c r="J82" s="89" t="b">
        <v>0</v>
      </c>
      <c r="K82" s="23"/>
      <c r="L82" s="22"/>
    </row>
    <row r="83" spans="1:12" ht="13.5" customHeight="1" x14ac:dyDescent="0.3">
      <c r="A83" s="185"/>
      <c r="B83" s="185"/>
      <c r="C83" s="249"/>
      <c r="D83" s="214"/>
      <c r="E83" s="211"/>
      <c r="F83" s="189"/>
      <c r="G83" s="185"/>
      <c r="H83" s="10" t="s">
        <v>221</v>
      </c>
      <c r="I83" s="16">
        <v>3</v>
      </c>
      <c r="J83" s="85" t="b">
        <v>1</v>
      </c>
      <c r="K83" s="16" t="s">
        <v>479</v>
      </c>
      <c r="L83" s="20"/>
    </row>
    <row r="84" spans="1:12" ht="64.5" customHeight="1" x14ac:dyDescent="0.3">
      <c r="A84" s="182" t="s">
        <v>222</v>
      </c>
      <c r="B84" s="182" t="s">
        <v>223</v>
      </c>
      <c r="C84" s="195">
        <v>7</v>
      </c>
      <c r="D84" s="204" t="s">
        <v>224</v>
      </c>
      <c r="E84" s="192" t="s">
        <v>225</v>
      </c>
      <c r="F84" s="186" t="s">
        <v>174</v>
      </c>
      <c r="G84" s="182"/>
      <c r="H84" s="4" t="s">
        <v>226</v>
      </c>
      <c r="I84" s="5">
        <v>3</v>
      </c>
      <c r="J84" s="75" t="b">
        <v>1</v>
      </c>
      <c r="K84" s="17" t="s">
        <v>503</v>
      </c>
      <c r="L84" s="4"/>
    </row>
    <row r="85" spans="1:12" ht="64.5" customHeight="1" x14ac:dyDescent="0.3">
      <c r="A85" s="183"/>
      <c r="B85" s="183"/>
      <c r="C85" s="196"/>
      <c r="D85" s="205"/>
      <c r="E85" s="193"/>
      <c r="F85" s="188"/>
      <c r="G85" s="183"/>
      <c r="H85" s="7" t="s">
        <v>227</v>
      </c>
      <c r="I85" s="8">
        <v>1</v>
      </c>
      <c r="J85" s="76" t="b">
        <v>0</v>
      </c>
      <c r="K85" s="15"/>
      <c r="L85" s="7"/>
    </row>
    <row r="86" spans="1:12" ht="31.5" customHeight="1" x14ac:dyDescent="0.3">
      <c r="A86" s="182" t="s">
        <v>222</v>
      </c>
      <c r="B86" s="182" t="s">
        <v>223</v>
      </c>
      <c r="C86" s="195" t="s">
        <v>228</v>
      </c>
      <c r="D86" s="204" t="s">
        <v>229</v>
      </c>
      <c r="E86" s="192" t="s">
        <v>230</v>
      </c>
      <c r="F86" s="186" t="s">
        <v>174</v>
      </c>
      <c r="G86" s="182"/>
      <c r="H86" s="100" t="s">
        <v>231</v>
      </c>
      <c r="I86" s="5" t="s">
        <v>385</v>
      </c>
      <c r="J86" s="81" t="b">
        <v>0</v>
      </c>
      <c r="K86" s="17"/>
      <c r="L86" s="4"/>
    </row>
    <row r="87" spans="1:12" ht="52.8" x14ac:dyDescent="0.3">
      <c r="A87" s="183"/>
      <c r="B87" s="183"/>
      <c r="C87" s="196"/>
      <c r="D87" s="216"/>
      <c r="E87" s="217"/>
      <c r="F87" s="187"/>
      <c r="G87" s="183"/>
      <c r="H87" s="41" t="s">
        <v>232</v>
      </c>
      <c r="I87" s="42">
        <v>0</v>
      </c>
      <c r="J87" s="90" t="b">
        <v>0</v>
      </c>
      <c r="K87" s="43"/>
      <c r="L87" s="41"/>
    </row>
    <row r="88" spans="1:12" ht="28.5" customHeight="1" x14ac:dyDescent="0.3">
      <c r="A88" s="183"/>
      <c r="B88" s="183"/>
      <c r="C88" s="196"/>
      <c r="D88" s="205"/>
      <c r="E88" s="193"/>
      <c r="F88" s="188"/>
      <c r="G88" s="183"/>
      <c r="H88" s="7" t="s">
        <v>233</v>
      </c>
      <c r="I88" s="8">
        <v>1</v>
      </c>
      <c r="J88" s="78" t="b">
        <v>1</v>
      </c>
      <c r="K88" s="15" t="s">
        <v>288</v>
      </c>
      <c r="L88" s="7" t="s">
        <v>493</v>
      </c>
    </row>
    <row r="89" spans="1:12" ht="38.25" customHeight="1" x14ac:dyDescent="0.3">
      <c r="A89" s="183"/>
      <c r="B89" s="183"/>
      <c r="C89" s="196"/>
      <c r="D89" s="205"/>
      <c r="E89" s="193"/>
      <c r="F89" s="188"/>
      <c r="G89" s="183"/>
      <c r="H89" s="7" t="s">
        <v>234</v>
      </c>
      <c r="I89" s="8">
        <v>2</v>
      </c>
      <c r="J89" s="78" t="b">
        <v>0</v>
      </c>
      <c r="K89" s="15"/>
      <c r="L89" s="7"/>
    </row>
    <row r="90" spans="1:12" ht="40.5" customHeight="1" x14ac:dyDescent="0.3">
      <c r="A90" s="184"/>
      <c r="B90" s="184"/>
      <c r="C90" s="197"/>
      <c r="D90" s="206"/>
      <c r="E90" s="194"/>
      <c r="F90" s="189"/>
      <c r="G90" s="184"/>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387</v>
      </c>
      <c r="I91" s="48" t="s">
        <v>103</v>
      </c>
      <c r="J91" s="91" t="s">
        <v>495</v>
      </c>
      <c r="K91" s="25" t="s">
        <v>494</v>
      </c>
      <c r="L91" s="26"/>
    </row>
    <row r="92" spans="1:12" ht="26.4" x14ac:dyDescent="0.3">
      <c r="A92" s="182" t="s">
        <v>222</v>
      </c>
      <c r="B92" s="182" t="s">
        <v>223</v>
      </c>
      <c r="C92" s="195">
        <v>9</v>
      </c>
      <c r="D92" s="204" t="s">
        <v>240</v>
      </c>
      <c r="E92" s="192" t="s">
        <v>241</v>
      </c>
      <c r="F92" s="186" t="s">
        <v>174</v>
      </c>
      <c r="G92" s="182"/>
      <c r="H92" s="4" t="s">
        <v>242</v>
      </c>
      <c r="I92" s="5">
        <v>0</v>
      </c>
      <c r="J92" s="75" t="b">
        <v>0</v>
      </c>
      <c r="K92" s="17"/>
      <c r="L92" s="4"/>
    </row>
    <row r="93" spans="1:12" ht="39.6" x14ac:dyDescent="0.3">
      <c r="A93" s="183"/>
      <c r="B93" s="183"/>
      <c r="C93" s="196"/>
      <c r="D93" s="205"/>
      <c r="E93" s="193"/>
      <c r="F93" s="188"/>
      <c r="G93" s="183"/>
      <c r="H93" s="7" t="s">
        <v>243</v>
      </c>
      <c r="I93" s="8">
        <v>1</v>
      </c>
      <c r="J93" s="76" t="b">
        <v>0</v>
      </c>
      <c r="K93" s="15"/>
      <c r="L93" s="7"/>
    </row>
    <row r="94" spans="1:12" ht="52.8" x14ac:dyDescent="0.3">
      <c r="A94" s="183"/>
      <c r="B94" s="183"/>
      <c r="C94" s="196"/>
      <c r="D94" s="205"/>
      <c r="E94" s="193"/>
      <c r="F94" s="188"/>
      <c r="G94" s="183"/>
      <c r="H94" s="7" t="s">
        <v>244</v>
      </c>
      <c r="I94" s="8">
        <v>2</v>
      </c>
      <c r="J94" s="76" t="b">
        <v>1</v>
      </c>
      <c r="K94" s="17" t="s">
        <v>503</v>
      </c>
      <c r="L94" s="7" t="s">
        <v>534</v>
      </c>
    </row>
    <row r="95" spans="1:12" ht="26.4" x14ac:dyDescent="0.3">
      <c r="A95" s="184"/>
      <c r="B95" s="184"/>
      <c r="C95" s="197"/>
      <c r="D95" s="206"/>
      <c r="E95" s="194"/>
      <c r="F95" s="189"/>
      <c r="G95" s="184"/>
      <c r="H95" s="10" t="s">
        <v>245</v>
      </c>
      <c r="I95" s="11">
        <v>3</v>
      </c>
      <c r="J95" s="77" t="b">
        <v>0</v>
      </c>
      <c r="K95" s="18"/>
      <c r="L95" s="10"/>
    </row>
    <row r="96" spans="1:12" ht="57.75" customHeight="1" x14ac:dyDescent="0.3">
      <c r="A96" s="182" t="s">
        <v>222</v>
      </c>
      <c r="B96" s="182" t="s">
        <v>246</v>
      </c>
      <c r="C96" s="195" t="s">
        <v>247</v>
      </c>
      <c r="D96" s="204" t="s">
        <v>248</v>
      </c>
      <c r="E96" s="192" t="s">
        <v>249</v>
      </c>
      <c r="F96" s="186" t="s">
        <v>174</v>
      </c>
      <c r="G96" s="182" t="s">
        <v>250</v>
      </c>
      <c r="H96" s="46" t="s">
        <v>251</v>
      </c>
      <c r="I96" s="49" t="s">
        <v>385</v>
      </c>
      <c r="J96" s="75" t="b">
        <v>0</v>
      </c>
      <c r="K96" s="17"/>
      <c r="L96" s="4"/>
    </row>
    <row r="97" spans="1:12" ht="42" customHeight="1" x14ac:dyDescent="0.3">
      <c r="A97" s="183"/>
      <c r="B97" s="183"/>
      <c r="C97" s="196"/>
      <c r="D97" s="202"/>
      <c r="E97" s="199"/>
      <c r="F97" s="218"/>
      <c r="G97" s="183"/>
      <c r="H97" s="37" t="s">
        <v>252</v>
      </c>
      <c r="I97" s="35">
        <v>0</v>
      </c>
      <c r="J97" s="92" t="b">
        <v>0</v>
      </c>
      <c r="K97" s="32"/>
      <c r="L97" s="34"/>
    </row>
    <row r="98" spans="1:12" ht="42" customHeight="1" x14ac:dyDescent="0.3">
      <c r="A98" s="183"/>
      <c r="B98" s="183"/>
      <c r="C98" s="196"/>
      <c r="D98" s="202"/>
      <c r="E98" s="199"/>
      <c r="F98" s="218"/>
      <c r="G98" s="183"/>
      <c r="H98" s="37" t="s">
        <v>253</v>
      </c>
      <c r="I98" s="35">
        <v>1</v>
      </c>
      <c r="J98" s="93" t="b">
        <v>0</v>
      </c>
      <c r="K98" s="40"/>
      <c r="L98" s="37"/>
    </row>
    <row r="99" spans="1:12" ht="137.25" customHeight="1" x14ac:dyDescent="0.3">
      <c r="A99" s="184"/>
      <c r="B99" s="184"/>
      <c r="C99" s="197"/>
      <c r="D99" s="206"/>
      <c r="E99" s="194"/>
      <c r="F99" s="189"/>
      <c r="G99" s="184"/>
      <c r="H99" s="24" t="s">
        <v>254</v>
      </c>
      <c r="I99" s="50">
        <v>3</v>
      </c>
      <c r="J99" s="94" t="b">
        <v>1</v>
      </c>
      <c r="K99" s="33" t="s">
        <v>479</v>
      </c>
      <c r="L99" s="24" t="s">
        <v>490</v>
      </c>
    </row>
    <row r="100" spans="1:12" ht="57.6" customHeight="1" x14ac:dyDescent="0.3">
      <c r="A100" s="182" t="s">
        <v>222</v>
      </c>
      <c r="B100" s="182" t="s">
        <v>246</v>
      </c>
      <c r="C100" s="195" t="s">
        <v>255</v>
      </c>
      <c r="D100" s="204" t="s">
        <v>256</v>
      </c>
      <c r="E100" s="192" t="s">
        <v>257</v>
      </c>
      <c r="F100" s="186" t="s">
        <v>174</v>
      </c>
      <c r="G100" s="182"/>
      <c r="H100" s="46" t="s">
        <v>251</v>
      </c>
      <c r="I100" s="49" t="s">
        <v>385</v>
      </c>
      <c r="J100" s="75" t="b">
        <v>0</v>
      </c>
      <c r="K100" s="17"/>
      <c r="L100" s="4"/>
    </row>
    <row r="101" spans="1:12" ht="42" customHeight="1" x14ac:dyDescent="0.3">
      <c r="A101" s="183"/>
      <c r="B101" s="183"/>
      <c r="C101" s="196"/>
      <c r="D101" s="202"/>
      <c r="E101" s="199"/>
      <c r="F101" s="218"/>
      <c r="G101" s="183"/>
      <c r="H101" s="37" t="s">
        <v>252</v>
      </c>
      <c r="I101" s="35">
        <v>0</v>
      </c>
      <c r="J101" s="92" t="b">
        <v>0</v>
      </c>
      <c r="K101" s="32"/>
      <c r="L101" s="34"/>
    </row>
    <row r="102" spans="1:12" ht="42" customHeight="1" x14ac:dyDescent="0.3">
      <c r="A102" s="183"/>
      <c r="B102" s="183"/>
      <c r="C102" s="196"/>
      <c r="D102" s="202"/>
      <c r="E102" s="199"/>
      <c r="F102" s="218"/>
      <c r="G102" s="183"/>
      <c r="H102" s="37" t="s">
        <v>258</v>
      </c>
      <c r="I102" s="35">
        <v>1</v>
      </c>
      <c r="J102" s="93" t="b">
        <v>0</v>
      </c>
      <c r="K102" s="40"/>
      <c r="L102" s="37"/>
    </row>
    <row r="103" spans="1:12" ht="74.25" customHeight="1" x14ac:dyDescent="0.3">
      <c r="A103" s="184"/>
      <c r="B103" s="184"/>
      <c r="C103" s="197"/>
      <c r="D103" s="206"/>
      <c r="E103" s="194"/>
      <c r="F103" s="189"/>
      <c r="G103" s="184"/>
      <c r="H103" s="24" t="s">
        <v>254</v>
      </c>
      <c r="I103" s="50">
        <v>3</v>
      </c>
      <c r="J103" s="94" t="b">
        <v>1</v>
      </c>
      <c r="K103" s="33" t="s">
        <v>504</v>
      </c>
      <c r="L103" s="24" t="s">
        <v>535</v>
      </c>
    </row>
    <row r="104" spans="1:12" ht="27" customHeight="1" x14ac:dyDescent="0.3">
      <c r="A104" s="182" t="s">
        <v>222</v>
      </c>
      <c r="B104" s="182" t="s">
        <v>246</v>
      </c>
      <c r="C104" s="195" t="s">
        <v>259</v>
      </c>
      <c r="D104" s="204" t="s">
        <v>260</v>
      </c>
      <c r="E104" s="192" t="s">
        <v>261</v>
      </c>
      <c r="F104" s="186" t="s">
        <v>93</v>
      </c>
      <c r="G104" s="182"/>
      <c r="H104" s="103" t="s">
        <v>394</v>
      </c>
      <c r="I104" s="49" t="s">
        <v>103</v>
      </c>
      <c r="J104" s="81" t="b">
        <v>0</v>
      </c>
      <c r="K104" s="17"/>
      <c r="L104" s="4"/>
    </row>
    <row r="105" spans="1:12" ht="27" customHeight="1" x14ac:dyDescent="0.3">
      <c r="A105" s="183"/>
      <c r="B105" s="183"/>
      <c r="C105" s="196"/>
      <c r="D105" s="216"/>
      <c r="E105" s="217"/>
      <c r="F105" s="237"/>
      <c r="G105" s="183"/>
      <c r="H105" s="37" t="s">
        <v>263</v>
      </c>
      <c r="I105" s="35" t="s">
        <v>103</v>
      </c>
      <c r="J105" s="96" t="b">
        <v>1</v>
      </c>
      <c r="K105" s="43" t="s">
        <v>491</v>
      </c>
      <c r="L105" s="34" t="s">
        <v>492</v>
      </c>
    </row>
    <row r="106" spans="1:12" ht="27" customHeight="1" x14ac:dyDescent="0.3">
      <c r="A106" s="184"/>
      <c r="B106" s="184"/>
      <c r="C106" s="197"/>
      <c r="D106" s="206"/>
      <c r="E106" s="194"/>
      <c r="F106" s="189"/>
      <c r="G106" s="184"/>
      <c r="H106" s="101" t="s">
        <v>264</v>
      </c>
      <c r="I106" s="11" t="s">
        <v>103</v>
      </c>
      <c r="J106" s="77" t="b">
        <v>0</v>
      </c>
      <c r="K106" s="18"/>
      <c r="L106" s="10"/>
    </row>
    <row r="107" spans="1:12" ht="27" customHeight="1" x14ac:dyDescent="0.3">
      <c r="A107" s="222" t="s">
        <v>222</v>
      </c>
      <c r="B107" s="222" t="s">
        <v>246</v>
      </c>
      <c r="C107" s="219" t="s">
        <v>265</v>
      </c>
      <c r="D107" s="225" t="s">
        <v>266</v>
      </c>
      <c r="E107" s="228" t="s">
        <v>267</v>
      </c>
      <c r="F107" s="231" t="s">
        <v>163</v>
      </c>
      <c r="G107" s="254"/>
      <c r="H107" s="34" t="s">
        <v>268</v>
      </c>
      <c r="I107" s="31" t="s">
        <v>103</v>
      </c>
      <c r="J107" s="97" t="b">
        <v>1</v>
      </c>
      <c r="K107" s="43" t="s">
        <v>491</v>
      </c>
      <c r="L107" s="34" t="s">
        <v>492</v>
      </c>
    </row>
    <row r="108" spans="1:12" ht="27" customHeight="1" x14ac:dyDescent="0.3">
      <c r="A108" s="223"/>
      <c r="B108" s="223"/>
      <c r="C108" s="220"/>
      <c r="D108" s="226"/>
      <c r="E108" s="229"/>
      <c r="F108" s="232"/>
      <c r="G108" s="255"/>
      <c r="H108" s="51" t="s">
        <v>425</v>
      </c>
      <c r="I108" s="40" t="s">
        <v>103</v>
      </c>
      <c r="J108" s="93" t="b">
        <v>0</v>
      </c>
      <c r="K108" s="37"/>
      <c r="L108" s="37"/>
    </row>
    <row r="109" spans="1:12" ht="27" customHeight="1" x14ac:dyDescent="0.3">
      <c r="A109" s="223"/>
      <c r="B109" s="223"/>
      <c r="C109" s="220"/>
      <c r="D109" s="226"/>
      <c r="E109" s="229"/>
      <c r="F109" s="232"/>
      <c r="G109" s="255"/>
      <c r="H109" s="37" t="s">
        <v>269</v>
      </c>
      <c r="I109" s="35" t="s">
        <v>103</v>
      </c>
      <c r="J109" s="98" t="b">
        <v>0</v>
      </c>
      <c r="K109" s="40"/>
      <c r="L109" s="37"/>
    </row>
    <row r="110" spans="1:12" ht="27" customHeight="1" x14ac:dyDescent="0.3">
      <c r="A110" s="223"/>
      <c r="B110" s="223"/>
      <c r="C110" s="220"/>
      <c r="D110" s="226"/>
      <c r="E110" s="229"/>
      <c r="F110" s="232"/>
      <c r="G110" s="255"/>
      <c r="H110" s="37" t="s">
        <v>270</v>
      </c>
      <c r="I110" s="35" t="s">
        <v>103</v>
      </c>
      <c r="J110" s="98" t="b">
        <v>0</v>
      </c>
      <c r="K110" s="40"/>
      <c r="L110" s="37"/>
    </row>
    <row r="111" spans="1:12" ht="27" customHeight="1" x14ac:dyDescent="0.3">
      <c r="A111" s="223"/>
      <c r="B111" s="223"/>
      <c r="C111" s="220"/>
      <c r="D111" s="226"/>
      <c r="E111" s="229"/>
      <c r="F111" s="232"/>
      <c r="G111" s="255"/>
      <c r="H111" s="37" t="s">
        <v>271</v>
      </c>
      <c r="I111" s="35" t="s">
        <v>103</v>
      </c>
      <c r="J111" s="98" t="b">
        <v>0</v>
      </c>
      <c r="K111" s="40"/>
      <c r="L111" s="37"/>
    </row>
    <row r="112" spans="1:12" ht="27" customHeight="1" x14ac:dyDescent="0.3">
      <c r="A112" s="223"/>
      <c r="B112" s="223"/>
      <c r="C112" s="220"/>
      <c r="D112" s="226"/>
      <c r="E112" s="229"/>
      <c r="F112" s="232"/>
      <c r="G112" s="255"/>
      <c r="H112" s="37" t="s">
        <v>272</v>
      </c>
      <c r="I112" s="35" t="s">
        <v>103</v>
      </c>
      <c r="J112" s="98" t="b">
        <v>0</v>
      </c>
      <c r="K112" s="40"/>
      <c r="L112" s="37"/>
    </row>
    <row r="113" spans="1:12" x14ac:dyDescent="0.3">
      <c r="A113" s="224"/>
      <c r="B113" s="224"/>
      <c r="C113" s="221"/>
      <c r="D113" s="227"/>
      <c r="E113" s="230"/>
      <c r="F113" s="233"/>
      <c r="G113" s="256"/>
      <c r="H113" s="52" t="s">
        <v>388</v>
      </c>
      <c r="I113" s="50" t="s">
        <v>103</v>
      </c>
      <c r="J113" s="105"/>
      <c r="K113" s="44"/>
      <c r="L113" s="52"/>
    </row>
    <row r="114" spans="1:12" ht="48" customHeight="1" x14ac:dyDescent="0.3">
      <c r="A114" s="182" t="s">
        <v>273</v>
      </c>
      <c r="B114" s="182" t="s">
        <v>196</v>
      </c>
      <c r="C114" s="195" t="s">
        <v>274</v>
      </c>
      <c r="D114" s="204" t="s">
        <v>275</v>
      </c>
      <c r="E114" s="192" t="s">
        <v>276</v>
      </c>
      <c r="F114" s="186" t="s">
        <v>93</v>
      </c>
      <c r="G114" s="182" t="s">
        <v>277</v>
      </c>
      <c r="H114" s="53" t="s">
        <v>251</v>
      </c>
      <c r="I114" s="13" t="s">
        <v>385</v>
      </c>
      <c r="J114" s="75" t="b">
        <v>1</v>
      </c>
      <c r="K114" s="17" t="s">
        <v>479</v>
      </c>
      <c r="L114" s="4" t="s">
        <v>496</v>
      </c>
    </row>
    <row r="115" spans="1:12" ht="35.25" customHeight="1" x14ac:dyDescent="0.3">
      <c r="A115" s="183"/>
      <c r="B115" s="183"/>
      <c r="C115" s="196"/>
      <c r="D115" s="216"/>
      <c r="E115" s="217"/>
      <c r="F115" s="187"/>
      <c r="G115" s="183"/>
      <c r="H115" s="41" t="s">
        <v>278</v>
      </c>
      <c r="I115" s="42">
        <v>3</v>
      </c>
      <c r="J115" s="99" t="b">
        <v>0</v>
      </c>
      <c r="K115" s="43"/>
      <c r="L115" s="41"/>
    </row>
    <row r="116" spans="1:12" ht="35.25" customHeight="1" x14ac:dyDescent="0.3">
      <c r="A116" s="183"/>
      <c r="B116" s="183"/>
      <c r="C116" s="196"/>
      <c r="D116" s="205"/>
      <c r="E116" s="193"/>
      <c r="F116" s="188"/>
      <c r="G116" s="183"/>
      <c r="H116" s="7" t="s">
        <v>279</v>
      </c>
      <c r="I116" s="8">
        <v>2</v>
      </c>
      <c r="J116" s="76" t="b">
        <v>0</v>
      </c>
      <c r="K116" s="15"/>
      <c r="L116" s="7"/>
    </row>
    <row r="117" spans="1:12" ht="35.25" customHeight="1" x14ac:dyDescent="0.3">
      <c r="A117" s="183"/>
      <c r="B117" s="183"/>
      <c r="C117" s="196"/>
      <c r="D117" s="205"/>
      <c r="E117" s="193"/>
      <c r="F117" s="188"/>
      <c r="G117" s="183"/>
      <c r="H117" s="7" t="s">
        <v>280</v>
      </c>
      <c r="I117" s="8">
        <v>1</v>
      </c>
      <c r="J117" s="76" t="b">
        <v>0</v>
      </c>
      <c r="K117" s="15"/>
      <c r="L117" s="7"/>
    </row>
    <row r="118" spans="1:12" ht="59.4" customHeight="1" x14ac:dyDescent="0.3">
      <c r="A118" s="184"/>
      <c r="B118" s="184"/>
      <c r="C118" s="197"/>
      <c r="D118" s="206"/>
      <c r="E118" s="194"/>
      <c r="F118" s="189"/>
      <c r="G118" s="184"/>
      <c r="H118" s="10" t="s">
        <v>281</v>
      </c>
      <c r="I118" s="11">
        <v>0</v>
      </c>
      <c r="J118" s="77" t="b">
        <v>0</v>
      </c>
      <c r="K118" s="18"/>
      <c r="L118" s="10"/>
    </row>
    <row r="119" spans="1:12" ht="48" customHeight="1" x14ac:dyDescent="0.3">
      <c r="A119" s="182" t="s">
        <v>273</v>
      </c>
      <c r="B119" s="182" t="s">
        <v>196</v>
      </c>
      <c r="C119" s="195" t="s">
        <v>282</v>
      </c>
      <c r="D119" s="204" t="s">
        <v>283</v>
      </c>
      <c r="E119" s="192" t="s">
        <v>284</v>
      </c>
      <c r="F119" s="186" t="s">
        <v>93</v>
      </c>
      <c r="G119" s="182" t="s">
        <v>277</v>
      </c>
      <c r="H119" s="53" t="s">
        <v>251</v>
      </c>
      <c r="I119" s="13" t="s">
        <v>385</v>
      </c>
      <c r="J119" s="75" t="b">
        <v>1</v>
      </c>
      <c r="K119" s="17" t="s">
        <v>479</v>
      </c>
      <c r="L119" s="4" t="s">
        <v>497</v>
      </c>
    </row>
    <row r="120" spans="1:12" ht="35.25" customHeight="1" x14ac:dyDescent="0.3">
      <c r="A120" s="183"/>
      <c r="B120" s="183"/>
      <c r="C120" s="196"/>
      <c r="D120" s="216"/>
      <c r="E120" s="217"/>
      <c r="F120" s="187"/>
      <c r="G120" s="183"/>
      <c r="H120" s="41" t="s">
        <v>278</v>
      </c>
      <c r="I120" s="42">
        <v>3</v>
      </c>
      <c r="J120" s="99" t="b">
        <v>0</v>
      </c>
      <c r="K120" s="43"/>
      <c r="L120" s="41"/>
    </row>
    <row r="121" spans="1:12" ht="35.25" customHeight="1" x14ac:dyDescent="0.3">
      <c r="A121" s="183"/>
      <c r="B121" s="183"/>
      <c r="C121" s="196"/>
      <c r="D121" s="205"/>
      <c r="E121" s="193"/>
      <c r="F121" s="188"/>
      <c r="G121" s="183"/>
      <c r="H121" s="7" t="s">
        <v>279</v>
      </c>
      <c r="I121" s="8">
        <v>2</v>
      </c>
      <c r="J121" s="76" t="b">
        <v>0</v>
      </c>
      <c r="K121" s="15"/>
      <c r="L121" s="7"/>
    </row>
    <row r="122" spans="1:12" ht="35.25" customHeight="1" x14ac:dyDescent="0.3">
      <c r="A122" s="183"/>
      <c r="B122" s="183"/>
      <c r="C122" s="196"/>
      <c r="D122" s="205"/>
      <c r="E122" s="193"/>
      <c r="F122" s="188"/>
      <c r="G122" s="183"/>
      <c r="H122" s="7" t="s">
        <v>280</v>
      </c>
      <c r="I122" s="8">
        <v>1</v>
      </c>
      <c r="J122" s="76" t="b">
        <v>0</v>
      </c>
      <c r="K122" s="15"/>
      <c r="L122" s="7"/>
    </row>
    <row r="123" spans="1:12" ht="59.4" customHeight="1" x14ac:dyDescent="0.3">
      <c r="A123" s="184"/>
      <c r="B123" s="184"/>
      <c r="C123" s="197"/>
      <c r="D123" s="206"/>
      <c r="E123" s="194"/>
      <c r="F123" s="189"/>
      <c r="G123" s="184"/>
      <c r="H123" s="10" t="s">
        <v>281</v>
      </c>
      <c r="I123" s="11">
        <v>0</v>
      </c>
      <c r="J123" s="77" t="b">
        <v>0</v>
      </c>
      <c r="K123" s="18"/>
      <c r="L123" s="10"/>
    </row>
    <row r="124" spans="1:12" ht="35.25" customHeight="1" x14ac:dyDescent="0.3">
      <c r="A124" s="182" t="s">
        <v>273</v>
      </c>
      <c r="B124" s="182" t="s">
        <v>196</v>
      </c>
      <c r="C124" s="195" t="s">
        <v>285</v>
      </c>
      <c r="D124" s="204" t="s">
        <v>286</v>
      </c>
      <c r="E124" s="192" t="s">
        <v>287</v>
      </c>
      <c r="F124" s="186" t="s">
        <v>93</v>
      </c>
      <c r="G124" s="182" t="s">
        <v>288</v>
      </c>
      <c r="H124" s="53" t="s">
        <v>251</v>
      </c>
      <c r="I124" s="13" t="s">
        <v>385</v>
      </c>
      <c r="J124" s="75" t="b">
        <v>0</v>
      </c>
      <c r="K124" s="17"/>
      <c r="L124" s="4"/>
    </row>
    <row r="125" spans="1:12" ht="35.25" customHeight="1" x14ac:dyDescent="0.3">
      <c r="A125" s="183"/>
      <c r="B125" s="183"/>
      <c r="C125" s="196"/>
      <c r="D125" s="216"/>
      <c r="E125" s="217"/>
      <c r="F125" s="187"/>
      <c r="G125" s="183"/>
      <c r="H125" s="41" t="s">
        <v>289</v>
      </c>
      <c r="I125" s="42">
        <v>3</v>
      </c>
      <c r="J125" s="99" t="b">
        <v>0</v>
      </c>
      <c r="K125" s="43"/>
      <c r="L125" s="41"/>
    </row>
    <row r="126" spans="1:12" ht="35.25" customHeight="1" x14ac:dyDescent="0.3">
      <c r="A126" s="183"/>
      <c r="B126" s="183"/>
      <c r="C126" s="196"/>
      <c r="D126" s="205"/>
      <c r="E126" s="193"/>
      <c r="F126" s="188"/>
      <c r="G126" s="183"/>
      <c r="H126" s="7" t="s">
        <v>290</v>
      </c>
      <c r="I126" s="8">
        <v>2</v>
      </c>
      <c r="J126" s="76" t="b">
        <v>1</v>
      </c>
      <c r="K126" s="15" t="s">
        <v>498</v>
      </c>
      <c r="L126" s="7" t="s">
        <v>536</v>
      </c>
    </row>
    <row r="127" spans="1:12" ht="35.25" customHeight="1" x14ac:dyDescent="0.3">
      <c r="A127" s="183"/>
      <c r="B127" s="183"/>
      <c r="C127" s="196"/>
      <c r="D127" s="205"/>
      <c r="E127" s="193"/>
      <c r="F127" s="188"/>
      <c r="G127" s="183"/>
      <c r="H127" s="7" t="s">
        <v>291</v>
      </c>
      <c r="I127" s="8">
        <v>1</v>
      </c>
      <c r="J127" s="76" t="b">
        <v>0</v>
      </c>
      <c r="K127" s="15"/>
      <c r="L127" s="7"/>
    </row>
    <row r="128" spans="1:12" ht="59.4" customHeight="1" x14ac:dyDescent="0.3">
      <c r="A128" s="184"/>
      <c r="B128" s="184"/>
      <c r="C128" s="197"/>
      <c r="D128" s="206"/>
      <c r="E128" s="194"/>
      <c r="F128" s="189"/>
      <c r="G128" s="184"/>
      <c r="H128" s="10" t="s">
        <v>292</v>
      </c>
      <c r="I128" s="11">
        <v>0</v>
      </c>
      <c r="J128" s="77" t="b">
        <v>0</v>
      </c>
      <c r="K128" s="18"/>
      <c r="L128" s="10"/>
    </row>
    <row r="129" spans="1:12" ht="35.25" customHeight="1" x14ac:dyDescent="0.3">
      <c r="A129" s="182" t="s">
        <v>273</v>
      </c>
      <c r="B129" s="182" t="s">
        <v>196</v>
      </c>
      <c r="C129" s="195" t="s">
        <v>293</v>
      </c>
      <c r="D129" s="204" t="s">
        <v>294</v>
      </c>
      <c r="E129" s="192" t="s">
        <v>465</v>
      </c>
      <c r="F129" s="186" t="s">
        <v>93</v>
      </c>
      <c r="G129" s="182" t="s">
        <v>277</v>
      </c>
      <c r="H129" s="4" t="s">
        <v>251</v>
      </c>
      <c r="I129" s="5" t="s">
        <v>385</v>
      </c>
      <c r="J129" s="75" t="b">
        <v>1</v>
      </c>
      <c r="K129" s="15" t="s">
        <v>498</v>
      </c>
      <c r="L129" s="4" t="s">
        <v>499</v>
      </c>
    </row>
    <row r="130" spans="1:12" ht="35.25" customHeight="1" x14ac:dyDescent="0.3">
      <c r="A130" s="183"/>
      <c r="B130" s="183"/>
      <c r="C130" s="196"/>
      <c r="D130" s="216"/>
      <c r="E130" s="217"/>
      <c r="F130" s="187"/>
      <c r="G130" s="183"/>
      <c r="H130" s="41" t="s">
        <v>295</v>
      </c>
      <c r="I130" s="42">
        <v>3</v>
      </c>
      <c r="J130" s="99" t="b">
        <v>0</v>
      </c>
      <c r="K130" s="43"/>
      <c r="L130" s="41"/>
    </row>
    <row r="131" spans="1:12" ht="35.25" customHeight="1" x14ac:dyDescent="0.3">
      <c r="A131" s="183"/>
      <c r="B131" s="183"/>
      <c r="C131" s="196"/>
      <c r="D131" s="205"/>
      <c r="E131" s="193"/>
      <c r="F131" s="188"/>
      <c r="G131" s="183"/>
      <c r="H131" s="7" t="s">
        <v>296</v>
      </c>
      <c r="I131" s="8">
        <v>2</v>
      </c>
      <c r="J131" s="76" t="b">
        <v>0</v>
      </c>
      <c r="K131" s="15"/>
      <c r="L131" s="7"/>
    </row>
    <row r="132" spans="1:12" ht="35.25" customHeight="1" x14ac:dyDescent="0.3">
      <c r="A132" s="183"/>
      <c r="B132" s="183"/>
      <c r="C132" s="196"/>
      <c r="D132" s="205"/>
      <c r="E132" s="193"/>
      <c r="F132" s="188"/>
      <c r="G132" s="183"/>
      <c r="H132" s="7" t="s">
        <v>297</v>
      </c>
      <c r="I132" s="8">
        <v>1</v>
      </c>
      <c r="J132" s="76" t="b">
        <v>0</v>
      </c>
      <c r="K132" s="15"/>
      <c r="L132" s="7"/>
    </row>
    <row r="133" spans="1:12" ht="59.4" customHeight="1" x14ac:dyDescent="0.3">
      <c r="A133" s="184"/>
      <c r="B133" s="184"/>
      <c r="C133" s="197"/>
      <c r="D133" s="206"/>
      <c r="E133" s="194"/>
      <c r="F133" s="189"/>
      <c r="G133" s="184"/>
      <c r="H133" s="10" t="s">
        <v>298</v>
      </c>
      <c r="I133" s="11">
        <v>0</v>
      </c>
      <c r="J133" s="77" t="b">
        <v>0</v>
      </c>
      <c r="K133" s="18"/>
      <c r="L133" s="10"/>
    </row>
    <row r="134" spans="1:12" ht="35.25" customHeight="1" x14ac:dyDescent="0.3">
      <c r="A134" s="182" t="s">
        <v>273</v>
      </c>
      <c r="B134" s="182" t="s">
        <v>196</v>
      </c>
      <c r="C134" s="195" t="s">
        <v>299</v>
      </c>
      <c r="D134" s="204" t="s">
        <v>300</v>
      </c>
      <c r="E134" s="192" t="s">
        <v>461</v>
      </c>
      <c r="F134" s="186" t="s">
        <v>93</v>
      </c>
      <c r="G134" s="182" t="s">
        <v>277</v>
      </c>
      <c r="H134" s="4" t="s">
        <v>251</v>
      </c>
      <c r="I134" s="5" t="s">
        <v>385</v>
      </c>
      <c r="J134" s="75" t="b">
        <v>1</v>
      </c>
      <c r="K134" s="15" t="s">
        <v>498</v>
      </c>
      <c r="L134" s="4" t="s">
        <v>500</v>
      </c>
    </row>
    <row r="135" spans="1:12" ht="35.25" customHeight="1" x14ac:dyDescent="0.3">
      <c r="A135" s="183"/>
      <c r="B135" s="183"/>
      <c r="C135" s="196"/>
      <c r="D135" s="216"/>
      <c r="E135" s="217"/>
      <c r="F135" s="187"/>
      <c r="G135" s="183"/>
      <c r="H135" s="41" t="s">
        <v>295</v>
      </c>
      <c r="I135" s="42">
        <v>3</v>
      </c>
      <c r="J135" s="99" t="b">
        <v>0</v>
      </c>
      <c r="K135" s="43"/>
      <c r="L135" s="41"/>
    </row>
    <row r="136" spans="1:12" ht="35.25" customHeight="1" x14ac:dyDescent="0.3">
      <c r="A136" s="183"/>
      <c r="B136" s="183"/>
      <c r="C136" s="196"/>
      <c r="D136" s="205"/>
      <c r="E136" s="193"/>
      <c r="F136" s="188"/>
      <c r="G136" s="183"/>
      <c r="H136" s="7" t="s">
        <v>296</v>
      </c>
      <c r="I136" s="8">
        <v>2</v>
      </c>
      <c r="J136" s="76" t="b">
        <v>0</v>
      </c>
      <c r="K136" s="15"/>
      <c r="L136" s="7"/>
    </row>
    <row r="137" spans="1:12" ht="35.25" customHeight="1" x14ac:dyDescent="0.3">
      <c r="A137" s="183"/>
      <c r="B137" s="183"/>
      <c r="C137" s="196"/>
      <c r="D137" s="205"/>
      <c r="E137" s="193"/>
      <c r="F137" s="188"/>
      <c r="G137" s="183"/>
      <c r="H137" s="7" t="s">
        <v>297</v>
      </c>
      <c r="I137" s="8">
        <v>1</v>
      </c>
      <c r="J137" s="76" t="b">
        <v>0</v>
      </c>
      <c r="K137" s="15"/>
      <c r="L137" s="7"/>
    </row>
    <row r="138" spans="1:12" ht="59.4" customHeight="1" x14ac:dyDescent="0.3">
      <c r="A138" s="184"/>
      <c r="B138" s="184"/>
      <c r="C138" s="197"/>
      <c r="D138" s="206"/>
      <c r="E138" s="194"/>
      <c r="F138" s="189"/>
      <c r="G138" s="184"/>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537</v>
      </c>
      <c r="K139" s="25" t="s">
        <v>524</v>
      </c>
      <c r="L139" s="26"/>
    </row>
    <row r="140" spans="1:12" ht="39.6" x14ac:dyDescent="0.3">
      <c r="A140" s="182" t="s">
        <v>273</v>
      </c>
      <c r="B140" s="182" t="s">
        <v>196</v>
      </c>
      <c r="C140" s="195" t="s">
        <v>304</v>
      </c>
      <c r="D140" s="204" t="s">
        <v>305</v>
      </c>
      <c r="E140" s="192" t="s">
        <v>306</v>
      </c>
      <c r="F140" s="186" t="s">
        <v>93</v>
      </c>
      <c r="G140" s="182" t="s">
        <v>140</v>
      </c>
      <c r="H140" s="4" t="s">
        <v>295</v>
      </c>
      <c r="I140" s="5">
        <v>3</v>
      </c>
      <c r="J140" s="75" t="b">
        <v>0</v>
      </c>
      <c r="K140" s="17"/>
      <c r="L140" s="4"/>
    </row>
    <row r="141" spans="1:12" ht="26.4" x14ac:dyDescent="0.3">
      <c r="A141" s="183"/>
      <c r="B141" s="183"/>
      <c r="C141" s="196"/>
      <c r="D141" s="205"/>
      <c r="E141" s="193"/>
      <c r="F141" s="188"/>
      <c r="G141" s="183"/>
      <c r="H141" s="7" t="s">
        <v>296</v>
      </c>
      <c r="I141" s="8">
        <v>2</v>
      </c>
      <c r="J141" s="76" t="b">
        <v>0</v>
      </c>
      <c r="K141" s="15"/>
      <c r="L141" s="7"/>
    </row>
    <row r="142" spans="1:12" ht="26.4" x14ac:dyDescent="0.3">
      <c r="A142" s="183"/>
      <c r="B142" s="183"/>
      <c r="C142" s="196"/>
      <c r="D142" s="205"/>
      <c r="E142" s="193"/>
      <c r="F142" s="188"/>
      <c r="G142" s="183"/>
      <c r="H142" s="7" t="s">
        <v>297</v>
      </c>
      <c r="I142" s="8">
        <v>1</v>
      </c>
      <c r="J142" s="76" t="b">
        <v>0</v>
      </c>
      <c r="K142" s="15"/>
      <c r="L142" s="7"/>
    </row>
    <row r="143" spans="1:12" x14ac:dyDescent="0.3">
      <c r="A143" s="183"/>
      <c r="B143" s="183"/>
      <c r="C143" s="196"/>
      <c r="D143" s="205"/>
      <c r="E143" s="193"/>
      <c r="F143" s="188"/>
      <c r="G143" s="183"/>
      <c r="H143" s="7" t="s">
        <v>298</v>
      </c>
      <c r="I143" s="8">
        <v>0</v>
      </c>
      <c r="J143" s="78" t="b">
        <v>0</v>
      </c>
      <c r="K143" s="15"/>
      <c r="L143" s="7"/>
    </row>
    <row r="144" spans="1:12" ht="118.8" x14ac:dyDescent="0.3">
      <c r="A144" s="184"/>
      <c r="B144" s="184"/>
      <c r="C144" s="197"/>
      <c r="D144" s="206"/>
      <c r="E144" s="194"/>
      <c r="F144" s="189"/>
      <c r="G144" s="184"/>
      <c r="H144" s="10" t="s">
        <v>251</v>
      </c>
      <c r="I144" s="11" t="s">
        <v>385</v>
      </c>
      <c r="J144" s="77" t="b">
        <v>1</v>
      </c>
      <c r="K144" s="18" t="s">
        <v>505</v>
      </c>
      <c r="L144" s="10" t="s">
        <v>506</v>
      </c>
    </row>
    <row r="145" spans="1:12" ht="39.6" x14ac:dyDescent="0.3">
      <c r="A145" s="182" t="s">
        <v>273</v>
      </c>
      <c r="B145" s="182" t="s">
        <v>196</v>
      </c>
      <c r="C145" s="195" t="s">
        <v>307</v>
      </c>
      <c r="D145" s="204" t="s">
        <v>308</v>
      </c>
      <c r="E145" s="192" t="s">
        <v>309</v>
      </c>
      <c r="F145" s="186" t="s">
        <v>93</v>
      </c>
      <c r="G145" s="182"/>
      <c r="H145" s="4" t="s">
        <v>295</v>
      </c>
      <c r="I145" s="5">
        <v>3</v>
      </c>
      <c r="J145" s="81" t="b">
        <v>0</v>
      </c>
      <c r="K145" s="17"/>
      <c r="L145" s="4"/>
    </row>
    <row r="146" spans="1:12" ht="26.4" x14ac:dyDescent="0.3">
      <c r="A146" s="183"/>
      <c r="B146" s="183"/>
      <c r="C146" s="196"/>
      <c r="D146" s="205"/>
      <c r="E146" s="193"/>
      <c r="F146" s="188"/>
      <c r="G146" s="183"/>
      <c r="H146" s="7" t="s">
        <v>296</v>
      </c>
      <c r="I146" s="8">
        <v>2</v>
      </c>
      <c r="J146" s="78" t="b">
        <v>0</v>
      </c>
      <c r="K146" s="15"/>
      <c r="L146" s="7"/>
    </row>
    <row r="147" spans="1:12" ht="26.4" x14ac:dyDescent="0.3">
      <c r="A147" s="183"/>
      <c r="B147" s="183"/>
      <c r="C147" s="196"/>
      <c r="D147" s="205"/>
      <c r="E147" s="193"/>
      <c r="F147" s="188"/>
      <c r="G147" s="183"/>
      <c r="H147" s="7" t="s">
        <v>297</v>
      </c>
      <c r="I147" s="8">
        <v>1</v>
      </c>
      <c r="J147" s="76" t="b">
        <v>0</v>
      </c>
      <c r="K147" s="15"/>
      <c r="L147" s="7"/>
    </row>
    <row r="148" spans="1:12" ht="39.6" x14ac:dyDescent="0.3">
      <c r="A148" s="183"/>
      <c r="B148" s="183"/>
      <c r="C148" s="196"/>
      <c r="D148" s="205"/>
      <c r="E148" s="193"/>
      <c r="F148" s="188"/>
      <c r="G148" s="183"/>
      <c r="H148" s="7" t="s">
        <v>298</v>
      </c>
      <c r="I148" s="8">
        <v>0</v>
      </c>
      <c r="J148" s="78" t="b">
        <v>1</v>
      </c>
      <c r="K148" s="15" t="s">
        <v>491</v>
      </c>
      <c r="L148" s="7" t="s">
        <v>507</v>
      </c>
    </row>
    <row r="149" spans="1:12" ht="26.4" x14ac:dyDescent="0.3">
      <c r="A149" s="184"/>
      <c r="B149" s="184"/>
      <c r="C149" s="197"/>
      <c r="D149" s="206"/>
      <c r="E149" s="194"/>
      <c r="F149" s="189"/>
      <c r="G149" s="184"/>
      <c r="H149" s="10" t="s">
        <v>251</v>
      </c>
      <c r="I149" s="11" t="s">
        <v>385</v>
      </c>
      <c r="J149" s="77" t="b">
        <v>0</v>
      </c>
      <c r="K149" s="18"/>
      <c r="L149" s="10"/>
    </row>
    <row r="150" spans="1:12" ht="39.6" x14ac:dyDescent="0.3">
      <c r="A150" s="182" t="s">
        <v>273</v>
      </c>
      <c r="B150" s="182" t="s">
        <v>196</v>
      </c>
      <c r="C150" s="195" t="s">
        <v>310</v>
      </c>
      <c r="D150" s="204" t="s">
        <v>311</v>
      </c>
      <c r="E150" s="192" t="s">
        <v>312</v>
      </c>
      <c r="F150" s="186" t="s">
        <v>93</v>
      </c>
      <c r="G150" s="182" t="s">
        <v>313</v>
      </c>
      <c r="H150" s="4" t="s">
        <v>295</v>
      </c>
      <c r="I150" s="5">
        <v>3</v>
      </c>
      <c r="J150" s="75" t="b">
        <v>0</v>
      </c>
      <c r="K150" s="17"/>
      <c r="L150" s="4"/>
    </row>
    <row r="151" spans="1:12" ht="52.8" x14ac:dyDescent="0.3">
      <c r="A151" s="183"/>
      <c r="B151" s="183"/>
      <c r="C151" s="196"/>
      <c r="D151" s="205"/>
      <c r="E151" s="193"/>
      <c r="F151" s="188"/>
      <c r="G151" s="183"/>
      <c r="H151" s="7" t="s">
        <v>296</v>
      </c>
      <c r="I151" s="8">
        <v>2</v>
      </c>
      <c r="J151" s="76" t="b">
        <v>1</v>
      </c>
      <c r="K151" s="15" t="s">
        <v>501</v>
      </c>
      <c r="L151" s="7" t="s">
        <v>511</v>
      </c>
    </row>
    <row r="152" spans="1:12" ht="26.4" x14ac:dyDescent="0.3">
      <c r="A152" s="183"/>
      <c r="B152" s="183"/>
      <c r="C152" s="196"/>
      <c r="D152" s="205"/>
      <c r="E152" s="193"/>
      <c r="F152" s="188"/>
      <c r="G152" s="183"/>
      <c r="H152" s="7" t="s">
        <v>297</v>
      </c>
      <c r="I152" s="8">
        <v>1</v>
      </c>
      <c r="J152" s="76" t="b">
        <v>0</v>
      </c>
      <c r="K152" s="15"/>
      <c r="L152" s="7"/>
    </row>
    <row r="153" spans="1:12" x14ac:dyDescent="0.3">
      <c r="A153" s="183"/>
      <c r="B153" s="183"/>
      <c r="C153" s="196"/>
      <c r="D153" s="205"/>
      <c r="E153" s="193"/>
      <c r="F153" s="188"/>
      <c r="G153" s="183"/>
      <c r="H153" s="7" t="s">
        <v>298</v>
      </c>
      <c r="I153" s="8">
        <v>0</v>
      </c>
      <c r="J153" s="76" t="b">
        <v>0</v>
      </c>
      <c r="K153" s="15"/>
      <c r="L153" s="7"/>
    </row>
    <row r="154" spans="1:12" ht="26.4" x14ac:dyDescent="0.3">
      <c r="A154" s="184"/>
      <c r="B154" s="184"/>
      <c r="C154" s="197"/>
      <c r="D154" s="206"/>
      <c r="E154" s="194"/>
      <c r="F154" s="189"/>
      <c r="G154" s="184"/>
      <c r="H154" s="10" t="s">
        <v>251</v>
      </c>
      <c r="I154" s="11" t="s">
        <v>385</v>
      </c>
      <c r="J154" s="77" t="b">
        <v>0</v>
      </c>
      <c r="K154" s="18"/>
      <c r="L154" s="10"/>
    </row>
    <row r="155" spans="1:12" ht="46.5" customHeight="1" x14ac:dyDescent="0.3">
      <c r="A155" s="32" t="s">
        <v>273</v>
      </c>
      <c r="B155" s="32" t="s">
        <v>196</v>
      </c>
      <c r="C155" s="64" t="s">
        <v>314</v>
      </c>
      <c r="D155" s="66" t="s">
        <v>315</v>
      </c>
      <c r="E155" s="34" t="s">
        <v>316</v>
      </c>
      <c r="F155" s="32" t="s">
        <v>239</v>
      </c>
      <c r="G155" s="32"/>
      <c r="H155" s="34" t="s">
        <v>387</v>
      </c>
      <c r="I155" s="31" t="s">
        <v>103</v>
      </c>
      <c r="J155" s="95" t="s">
        <v>191</v>
      </c>
      <c r="K155" s="32" t="s">
        <v>502</v>
      </c>
      <c r="L155" s="34"/>
    </row>
    <row r="156" spans="1:12" ht="39.6" x14ac:dyDescent="0.3">
      <c r="A156" s="182" t="s">
        <v>273</v>
      </c>
      <c r="B156" s="182" t="s">
        <v>317</v>
      </c>
      <c r="C156" s="195" t="s">
        <v>318</v>
      </c>
      <c r="D156" s="204" t="s">
        <v>319</v>
      </c>
      <c r="E156" s="192" t="s">
        <v>320</v>
      </c>
      <c r="F156" s="186" t="s">
        <v>93</v>
      </c>
      <c r="G156" s="182" t="s">
        <v>321</v>
      </c>
      <c r="H156" s="100" t="s">
        <v>457</v>
      </c>
      <c r="I156" s="5">
        <v>3</v>
      </c>
      <c r="J156" s="75" t="b">
        <v>0</v>
      </c>
      <c r="K156" s="17"/>
      <c r="L156" s="4"/>
    </row>
    <row r="157" spans="1:12" ht="26.4" x14ac:dyDescent="0.3">
      <c r="A157" s="183"/>
      <c r="B157" s="183"/>
      <c r="C157" s="196"/>
      <c r="D157" s="205"/>
      <c r="E157" s="193"/>
      <c r="F157" s="188"/>
      <c r="G157" s="183"/>
      <c r="H157" s="102" t="s">
        <v>458</v>
      </c>
      <c r="I157" s="8">
        <v>2</v>
      </c>
      <c r="J157" s="78" t="b">
        <v>0</v>
      </c>
      <c r="K157" s="15"/>
      <c r="L157" s="7"/>
    </row>
    <row r="158" spans="1:12" ht="39.6" x14ac:dyDescent="0.3">
      <c r="A158" s="183"/>
      <c r="B158" s="183"/>
      <c r="C158" s="196"/>
      <c r="D158" s="205"/>
      <c r="E158" s="193"/>
      <c r="F158" s="188"/>
      <c r="G158" s="183"/>
      <c r="H158" s="102" t="s">
        <v>459</v>
      </c>
      <c r="I158" s="8">
        <v>1</v>
      </c>
      <c r="J158" s="76" t="b">
        <v>0</v>
      </c>
      <c r="K158" s="15"/>
      <c r="L158" s="7"/>
    </row>
    <row r="159" spans="1:12" ht="32.25" customHeight="1" x14ac:dyDescent="0.3">
      <c r="A159" s="183"/>
      <c r="B159" s="183"/>
      <c r="C159" s="196"/>
      <c r="D159" s="205"/>
      <c r="E159" s="193"/>
      <c r="F159" s="188"/>
      <c r="G159" s="183"/>
      <c r="H159" s="102" t="s">
        <v>398</v>
      </c>
      <c r="I159" s="8">
        <v>0</v>
      </c>
      <c r="J159" s="76" t="b">
        <v>1</v>
      </c>
      <c r="K159" s="15" t="s">
        <v>508</v>
      </c>
      <c r="L159" s="7" t="s">
        <v>509</v>
      </c>
    </row>
    <row r="160" spans="1:12" ht="75.75" customHeight="1" x14ac:dyDescent="0.3">
      <c r="A160" s="184"/>
      <c r="B160" s="184"/>
      <c r="C160" s="197"/>
      <c r="D160" s="206"/>
      <c r="E160" s="194"/>
      <c r="F160" s="189"/>
      <c r="G160" s="184"/>
      <c r="H160" s="101" t="s">
        <v>396</v>
      </c>
      <c r="I160" s="11" t="s">
        <v>385</v>
      </c>
      <c r="J160" s="77" t="b">
        <v>0</v>
      </c>
      <c r="K160" s="18"/>
      <c r="L160" s="10"/>
    </row>
    <row r="161" spans="1:12" ht="66" hidden="1" x14ac:dyDescent="0.3">
      <c r="A161" s="25" t="s">
        <v>273</v>
      </c>
      <c r="B161" s="25" t="s">
        <v>317</v>
      </c>
      <c r="C161" s="47" t="s">
        <v>322</v>
      </c>
      <c r="D161" s="67" t="s">
        <v>323</v>
      </c>
      <c r="E161" s="26" t="s">
        <v>324</v>
      </c>
      <c r="F161" s="25" t="s">
        <v>239</v>
      </c>
      <c r="G161" s="26"/>
      <c r="H161" s="26" t="s">
        <v>387</v>
      </c>
      <c r="I161" s="48" t="s">
        <v>103</v>
      </c>
      <c r="J161" s="91"/>
      <c r="K161" s="25"/>
      <c r="L161" s="26"/>
    </row>
    <row r="162" spans="1:12" ht="54" customHeight="1" x14ac:dyDescent="0.3">
      <c r="A162" s="25" t="s">
        <v>273</v>
      </c>
      <c r="B162" s="25" t="s">
        <v>317</v>
      </c>
      <c r="C162" s="47" t="s">
        <v>325</v>
      </c>
      <c r="D162" s="67" t="s">
        <v>326</v>
      </c>
      <c r="E162" s="26" t="s">
        <v>327</v>
      </c>
      <c r="F162" s="25" t="s">
        <v>239</v>
      </c>
      <c r="G162" s="26"/>
      <c r="H162" s="26" t="s">
        <v>387</v>
      </c>
      <c r="I162" s="48" t="s">
        <v>103</v>
      </c>
      <c r="J162" s="91" t="s">
        <v>510</v>
      </c>
      <c r="K162" s="25" t="s">
        <v>508</v>
      </c>
      <c r="L162" s="26"/>
    </row>
    <row r="163" spans="1:12" ht="158.4" x14ac:dyDescent="0.3">
      <c r="A163" s="25" t="s">
        <v>273</v>
      </c>
      <c r="B163" s="25" t="s">
        <v>317</v>
      </c>
      <c r="C163" s="47" t="s">
        <v>328</v>
      </c>
      <c r="D163" s="67" t="s">
        <v>329</v>
      </c>
      <c r="E163" s="26" t="s">
        <v>330</v>
      </c>
      <c r="F163" s="25" t="s">
        <v>239</v>
      </c>
      <c r="G163" s="26"/>
      <c r="H163" s="26" t="s">
        <v>387</v>
      </c>
      <c r="I163" s="48" t="s">
        <v>103</v>
      </c>
      <c r="J163" s="91" t="s">
        <v>525</v>
      </c>
      <c r="K163" s="25" t="s">
        <v>508</v>
      </c>
      <c r="L163" s="26"/>
    </row>
    <row r="164" spans="1:12" ht="39.6" x14ac:dyDescent="0.3">
      <c r="A164" s="182" t="s">
        <v>273</v>
      </c>
      <c r="B164" s="182" t="s">
        <v>317</v>
      </c>
      <c r="C164" s="195" t="s">
        <v>331</v>
      </c>
      <c r="D164" s="204" t="s">
        <v>332</v>
      </c>
      <c r="E164" s="192" t="s">
        <v>333</v>
      </c>
      <c r="F164" s="186" t="s">
        <v>93</v>
      </c>
      <c r="G164" s="180" t="s">
        <v>334</v>
      </c>
      <c r="H164" s="100" t="s">
        <v>399</v>
      </c>
      <c r="I164" s="5">
        <v>3</v>
      </c>
      <c r="J164" s="75" t="b">
        <v>0</v>
      </c>
      <c r="K164" s="17"/>
      <c r="L164" s="19"/>
    </row>
    <row r="165" spans="1:12" ht="409.6" x14ac:dyDescent="0.3">
      <c r="A165" s="183"/>
      <c r="B165" s="183"/>
      <c r="C165" s="196"/>
      <c r="D165" s="205"/>
      <c r="E165" s="193"/>
      <c r="F165" s="188"/>
      <c r="G165" s="181"/>
      <c r="H165" s="102" t="s">
        <v>400</v>
      </c>
      <c r="I165" s="8">
        <v>2</v>
      </c>
      <c r="J165" s="76" t="b">
        <v>1</v>
      </c>
      <c r="K165" s="15" t="s">
        <v>521</v>
      </c>
      <c r="L165" s="7" t="s">
        <v>520</v>
      </c>
    </row>
    <row r="166" spans="1:12" ht="39.6" x14ac:dyDescent="0.3">
      <c r="A166" s="183"/>
      <c r="B166" s="183"/>
      <c r="C166" s="196"/>
      <c r="D166" s="205"/>
      <c r="E166" s="193"/>
      <c r="F166" s="188"/>
      <c r="G166" s="181"/>
      <c r="H166" s="102" t="s">
        <v>402</v>
      </c>
      <c r="I166" s="8">
        <v>1</v>
      </c>
      <c r="J166" s="76" t="b">
        <v>0</v>
      </c>
      <c r="K166" s="15"/>
      <c r="L166" s="7"/>
    </row>
    <row r="167" spans="1:12" ht="26.4" x14ac:dyDescent="0.3">
      <c r="A167" s="183"/>
      <c r="B167" s="183"/>
      <c r="C167" s="196"/>
      <c r="D167" s="205"/>
      <c r="E167" s="193"/>
      <c r="F167" s="188"/>
      <c r="G167" s="181"/>
      <c r="H167" s="102" t="s">
        <v>401</v>
      </c>
      <c r="I167" s="8">
        <v>0</v>
      </c>
      <c r="J167" s="76" t="b">
        <v>0</v>
      </c>
      <c r="K167" s="15"/>
      <c r="L167" s="7"/>
    </row>
    <row r="168" spans="1:12" ht="30" customHeight="1" x14ac:dyDescent="0.3">
      <c r="A168" s="184"/>
      <c r="B168" s="184"/>
      <c r="C168" s="197"/>
      <c r="D168" s="206"/>
      <c r="E168" s="194"/>
      <c r="F168" s="189"/>
      <c r="G168" s="185"/>
      <c r="H168" s="101" t="s">
        <v>397</v>
      </c>
      <c r="I168" s="11" t="s">
        <v>385</v>
      </c>
      <c r="J168" s="80" t="b">
        <v>0</v>
      </c>
      <c r="K168" s="18"/>
      <c r="L168" s="10"/>
    </row>
    <row r="169" spans="1:12" ht="66" hidden="1" x14ac:dyDescent="0.3">
      <c r="A169" s="25" t="s">
        <v>273</v>
      </c>
      <c r="B169" s="25" t="s">
        <v>317</v>
      </c>
      <c r="C169" s="47" t="s">
        <v>335</v>
      </c>
      <c r="D169" s="67" t="s">
        <v>336</v>
      </c>
      <c r="E169" s="26" t="s">
        <v>324</v>
      </c>
      <c r="F169" s="25" t="s">
        <v>239</v>
      </c>
      <c r="G169" s="26"/>
      <c r="H169" s="26" t="s">
        <v>387</v>
      </c>
      <c r="I169" s="48" t="s">
        <v>103</v>
      </c>
      <c r="J169" s="91"/>
      <c r="K169" s="25"/>
      <c r="L169" s="26"/>
    </row>
    <row r="170" spans="1:12" ht="79.2" x14ac:dyDescent="0.3">
      <c r="A170" s="25" t="s">
        <v>273</v>
      </c>
      <c r="B170" s="25" t="s">
        <v>317</v>
      </c>
      <c r="C170" s="47" t="s">
        <v>337</v>
      </c>
      <c r="D170" s="67" t="s">
        <v>338</v>
      </c>
      <c r="E170" s="26" t="s">
        <v>327</v>
      </c>
      <c r="F170" s="25" t="s">
        <v>239</v>
      </c>
      <c r="G170" s="25" t="s">
        <v>339</v>
      </c>
      <c r="H170" s="26" t="s">
        <v>387</v>
      </c>
      <c r="I170" s="48" t="s">
        <v>103</v>
      </c>
      <c r="J170" s="91" t="s">
        <v>538</v>
      </c>
      <c r="K170" s="25" t="s">
        <v>288</v>
      </c>
      <c r="L170" s="26"/>
    </row>
    <row r="171" spans="1:12" ht="143.25" customHeight="1" x14ac:dyDescent="0.3">
      <c r="A171" s="25" t="s">
        <v>273</v>
      </c>
      <c r="B171" s="25" t="s">
        <v>317</v>
      </c>
      <c r="C171" s="47" t="s">
        <v>340</v>
      </c>
      <c r="D171" s="67" t="s">
        <v>341</v>
      </c>
      <c r="E171" s="26" t="s">
        <v>342</v>
      </c>
      <c r="F171" s="25" t="s">
        <v>239</v>
      </c>
      <c r="G171" s="26"/>
      <c r="H171" s="26" t="s">
        <v>387</v>
      </c>
      <c r="I171" s="48" t="s">
        <v>103</v>
      </c>
      <c r="J171" s="91" t="s">
        <v>526</v>
      </c>
      <c r="K171" s="25" t="s">
        <v>494</v>
      </c>
      <c r="L171" s="26"/>
    </row>
    <row r="172" spans="1:12" ht="24.75" customHeight="1" x14ac:dyDescent="0.3">
      <c r="A172" s="180" t="s">
        <v>273</v>
      </c>
      <c r="B172" s="180" t="s">
        <v>317</v>
      </c>
      <c r="C172" s="247">
        <v>16</v>
      </c>
      <c r="D172" s="212" t="s">
        <v>343</v>
      </c>
      <c r="E172" s="192" t="s">
        <v>344</v>
      </c>
      <c r="F172" s="234" t="s">
        <v>93</v>
      </c>
      <c r="G172" s="182" t="s">
        <v>345</v>
      </c>
      <c r="H172" s="19" t="s">
        <v>389</v>
      </c>
      <c r="I172" s="21">
        <v>3</v>
      </c>
      <c r="J172" s="87" t="b">
        <v>0</v>
      </c>
      <c r="K172" s="21"/>
      <c r="L172" s="4"/>
    </row>
    <row r="173" spans="1:12" ht="24.75" customHeight="1" x14ac:dyDescent="0.3">
      <c r="A173" s="181"/>
      <c r="B173" s="181"/>
      <c r="C173" s="248"/>
      <c r="D173" s="213"/>
      <c r="E173" s="193"/>
      <c r="F173" s="235"/>
      <c r="G173" s="183"/>
      <c r="H173" s="22" t="s">
        <v>346</v>
      </c>
      <c r="I173" s="23">
        <v>2</v>
      </c>
      <c r="J173" s="88" t="b">
        <v>1</v>
      </c>
      <c r="K173" s="23" t="s">
        <v>512</v>
      </c>
      <c r="L173" s="22" t="s">
        <v>513</v>
      </c>
    </row>
    <row r="174" spans="1:12" ht="24.75" customHeight="1" x14ac:dyDescent="0.3">
      <c r="A174" s="181"/>
      <c r="B174" s="181"/>
      <c r="C174" s="248"/>
      <c r="D174" s="213"/>
      <c r="E174" s="193"/>
      <c r="F174" s="235"/>
      <c r="G174" s="183"/>
      <c r="H174" s="22" t="s">
        <v>390</v>
      </c>
      <c r="I174" s="23">
        <v>1</v>
      </c>
      <c r="J174" s="88" t="b">
        <v>0</v>
      </c>
      <c r="K174" s="23"/>
      <c r="L174" s="22"/>
    </row>
    <row r="175" spans="1:12" ht="24.75" customHeight="1" x14ac:dyDescent="0.3">
      <c r="A175" s="185"/>
      <c r="B175" s="185"/>
      <c r="C175" s="249"/>
      <c r="D175" s="214"/>
      <c r="E175" s="194"/>
      <c r="F175" s="236"/>
      <c r="G175" s="184"/>
      <c r="H175" s="20" t="s">
        <v>347</v>
      </c>
      <c r="I175" s="11">
        <v>0</v>
      </c>
      <c r="J175" s="80" t="b">
        <v>0</v>
      </c>
      <c r="K175" s="16"/>
      <c r="L175" s="20"/>
    </row>
    <row r="176" spans="1:12" ht="24.75" customHeight="1" x14ac:dyDescent="0.3">
      <c r="A176" s="180" t="s">
        <v>273</v>
      </c>
      <c r="B176" s="180" t="s">
        <v>317</v>
      </c>
      <c r="C176" s="247">
        <v>17</v>
      </c>
      <c r="D176" s="212" t="s">
        <v>348</v>
      </c>
      <c r="E176" s="192" t="s">
        <v>349</v>
      </c>
      <c r="F176" s="234" t="s">
        <v>93</v>
      </c>
      <c r="G176" s="182" t="s">
        <v>345</v>
      </c>
      <c r="H176" s="19" t="s">
        <v>391</v>
      </c>
      <c r="I176" s="21">
        <v>3</v>
      </c>
      <c r="J176" s="87" t="b">
        <v>1</v>
      </c>
      <c r="K176" s="23" t="s">
        <v>512</v>
      </c>
      <c r="L176" s="22" t="s">
        <v>514</v>
      </c>
    </row>
    <row r="177" spans="1:12" ht="24.75" customHeight="1" x14ac:dyDescent="0.3">
      <c r="A177" s="181"/>
      <c r="B177" s="181"/>
      <c r="C177" s="248"/>
      <c r="D177" s="213"/>
      <c r="E177" s="193"/>
      <c r="F177" s="235"/>
      <c r="G177" s="183"/>
      <c r="H177" s="22" t="s">
        <v>350</v>
      </c>
      <c r="I177" s="23">
        <v>2</v>
      </c>
      <c r="J177" s="88" t="b">
        <v>0</v>
      </c>
      <c r="K177" s="177"/>
      <c r="L177" s="178"/>
    </row>
    <row r="178" spans="1:12" ht="24.75" customHeight="1" x14ac:dyDescent="0.3">
      <c r="A178" s="181"/>
      <c r="B178" s="181"/>
      <c r="C178" s="248"/>
      <c r="D178" s="213"/>
      <c r="E178" s="193"/>
      <c r="F178" s="235"/>
      <c r="G178" s="183"/>
      <c r="H178" s="22" t="s">
        <v>392</v>
      </c>
      <c r="I178" s="23">
        <v>1</v>
      </c>
      <c r="J178" s="88" t="b">
        <v>0</v>
      </c>
      <c r="K178" s="23"/>
      <c r="L178" s="22"/>
    </row>
    <row r="179" spans="1:12" ht="100.5" customHeight="1" x14ac:dyDescent="0.3">
      <c r="A179" s="185"/>
      <c r="B179" s="185"/>
      <c r="C179" s="249"/>
      <c r="D179" s="214"/>
      <c r="E179" s="194"/>
      <c r="F179" s="236"/>
      <c r="G179" s="184"/>
      <c r="H179" s="20" t="s">
        <v>347</v>
      </c>
      <c r="I179" s="11">
        <v>0</v>
      </c>
      <c r="J179" s="80" t="b">
        <v>0</v>
      </c>
      <c r="K179" s="16"/>
      <c r="L179" s="20"/>
    </row>
    <row r="180" spans="1:12" ht="39.6" x14ac:dyDescent="0.3">
      <c r="A180" s="180" t="s">
        <v>273</v>
      </c>
      <c r="B180" s="180" t="s">
        <v>317</v>
      </c>
      <c r="C180" s="247" t="s">
        <v>351</v>
      </c>
      <c r="D180" s="212" t="s">
        <v>352</v>
      </c>
      <c r="E180" s="210" t="s">
        <v>353</v>
      </c>
      <c r="F180" s="234" t="s">
        <v>93</v>
      </c>
      <c r="G180" s="182" t="s">
        <v>354</v>
      </c>
      <c r="H180" s="100" t="s">
        <v>355</v>
      </c>
      <c r="I180" s="21">
        <v>0</v>
      </c>
      <c r="J180" s="87" t="b">
        <v>0</v>
      </c>
      <c r="K180" s="21"/>
      <c r="L180" s="4"/>
    </row>
    <row r="181" spans="1:12" ht="26.4" x14ac:dyDescent="0.3">
      <c r="A181" s="181"/>
      <c r="B181" s="181"/>
      <c r="C181" s="248"/>
      <c r="D181" s="213"/>
      <c r="E181" s="215"/>
      <c r="F181" s="235"/>
      <c r="G181" s="183"/>
      <c r="H181" s="7" t="s">
        <v>356</v>
      </c>
      <c r="I181" s="23" t="s">
        <v>385</v>
      </c>
      <c r="J181" s="88" t="b">
        <v>1</v>
      </c>
      <c r="K181" s="23" t="s">
        <v>354</v>
      </c>
      <c r="L181" s="22" t="s">
        <v>515</v>
      </c>
    </row>
    <row r="182" spans="1:12" ht="26.4" x14ac:dyDescent="0.3">
      <c r="A182" s="185"/>
      <c r="B182" s="185"/>
      <c r="C182" s="249"/>
      <c r="D182" s="214"/>
      <c r="E182" s="211"/>
      <c r="F182" s="236"/>
      <c r="G182" s="184"/>
      <c r="H182" s="101" t="s">
        <v>357</v>
      </c>
      <c r="I182" s="16">
        <v>3</v>
      </c>
      <c r="J182" s="79" t="b">
        <v>0</v>
      </c>
      <c r="K182" s="16"/>
      <c r="L182" s="20"/>
    </row>
    <row r="183" spans="1:12" x14ac:dyDescent="0.3">
      <c r="A183" s="180" t="s">
        <v>273</v>
      </c>
      <c r="B183" s="180" t="s">
        <v>317</v>
      </c>
      <c r="C183" s="247" t="s">
        <v>358</v>
      </c>
      <c r="D183" s="212" t="s">
        <v>359</v>
      </c>
      <c r="E183" s="210" t="s">
        <v>360</v>
      </c>
      <c r="F183" s="234" t="s">
        <v>93</v>
      </c>
      <c r="G183" s="182" t="s">
        <v>354</v>
      </c>
      <c r="H183" s="4" t="s">
        <v>262</v>
      </c>
      <c r="I183" s="21">
        <v>1</v>
      </c>
      <c r="J183" s="87" t="b">
        <v>0</v>
      </c>
      <c r="K183" s="21"/>
      <c r="L183" s="4"/>
    </row>
    <row r="184" spans="1:12" ht="20.25" customHeight="1" x14ac:dyDescent="0.3">
      <c r="A184" s="181"/>
      <c r="B184" s="181"/>
      <c r="C184" s="248"/>
      <c r="D184" s="213"/>
      <c r="E184" s="215"/>
      <c r="F184" s="235"/>
      <c r="G184" s="183"/>
      <c r="H184" s="7" t="s">
        <v>361</v>
      </c>
      <c r="I184" s="23">
        <v>0</v>
      </c>
      <c r="J184" s="88" t="b">
        <v>1</v>
      </c>
      <c r="K184" s="23" t="s">
        <v>516</v>
      </c>
      <c r="L184" s="22" t="s">
        <v>527</v>
      </c>
    </row>
    <row r="185" spans="1:12" ht="123" customHeight="1" x14ac:dyDescent="0.3">
      <c r="A185" s="181"/>
      <c r="B185" s="181"/>
      <c r="C185" s="248"/>
      <c r="D185" s="213"/>
      <c r="E185" s="215"/>
      <c r="F185" s="235"/>
      <c r="G185" s="183"/>
      <c r="H185" s="7" t="s">
        <v>362</v>
      </c>
      <c r="I185" s="23">
        <v>2</v>
      </c>
      <c r="J185" s="88" t="b">
        <v>0</v>
      </c>
      <c r="K185" s="23"/>
      <c r="L185" s="16"/>
    </row>
    <row r="186" spans="1:12" ht="12.75" customHeight="1" x14ac:dyDescent="0.3">
      <c r="A186" s="186" t="s">
        <v>273</v>
      </c>
      <c r="B186" s="186" t="s">
        <v>317</v>
      </c>
      <c r="C186" s="239" t="s">
        <v>363</v>
      </c>
      <c r="D186" s="243" t="s">
        <v>364</v>
      </c>
      <c r="E186" s="192" t="s">
        <v>365</v>
      </c>
      <c r="F186" s="234" t="s">
        <v>174</v>
      </c>
      <c r="G186" s="182"/>
      <c r="H186" s="100" t="s">
        <v>415</v>
      </c>
      <c r="I186" s="5">
        <v>3</v>
      </c>
      <c r="J186" s="81" t="b">
        <v>1</v>
      </c>
      <c r="K186" s="17" t="s">
        <v>517</v>
      </c>
      <c r="L186" s="17" t="s">
        <v>528</v>
      </c>
    </row>
    <row r="187" spans="1:12" ht="28.5" customHeight="1" x14ac:dyDescent="0.3">
      <c r="A187" s="187"/>
      <c r="B187" s="187"/>
      <c r="C187" s="240"/>
      <c r="D187" s="244"/>
      <c r="E187" s="217"/>
      <c r="F187" s="238"/>
      <c r="G187" s="183"/>
      <c r="H187" s="108" t="s">
        <v>414</v>
      </c>
      <c r="I187" s="42">
        <v>2</v>
      </c>
      <c r="J187" s="90" t="b">
        <v>0</v>
      </c>
      <c r="K187" s="43"/>
      <c r="L187" s="43"/>
    </row>
    <row r="188" spans="1:12" ht="34.5" customHeight="1" x14ac:dyDescent="0.3">
      <c r="A188" s="187"/>
      <c r="B188" s="187"/>
      <c r="C188" s="240"/>
      <c r="D188" s="244"/>
      <c r="E188" s="217"/>
      <c r="F188" s="238"/>
      <c r="G188" s="183"/>
      <c r="H188" s="108" t="s">
        <v>413</v>
      </c>
      <c r="I188" s="42">
        <v>1</v>
      </c>
      <c r="J188" s="90" t="b">
        <v>0</v>
      </c>
      <c r="K188" s="43"/>
      <c r="L188" s="41"/>
    </row>
    <row r="189" spans="1:12" x14ac:dyDescent="0.3">
      <c r="A189" s="188"/>
      <c r="B189" s="188"/>
      <c r="C189" s="241"/>
      <c r="D189" s="245"/>
      <c r="E189" s="193"/>
      <c r="F189" s="235"/>
      <c r="G189" s="183"/>
      <c r="H189" s="7" t="s">
        <v>191</v>
      </c>
      <c r="I189" s="8">
        <v>0</v>
      </c>
      <c r="J189" s="78" t="b">
        <v>0</v>
      </c>
      <c r="K189" s="15"/>
      <c r="L189" s="7"/>
    </row>
    <row r="190" spans="1:12" ht="38.1" customHeight="1" x14ac:dyDescent="0.3">
      <c r="A190" s="189"/>
      <c r="B190" s="189"/>
      <c r="C190" s="242"/>
      <c r="D190" s="246"/>
      <c r="E190" s="194"/>
      <c r="F190" s="236"/>
      <c r="G190" s="184"/>
      <c r="H190" s="104" t="s">
        <v>408</v>
      </c>
      <c r="I190" s="11" t="s">
        <v>103</v>
      </c>
      <c r="J190" s="77" t="b">
        <v>0</v>
      </c>
      <c r="K190" s="18"/>
      <c r="L190" s="10"/>
    </row>
    <row r="191" spans="1:12" ht="57.6" hidden="1" customHeight="1" x14ac:dyDescent="0.3">
      <c r="A191" s="33" t="s">
        <v>273</v>
      </c>
      <c r="B191" s="33" t="s">
        <v>317</v>
      </c>
      <c r="C191" s="106" t="s">
        <v>366</v>
      </c>
      <c r="D191" s="107" t="s">
        <v>370</v>
      </c>
      <c r="E191" s="24" t="s">
        <v>406</v>
      </c>
      <c r="F191" s="44" t="s">
        <v>239</v>
      </c>
      <c r="G191" s="33"/>
      <c r="H191" s="48" t="s">
        <v>387</v>
      </c>
      <c r="I191" s="48" t="s">
        <v>103</v>
      </c>
      <c r="J191" s="109"/>
      <c r="K191" s="33"/>
      <c r="L191" s="24"/>
    </row>
    <row r="192" spans="1:12" x14ac:dyDescent="0.3">
      <c r="A192" s="186" t="s">
        <v>273</v>
      </c>
      <c r="B192" s="186" t="s">
        <v>317</v>
      </c>
      <c r="C192" s="239" t="s">
        <v>369</v>
      </c>
      <c r="D192" s="243" t="s">
        <v>367</v>
      </c>
      <c r="E192" s="192" t="s">
        <v>368</v>
      </c>
      <c r="F192" s="234" t="s">
        <v>174</v>
      </c>
      <c r="G192" s="182"/>
      <c r="H192" s="100" t="s">
        <v>412</v>
      </c>
      <c r="I192" s="5">
        <v>3</v>
      </c>
      <c r="J192" s="81" t="b">
        <v>0</v>
      </c>
      <c r="K192" s="17"/>
      <c r="L192" s="4"/>
    </row>
    <row r="193" spans="1:12" ht="26.4" x14ac:dyDescent="0.3">
      <c r="A193" s="187"/>
      <c r="B193" s="187"/>
      <c r="C193" s="240"/>
      <c r="D193" s="244"/>
      <c r="E193" s="217"/>
      <c r="F193" s="238"/>
      <c r="G193" s="183"/>
      <c r="H193" s="108" t="s">
        <v>411</v>
      </c>
      <c r="I193" s="42">
        <v>2</v>
      </c>
      <c r="J193" s="90" t="b">
        <v>0</v>
      </c>
      <c r="K193" s="43"/>
      <c r="L193" s="41"/>
    </row>
    <row r="194" spans="1:12" ht="39.6" x14ac:dyDescent="0.3">
      <c r="A194" s="187"/>
      <c r="B194" s="187"/>
      <c r="C194" s="240"/>
      <c r="D194" s="244"/>
      <c r="E194" s="217"/>
      <c r="F194" s="238"/>
      <c r="G194" s="183"/>
      <c r="H194" s="108" t="s">
        <v>410</v>
      </c>
      <c r="I194" s="42">
        <v>1</v>
      </c>
      <c r="J194" s="90" t="b">
        <v>0</v>
      </c>
      <c r="K194" s="43"/>
      <c r="L194" s="41"/>
    </row>
    <row r="195" spans="1:12" ht="158.4" x14ac:dyDescent="0.3">
      <c r="A195" s="188"/>
      <c r="B195" s="188"/>
      <c r="C195" s="241"/>
      <c r="D195" s="245"/>
      <c r="E195" s="193"/>
      <c r="F195" s="235"/>
      <c r="G195" s="183"/>
      <c r="H195" s="7" t="s">
        <v>191</v>
      </c>
      <c r="I195" s="8">
        <v>0</v>
      </c>
      <c r="J195" s="78" t="b">
        <v>1</v>
      </c>
      <c r="K195" s="15" t="s">
        <v>288</v>
      </c>
      <c r="L195" s="7" t="s">
        <v>529</v>
      </c>
    </row>
    <row r="196" spans="1:12" ht="23.1" customHeight="1" x14ac:dyDescent="0.3">
      <c r="A196" s="189"/>
      <c r="B196" s="189"/>
      <c r="C196" s="242"/>
      <c r="D196" s="246"/>
      <c r="E196" s="194"/>
      <c r="F196" s="236"/>
      <c r="G196" s="184"/>
      <c r="H196" s="104" t="s">
        <v>407</v>
      </c>
      <c r="I196" s="11" t="s">
        <v>103</v>
      </c>
      <c r="J196" s="77" t="b">
        <v>0</v>
      </c>
      <c r="K196" s="18"/>
      <c r="L196" s="10"/>
    </row>
    <row r="197" spans="1:12" ht="51" customHeight="1" x14ac:dyDescent="0.3">
      <c r="A197" s="25" t="s">
        <v>273</v>
      </c>
      <c r="B197" s="25" t="s">
        <v>317</v>
      </c>
      <c r="C197" s="47" t="s">
        <v>404</v>
      </c>
      <c r="D197" s="69" t="s">
        <v>405</v>
      </c>
      <c r="E197" s="26" t="s">
        <v>409</v>
      </c>
      <c r="F197" s="55" t="s">
        <v>239</v>
      </c>
      <c r="G197" s="26"/>
      <c r="H197" s="48" t="s">
        <v>387</v>
      </c>
      <c r="I197" s="48" t="s">
        <v>103</v>
      </c>
      <c r="J197" s="91" t="s">
        <v>518</v>
      </c>
      <c r="K197" s="25" t="s">
        <v>288</v>
      </c>
      <c r="L197" s="26"/>
    </row>
    <row r="198" spans="1:12" ht="132" x14ac:dyDescent="0.3">
      <c r="A198" s="25" t="s">
        <v>55</v>
      </c>
      <c r="B198" s="25" t="s">
        <v>55</v>
      </c>
      <c r="C198" s="47">
        <v>20</v>
      </c>
      <c r="D198" s="69" t="s">
        <v>371</v>
      </c>
      <c r="E198" s="26" t="s">
        <v>372</v>
      </c>
      <c r="F198" s="55" t="s">
        <v>239</v>
      </c>
      <c r="G198" s="26"/>
      <c r="H198" s="48" t="s">
        <v>395</v>
      </c>
      <c r="I198" s="48" t="s">
        <v>103</v>
      </c>
      <c r="J198" s="91" t="s">
        <v>519</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7 A9:L9 A8:K8">
    <cfRule type="expression" dxfId="349" priority="373">
      <formula>OR($J$2=TRUE,$J$3=TRUE,$J$4=TRUE,$J$5=TRUE,$J$6=TRUE,$J$7=TRUE,$J$8=TRUE,$J$9=TRUE)</formula>
    </cfRule>
  </conditionalFormatting>
  <conditionalFormatting sqref="A10:L12 A14:L14 A13:K13">
    <cfRule type="expression" dxfId="348" priority="374">
      <formula>OR($J$10=TRUE,$J$11=TRUE,$J$12=TRUE,$J$13=TRUE,$J$14=TRUE)</formula>
    </cfRule>
  </conditionalFormatting>
  <conditionalFormatting sqref="A15:L17 A19:L19 A18:K18">
    <cfRule type="expression" dxfId="347" priority="372">
      <formula>OR($J$15=TRUE,$J$16=TRUE,$J$17=TRUE,$J$18=TRUE,$J$19=TRUE)</formula>
    </cfRule>
  </conditionalFormatting>
  <conditionalFormatting sqref="A20:L22 A24:L24 A23:K23">
    <cfRule type="expression" dxfId="346" priority="292">
      <formula>OR($J$10=TRUE,$J$14=TRUE)</formula>
    </cfRule>
    <cfRule type="expression" dxfId="345" priority="371">
      <formula>OR($J$20=TRUE,$J$21=TRUE,$J$22=TRUE,$J$23=TRUE,$J$24=TRUE)</formula>
    </cfRule>
  </conditionalFormatting>
  <conditionalFormatting sqref="A25:L26 A29:L29 A28:K28 A27:J27 L27">
    <cfRule type="expression" dxfId="344" priority="291">
      <formula>OR($J$15=TRUE,$J$19=TRUE)</formula>
    </cfRule>
    <cfRule type="expression" dxfId="343" priority="370">
      <formula>OR($J$25=TRUE,$J$26=TRUE,$J$27=TRUE,$J$28=TRUE,$J$29=TRUE)</formula>
    </cfRule>
  </conditionalFormatting>
  <conditionalFormatting sqref="A30:L32 A33:K33">
    <cfRule type="expression" dxfId="342" priority="369">
      <formula>OR($J$30=TRUE,$J$31=TRUE,$J$32=TRUE,$J$33=TRUE)</formula>
    </cfRule>
  </conditionalFormatting>
  <conditionalFormatting sqref="A34:L37">
    <cfRule type="expression" dxfId="341" priority="290">
      <formula>$J$33=TRUE</formula>
    </cfRule>
    <cfRule type="expression" dxfId="340" priority="368">
      <formula>OR($J$34=TRUE,$J$35=TRUE,$J$36=TRUE,$J$37=TRUE)</formula>
    </cfRule>
  </conditionalFormatting>
  <conditionalFormatting sqref="A39:L42 A38:J38">
    <cfRule type="expression" dxfId="339" priority="367">
      <formula>OR($J$38=TRUE,$J$39=TRUE,$J$40=TRUE,$J$41=TRUE,$J$42=TRUE)</formula>
    </cfRule>
  </conditionalFormatting>
  <conditionalFormatting sqref="A43:L44 A46:L46 A45:J45 L45">
    <cfRule type="expression" dxfId="338" priority="366">
      <formula>OR($J$43=TRUE,$J$44=TRUE,$J$45=TRUE,$J$46=TRUE)</formula>
    </cfRule>
  </conditionalFormatting>
  <conditionalFormatting sqref="A50:L51 A47:J49 L47:L49">
    <cfRule type="expression" dxfId="337" priority="365">
      <formula>$J$47&lt;&gt;""</formula>
    </cfRule>
  </conditionalFormatting>
  <conditionalFormatting sqref="A53:L54 A52:J52">
    <cfRule type="expression" dxfId="336" priority="364">
      <formula>OR($J$52=TRUE,$J$53=TRUE,$J$54=TRUE)</formula>
    </cfRule>
  </conditionalFormatting>
  <conditionalFormatting sqref="A55:L57 A58:J59">
    <cfRule type="expression" dxfId="335" priority="363">
      <formula>OR($J$55=TRUE,$J$56=TRUE,$J$57=TRUE,$J$58=TRUE,$J$59=TRUE)</formula>
    </cfRule>
  </conditionalFormatting>
  <conditionalFormatting sqref="A60:L61 A63:K63 A62:J62 L62">
    <cfRule type="expression" dxfId="334" priority="288">
      <formula>OR($J$55=TRUE,$J$56=TRUE)</formula>
    </cfRule>
    <cfRule type="expression" dxfId="333" priority="362">
      <formula>OR($J$60=TRUE,$J$61=TRUE,$J$62=TRUE,$J$63=TRUE)</formula>
    </cfRule>
  </conditionalFormatting>
  <conditionalFormatting sqref="A64:L64 A66:L66 A65:J65 L65">
    <cfRule type="expression" dxfId="332" priority="361">
      <formula>OR($J$64=TRUE,$J$65=TRUE,$J$66=TRUE)</formula>
    </cfRule>
  </conditionalFormatting>
  <conditionalFormatting sqref="A67:L68 A69:K69">
    <cfRule type="expression" dxfId="331" priority="360">
      <formula>OR($J$67=TRUE,$J$68=TRUE,$J$69=TRUE)</formula>
    </cfRule>
  </conditionalFormatting>
  <conditionalFormatting sqref="A71:L71 A70:K70">
    <cfRule type="expression" dxfId="330" priority="359">
      <formula>OR($J$70=TRUE,$J$71=TRUE)</formula>
    </cfRule>
  </conditionalFormatting>
  <conditionalFormatting sqref="A72:L75">
    <cfRule type="expression" dxfId="329" priority="358">
      <formula>OR($J$72=TRUE,$J$73=TRUE,$J$74=TRUE,$J$75=TRUE)</formula>
    </cfRule>
  </conditionalFormatting>
  <conditionalFormatting sqref="A76:L79">
    <cfRule type="expression" dxfId="328" priority="357">
      <formula>OR($J$76=TRUE,$J$77=TRUE,$J$78=TRUE,$J$79=TRUE)</formula>
    </cfRule>
  </conditionalFormatting>
  <conditionalFormatting sqref="A80:L83">
    <cfRule type="expression" dxfId="327" priority="356">
      <formula>OR($J$80=TRUE,$J$81=TRUE,$J$82=TRUE,$J$83=TRUE)</formula>
    </cfRule>
  </conditionalFormatting>
  <conditionalFormatting sqref="A84:L85">
    <cfRule type="expression" dxfId="326" priority="355">
      <formula>OR($J$84=TRUE,$J$85=TRUE)</formula>
    </cfRule>
  </conditionalFormatting>
  <conditionalFormatting sqref="A86:L90">
    <cfRule type="expression" dxfId="325" priority="354">
      <formula>OR($J$86=TRUE,$J$87=TRUE,$J$88=TRUE,$J$89=TRUE,$J$90=TRUE)</formula>
    </cfRule>
  </conditionalFormatting>
  <conditionalFormatting sqref="A91:L91">
    <cfRule type="expression" dxfId="324" priority="285">
      <formula>OR($J$86=TRUE,$J$90=TRUE)</formula>
    </cfRule>
    <cfRule type="expression" dxfId="323" priority="353">
      <formula>$J$91&lt;&gt;""</formula>
    </cfRule>
  </conditionalFormatting>
  <conditionalFormatting sqref="A92:L93 A95:L95 A94:J94 L94">
    <cfRule type="expression" dxfId="322" priority="352">
      <formula>OR($J$92=TRUE,$J$93=TRUE,$J$94=TRUE,$J$95=TRUE)</formula>
    </cfRule>
  </conditionalFormatting>
  <conditionalFormatting sqref="A96:L99">
    <cfRule type="expression" dxfId="321" priority="351">
      <formula>OR($J$96=TRUE,$J$97=TRUE,$J$98=TRUE,$J$99=TRUE)</formula>
    </cfRule>
  </conditionalFormatting>
  <conditionalFormatting sqref="A100:L103">
    <cfRule type="expression" dxfId="320" priority="350">
      <formula>OR($J$100=TRUE,$J$101=TRUE,$J$102=TRUE,$J$103=TRUE)</formula>
    </cfRule>
  </conditionalFormatting>
  <conditionalFormatting sqref="A104:L104 A106:L106 A105:K105">
    <cfRule type="expression" dxfId="319" priority="349">
      <formula>OR($J$104=TRUE,$J$105=TRUE,$J$106=TRUE)</formula>
    </cfRule>
  </conditionalFormatting>
  <conditionalFormatting sqref="A108:L113 A107:J107 L107">
    <cfRule type="expression" dxfId="318" priority="281">
      <formula>$J$113&lt;&gt;""</formula>
    </cfRule>
    <cfRule type="expression" dxfId="317" priority="284">
      <formula>OR($J$104=TRUE,$J$106=TRUE)</formula>
    </cfRule>
    <cfRule type="expression" dxfId="316" priority="348">
      <formula>OR($J$107=TRUE,$J$108=TRUE,$J$109=TRUE,$J$110=TRUE,$J$111=TRUE,$J$112=TRUE,$J$113=TRUE)</formula>
    </cfRule>
  </conditionalFormatting>
  <conditionalFormatting sqref="A114:L118">
    <cfRule type="expression" dxfId="315" priority="347">
      <formula>OR($J$114=TRUE,$J$115=TRUE,$J$116=TRUE,$J$117=TRUE,$J$118=TRUE)</formula>
    </cfRule>
  </conditionalFormatting>
  <conditionalFormatting sqref="A119:L123">
    <cfRule type="expression" dxfId="314" priority="346">
      <formula>OR($J$119=TRUE,$J$120=TRUE,$J$121=TRUE,$J$122=TRUE,$J$123=TRUE)</formula>
    </cfRule>
  </conditionalFormatting>
  <conditionalFormatting sqref="A124:L128">
    <cfRule type="expression" dxfId="313" priority="345">
      <formula>OR($J$124=TRUE,$J$125=TRUE,$J$126=TRUE,$J$127=TRUE,$J$128=TRUE)</formula>
    </cfRule>
  </conditionalFormatting>
  <conditionalFormatting sqref="A129:L133">
    <cfRule type="expression" dxfId="312" priority="344">
      <formula>OR($J$129=TRUE,$J$130=TRUE,$J$131=TRUE,$J$132=TRUE,$J$133=TRUE)</formula>
    </cfRule>
  </conditionalFormatting>
  <conditionalFormatting sqref="A134:L138">
    <cfRule type="expression" dxfId="311" priority="343">
      <formula>OR($J$134=TRUE,$J$135=TRUE,$J$136=TRUE,$J$137=TRUE,$J$138=TRUE)</formula>
    </cfRule>
  </conditionalFormatting>
  <conditionalFormatting sqref="A139:L139">
    <cfRule type="expression" dxfId="310" priority="342">
      <formula>$J$139&lt;&gt;""</formula>
    </cfRule>
  </conditionalFormatting>
  <conditionalFormatting sqref="A140:L144">
    <cfRule type="expression" dxfId="309" priority="341">
      <formula>OR($J$140=TRUE,$J$141=TRUE,$J$142=TRUE,$J$143=TRUE,$J$144=TRUE)</formula>
    </cfRule>
  </conditionalFormatting>
  <conditionalFormatting sqref="A145:L149">
    <cfRule type="expression" dxfId="308" priority="340">
      <formula>OR($J$145=TRUE,$J$146=TRUE,$J$147=TRUE,$J$148=TRUE,$J$149=TRUE)</formula>
    </cfRule>
  </conditionalFormatting>
  <conditionalFormatting sqref="A150:L154">
    <cfRule type="expression" dxfId="307" priority="339">
      <formula>OR($J$150=TRUE,$J$151=TRUE,$J$152=TRUE,$J$153=TRUE,$J$154=TRUE)</formula>
    </cfRule>
  </conditionalFormatting>
  <conditionalFormatting sqref="A155:L155">
    <cfRule type="expression" dxfId="306" priority="338">
      <formula>$J$155&lt;&gt;""</formula>
    </cfRule>
  </conditionalFormatting>
  <conditionalFormatting sqref="A156:L160">
    <cfRule type="expression" dxfId="305" priority="337">
      <formula>OR($J$156=TRUE,$J$157=TRUE,$J$158=TRUE,$J$159=TRUE,$J$160=TRUE)</formula>
    </cfRule>
  </conditionalFormatting>
  <conditionalFormatting sqref="A161:L161">
    <cfRule type="expression" dxfId="304" priority="100">
      <formula>OR($J$157=TRUE,$J$158=TRUE,$J$159=TRUE)</formula>
    </cfRule>
    <cfRule type="expression" dxfId="303" priority="336">
      <formula>$J$161&lt;&gt;""</formula>
    </cfRule>
  </conditionalFormatting>
  <conditionalFormatting sqref="A162:L162">
    <cfRule type="expression" dxfId="302" priority="335">
      <formula>$J$162&lt;&gt;""</formula>
    </cfRule>
  </conditionalFormatting>
  <conditionalFormatting sqref="A163:L163">
    <cfRule type="expression" dxfId="301" priority="98">
      <formula>$J$156=TRUE</formula>
    </cfRule>
    <cfRule type="expression" dxfId="300" priority="334">
      <formula>$J$163&lt;&gt;""</formula>
    </cfRule>
  </conditionalFormatting>
  <conditionalFormatting sqref="A164:L168">
    <cfRule type="expression" dxfId="299" priority="333">
      <formula>OR($J$164=TRUE,$J$165=TRUE,$J$166=TRUE,$J$167=TRUE,$J$168=TRUE)</formula>
    </cfRule>
  </conditionalFormatting>
  <conditionalFormatting sqref="A169:L169">
    <cfRule type="expression" dxfId="298" priority="97">
      <formula>OR($J$165=TRUE,$J$166=TRUE,$J$167=TRUE)</formula>
    </cfRule>
    <cfRule type="expression" dxfId="297" priority="332">
      <formula>$J$169&lt;&gt;""</formula>
    </cfRule>
  </conditionalFormatting>
  <conditionalFormatting sqref="A170:L170">
    <cfRule type="expression" dxfId="296" priority="331">
      <formula>$J$170&lt;&gt;""</formula>
    </cfRule>
  </conditionalFormatting>
  <conditionalFormatting sqref="A171:L171">
    <cfRule type="expression" dxfId="295" priority="96">
      <formula>$J$164=TRUE</formula>
    </cfRule>
    <cfRule type="expression" dxfId="294" priority="330">
      <formula>$J$171&lt;&gt;""</formula>
    </cfRule>
  </conditionalFormatting>
  <conditionalFormatting sqref="A172:L175">
    <cfRule type="expression" dxfId="293" priority="329">
      <formula>OR($J$172=TRUE,$J$173=TRUE,$J$174=TRUE,$J$175=TRUE)</formula>
    </cfRule>
  </conditionalFormatting>
  <conditionalFormatting sqref="A178:L179 A177:J177 A176:L176">
    <cfRule type="expression" dxfId="292" priority="328">
      <formula>OR($J$176=TRUE,$J$177=TRUE,$J$178=TRUE,$J$179=TRUE)</formula>
    </cfRule>
  </conditionalFormatting>
  <conditionalFormatting sqref="A180:L182">
    <cfRule type="expression" dxfId="291" priority="327">
      <formula>OR($J$180=TRUE,$J$181=TRUE,$J$182=TRUE)</formula>
    </cfRule>
  </conditionalFormatting>
  <conditionalFormatting sqref="A183:L183 A185:L185 A184:J184 L184">
    <cfRule type="expression" dxfId="290" priority="283">
      <formula>OR($J$180=TRUE,$J$182=TRUE)</formula>
    </cfRule>
    <cfRule type="expression" dxfId="289" priority="326">
      <formula>OR($J$183=TRUE,$J$184=TRUE,$J$185=TRUE)</formula>
    </cfRule>
  </conditionalFormatting>
  <conditionalFormatting sqref="K2">
    <cfRule type="expression" dxfId="288" priority="321">
      <formula>AND($J$2=TRUE,$K$2="")</formula>
    </cfRule>
  </conditionalFormatting>
  <conditionalFormatting sqref="K3">
    <cfRule type="expression" dxfId="287" priority="320">
      <formula>AND($J$3=TRUE,$K$3="")</formula>
    </cfRule>
  </conditionalFormatting>
  <conditionalFormatting sqref="K4">
    <cfRule type="expression" dxfId="286" priority="319">
      <formula>AND($J$4=TRUE,$K$4="")</formula>
    </cfRule>
  </conditionalFormatting>
  <conditionalFormatting sqref="K5">
    <cfRule type="expression" dxfId="285" priority="318">
      <formula>AND($J$5=TRUE,$K$5="")</formula>
    </cfRule>
  </conditionalFormatting>
  <conditionalFormatting sqref="K6">
    <cfRule type="expression" dxfId="284" priority="317">
      <formula>AND($J$6=TRUE,$K$6="")</formula>
    </cfRule>
  </conditionalFormatting>
  <conditionalFormatting sqref="K7">
    <cfRule type="expression" dxfId="283" priority="316">
      <formula>AND($J$7=TRUE,$K$7="")</formula>
    </cfRule>
  </conditionalFormatting>
  <conditionalFormatting sqref="K8">
    <cfRule type="expression" dxfId="282" priority="315">
      <formula>AND($J$8=TRUE,$K$8="")</formula>
    </cfRule>
  </conditionalFormatting>
  <conditionalFormatting sqref="K9">
    <cfRule type="expression" dxfId="281" priority="314">
      <formula>AND($J$9=TRUE,$K$9="")</formula>
    </cfRule>
  </conditionalFormatting>
  <conditionalFormatting sqref="K10">
    <cfRule type="expression" dxfId="280" priority="313">
      <formula>AND($J$10=TRUE,$K$10="")</formula>
    </cfRule>
  </conditionalFormatting>
  <conditionalFormatting sqref="K11">
    <cfRule type="expression" dxfId="279" priority="312">
      <formula>AND($J$11=TRUE,$K$11="")</formula>
    </cfRule>
  </conditionalFormatting>
  <conditionalFormatting sqref="K12">
    <cfRule type="expression" dxfId="278" priority="311">
      <formula>AND($J$12=TRUE,$K$12="")</formula>
    </cfRule>
  </conditionalFormatting>
  <conditionalFormatting sqref="K13">
    <cfRule type="expression" dxfId="277" priority="310">
      <formula>AND($J$13=TRUE,$K$13="")</formula>
    </cfRule>
  </conditionalFormatting>
  <conditionalFormatting sqref="K14">
    <cfRule type="expression" dxfId="276" priority="309">
      <formula>AND($J$14=TRUE,$K$14="")</formula>
    </cfRule>
  </conditionalFormatting>
  <conditionalFormatting sqref="K15">
    <cfRule type="expression" dxfId="275" priority="308">
      <formula>AND($J$15=TRUE,$K$15="")</formula>
    </cfRule>
  </conditionalFormatting>
  <conditionalFormatting sqref="K16">
    <cfRule type="expression" dxfId="274" priority="307">
      <formula>AND($J$16=TRUE,$K$16="")</formula>
    </cfRule>
  </conditionalFormatting>
  <conditionalFormatting sqref="K17">
    <cfRule type="expression" dxfId="273" priority="306">
      <formula>AND($J$17=TRUE,$K$17="")</formula>
    </cfRule>
  </conditionalFormatting>
  <conditionalFormatting sqref="K18">
    <cfRule type="expression" dxfId="272" priority="305">
      <formula>AND($J$18=TRUE,$K$18="")</formula>
    </cfRule>
  </conditionalFormatting>
  <conditionalFormatting sqref="K19">
    <cfRule type="expression" dxfId="271" priority="304">
      <formula>AND($J$19=TRUE,$K$19="")</formula>
    </cfRule>
  </conditionalFormatting>
  <conditionalFormatting sqref="K20">
    <cfRule type="expression" dxfId="270" priority="303">
      <formula>AND($J$20=TRUE,$K$20="")</formula>
    </cfRule>
  </conditionalFormatting>
  <conditionalFormatting sqref="K21">
    <cfRule type="expression" dxfId="269" priority="302">
      <formula>AND($J$21=TRUE,$K$21="")</formula>
    </cfRule>
  </conditionalFormatting>
  <conditionalFormatting sqref="K22">
    <cfRule type="expression" dxfId="268" priority="301">
      <formula>AND($J$22=TRUE,$K$22="")</formula>
    </cfRule>
  </conditionalFormatting>
  <conditionalFormatting sqref="K23">
    <cfRule type="expression" dxfId="267" priority="300">
      <formula>AND($J$23=TRUE,$K$23="")</formula>
    </cfRule>
  </conditionalFormatting>
  <conditionalFormatting sqref="K24">
    <cfRule type="expression" dxfId="266" priority="299">
      <formula>AND($J$24=TRUE,$K$24="")</formula>
    </cfRule>
  </conditionalFormatting>
  <conditionalFormatting sqref="K25">
    <cfRule type="expression" dxfId="265" priority="298">
      <formula>AND($J$25=TRUE,$K$25="")</formula>
    </cfRule>
  </conditionalFormatting>
  <conditionalFormatting sqref="K26">
    <cfRule type="expression" dxfId="264" priority="297">
      <formula>AND($J$26=TRUE,$K$26="")</formula>
    </cfRule>
  </conditionalFormatting>
  <conditionalFormatting sqref="K28">
    <cfRule type="expression" dxfId="263" priority="295">
      <formula>AND($J$28=TRUE,$K$28="")</formula>
    </cfRule>
  </conditionalFormatting>
  <conditionalFormatting sqref="K29">
    <cfRule type="expression" dxfId="262" priority="294">
      <formula>AND($J$29=TRUE,$K$29="")</formula>
    </cfRule>
  </conditionalFormatting>
  <conditionalFormatting sqref="A30:L32 A53:L57 A34:L37 A33:K33 A52:J52 A60:L61 A64:L64 A63:K63 A69:K70 A58:J59 A62:J62 L62 A66:L68 A65:J65 L65 A71:L91 A114:L155">
    <cfRule type="expression" dxfId="261" priority="293">
      <formula>OR($J$2=TRUE,$J$9=TRUE)</formula>
    </cfRule>
  </conditionalFormatting>
  <conditionalFormatting sqref="A43:L44 A46:L46 A45:J45 L45 A50:L51 A47:J49 L47:L49">
    <cfRule type="expression" dxfId="260" priority="289">
      <formula>$J$38=TRUE</formula>
    </cfRule>
  </conditionalFormatting>
  <conditionalFormatting sqref="A72:L83">
    <cfRule type="expression" dxfId="259" priority="287">
      <formula>$J$71=TRUE</formula>
    </cfRule>
  </conditionalFormatting>
  <conditionalFormatting sqref="A76:L83">
    <cfRule type="expression" dxfId="258" priority="286">
      <formula>$J$72=TRUE</formula>
    </cfRule>
  </conditionalFormatting>
  <conditionalFormatting sqref="K30">
    <cfRule type="expression" dxfId="257" priority="280">
      <formula>AND($J$30=TRUE,$K$30="")</formula>
    </cfRule>
  </conditionalFormatting>
  <conditionalFormatting sqref="K31">
    <cfRule type="expression" dxfId="256" priority="279">
      <formula>AND($J$31=TRUE,$K$31="")</formula>
    </cfRule>
  </conditionalFormatting>
  <conditionalFormatting sqref="K32">
    <cfRule type="expression" dxfId="255" priority="278">
      <formula>AND($J$32=TRUE,$K$32="")</formula>
    </cfRule>
  </conditionalFormatting>
  <conditionalFormatting sqref="K33">
    <cfRule type="expression" dxfId="254" priority="277">
      <formula>AND($J$33=TRUE,$K$33="")</formula>
    </cfRule>
  </conditionalFormatting>
  <conditionalFormatting sqref="K34">
    <cfRule type="expression" dxfId="253" priority="276">
      <formula>AND($J$34=TRUE,$K$34="")</formula>
    </cfRule>
  </conditionalFormatting>
  <conditionalFormatting sqref="K35">
    <cfRule type="expression" dxfId="252" priority="275">
      <formula>AND($J$35=TRUE,$K$35="")</formula>
    </cfRule>
  </conditionalFormatting>
  <conditionalFormatting sqref="K36">
    <cfRule type="expression" dxfId="251" priority="274">
      <formula>AND($J$36=TRUE,$K$36="")</formula>
    </cfRule>
  </conditionalFormatting>
  <conditionalFormatting sqref="K37">
    <cfRule type="expression" dxfId="250" priority="273">
      <formula>AND($J$37=TRUE,$K$37="")</formula>
    </cfRule>
  </conditionalFormatting>
  <conditionalFormatting sqref="K39">
    <cfRule type="expression" dxfId="249" priority="271">
      <formula>AND($J$39=TRUE,$K$39="")</formula>
    </cfRule>
  </conditionalFormatting>
  <conditionalFormatting sqref="K40">
    <cfRule type="expression" dxfId="248" priority="270">
      <formula>AND($J$40=TRUE,$K$40="")</formula>
    </cfRule>
  </conditionalFormatting>
  <conditionalFormatting sqref="K41">
    <cfRule type="expression" dxfId="247" priority="269">
      <formula>AND($J$41=TRUE,$K$41="")</formula>
    </cfRule>
  </conditionalFormatting>
  <conditionalFormatting sqref="K42">
    <cfRule type="expression" dxfId="246" priority="268">
      <formula>AND($J$42=TRUE,$K$42="")</formula>
    </cfRule>
  </conditionalFormatting>
  <conditionalFormatting sqref="K43">
    <cfRule type="expression" dxfId="245" priority="267">
      <formula>AND($J$43=TRUE,$K$43="")</formula>
    </cfRule>
  </conditionalFormatting>
  <conditionalFormatting sqref="K44">
    <cfRule type="expression" dxfId="244" priority="266">
      <formula>AND($J$44=TRUE,$K$44="")</formula>
    </cfRule>
  </conditionalFormatting>
  <conditionalFormatting sqref="K46">
    <cfRule type="expression" dxfId="243" priority="264">
      <formula>AND($J$46=TRUE,$K$46="")</formula>
    </cfRule>
  </conditionalFormatting>
  <conditionalFormatting sqref="K53">
    <cfRule type="expression" dxfId="242" priority="262">
      <formula>AND($J$53=TRUE,$K$53="")</formula>
    </cfRule>
  </conditionalFormatting>
  <conditionalFormatting sqref="K54">
    <cfRule type="expression" dxfId="241" priority="261">
      <formula>AND($J$54=TRUE,$K$54="")</formula>
    </cfRule>
  </conditionalFormatting>
  <conditionalFormatting sqref="K55">
    <cfRule type="expression" dxfId="240" priority="260">
      <formula>AND($J$55=TRUE,$K$55="")</formula>
    </cfRule>
  </conditionalFormatting>
  <conditionalFormatting sqref="K56">
    <cfRule type="expression" dxfId="239" priority="259">
      <formula>AND($J$56=TRUE,$K$56="")</formula>
    </cfRule>
  </conditionalFormatting>
  <conditionalFormatting sqref="K57">
    <cfRule type="expression" dxfId="238" priority="258">
      <formula>AND($J$57=TRUE,$K$57="")</formula>
    </cfRule>
  </conditionalFormatting>
  <conditionalFormatting sqref="K60">
    <cfRule type="expression" dxfId="237" priority="255">
      <formula>AND($J$60=TRUE,$K$60="")</formula>
    </cfRule>
  </conditionalFormatting>
  <conditionalFormatting sqref="K61">
    <cfRule type="expression" dxfId="236" priority="254">
      <formula>AND($J$61=TRUE,$K$61="")</formula>
    </cfRule>
  </conditionalFormatting>
  <conditionalFormatting sqref="K63">
    <cfRule type="expression" dxfId="235" priority="252">
      <formula>AND($J$63=TRUE,$K$63="")</formula>
    </cfRule>
  </conditionalFormatting>
  <conditionalFormatting sqref="K64">
    <cfRule type="expression" dxfId="234" priority="251">
      <formula>AND($J$64=TRUE,$K$64="")</formula>
    </cfRule>
  </conditionalFormatting>
  <conditionalFormatting sqref="K66">
    <cfRule type="expression" dxfId="233" priority="249">
      <formula>AND($J$66=TRUE,$K$66="")</formula>
    </cfRule>
  </conditionalFormatting>
  <conditionalFormatting sqref="K67">
    <cfRule type="expression" dxfId="232" priority="248">
      <formula>AND($J$67=TRUE,$K$67="")</formula>
    </cfRule>
  </conditionalFormatting>
  <conditionalFormatting sqref="K68">
    <cfRule type="expression" dxfId="231" priority="247">
      <formula>AND($J$68=TRUE,$K$68="")</formula>
    </cfRule>
  </conditionalFormatting>
  <conditionalFormatting sqref="K69">
    <cfRule type="expression" dxfId="230" priority="246">
      <formula>AND($J$69=TRUE,$K$69="")</formula>
    </cfRule>
  </conditionalFormatting>
  <conditionalFormatting sqref="K70">
    <cfRule type="expression" dxfId="229" priority="245">
      <formula>AND($J$70=TRUE,$K$70="")</formula>
    </cfRule>
  </conditionalFormatting>
  <conditionalFormatting sqref="K71">
    <cfRule type="expression" dxfId="228" priority="244">
      <formula>AND($J$71=TRUE,$K$71="")</formula>
    </cfRule>
  </conditionalFormatting>
  <conditionalFormatting sqref="K72">
    <cfRule type="expression" dxfId="227" priority="243">
      <formula>AND($J$72=TRUE,$K$72="")</formula>
    </cfRule>
  </conditionalFormatting>
  <conditionalFormatting sqref="K73">
    <cfRule type="expression" dxfId="226" priority="242">
      <formula>AND($J$73=TRUE,$K$73="")</formula>
    </cfRule>
  </conditionalFormatting>
  <conditionalFormatting sqref="K74">
    <cfRule type="expression" dxfId="225" priority="241">
      <formula>AND($J$74=TRUE,$K$74="")</formula>
    </cfRule>
  </conditionalFormatting>
  <conditionalFormatting sqref="K75:K76">
    <cfRule type="expression" dxfId="224" priority="240">
      <formula>AND($J$75=TRUE,$K$75="")</formula>
    </cfRule>
  </conditionalFormatting>
  <conditionalFormatting sqref="K76">
    <cfRule type="expression" dxfId="223" priority="239">
      <formula>AND($J$76=TRUE,$K$76="")</formula>
    </cfRule>
  </conditionalFormatting>
  <conditionalFormatting sqref="K77">
    <cfRule type="expression" dxfId="222" priority="238">
      <formula>AND($J$77=TRUE,$K$77="")</formula>
    </cfRule>
  </conditionalFormatting>
  <conditionalFormatting sqref="K78">
    <cfRule type="expression" dxfId="221" priority="237">
      <formula>AND($J$78=TRUE,$K$78="")</formula>
    </cfRule>
  </conditionalFormatting>
  <conditionalFormatting sqref="K79">
    <cfRule type="expression" dxfId="220" priority="236">
      <formula>AND($J$79=TRUE,$K$79="")</formula>
    </cfRule>
  </conditionalFormatting>
  <conditionalFormatting sqref="K80">
    <cfRule type="expression" dxfId="219" priority="235">
      <formula>AND($J$80=TRUE,$K$80="")</formula>
    </cfRule>
  </conditionalFormatting>
  <conditionalFormatting sqref="K81">
    <cfRule type="expression" dxfId="218" priority="234">
      <formula>AND($J$81=TRUE,$K$81="")</formula>
    </cfRule>
  </conditionalFormatting>
  <conditionalFormatting sqref="K82">
    <cfRule type="expression" dxfId="217" priority="233">
      <formula>AND($J$82=TRUE,$K$82="")</formula>
    </cfRule>
  </conditionalFormatting>
  <conditionalFormatting sqref="K83">
    <cfRule type="expression" dxfId="216" priority="232">
      <formula>AND($J$83=TRUE,$K$83="")</formula>
    </cfRule>
  </conditionalFormatting>
  <conditionalFormatting sqref="K84">
    <cfRule type="expression" dxfId="215" priority="231">
      <formula>AND($J$84=TRUE,$K$84="")</formula>
    </cfRule>
  </conditionalFormatting>
  <conditionalFormatting sqref="K85">
    <cfRule type="expression" dxfId="214" priority="230">
      <formula>AND($J$85=TRUE,$K$85="")</formula>
    </cfRule>
  </conditionalFormatting>
  <conditionalFormatting sqref="K86">
    <cfRule type="expression" dxfId="213" priority="229">
      <formula>AND($J$86=TRUE,$K$86="")</formula>
    </cfRule>
  </conditionalFormatting>
  <conditionalFormatting sqref="K87">
    <cfRule type="expression" dxfId="212" priority="228">
      <formula>AND($J$87=TRUE,$K$87="")</formula>
    </cfRule>
  </conditionalFormatting>
  <conditionalFormatting sqref="K88">
    <cfRule type="expression" dxfId="211" priority="227">
      <formula>AND($J$88=TRUE,$K$88="")</formula>
    </cfRule>
  </conditionalFormatting>
  <conditionalFormatting sqref="K89">
    <cfRule type="expression" dxfId="210" priority="226">
      <formula>AND($J$89=TRUE,$K$89="")</formula>
    </cfRule>
  </conditionalFormatting>
  <conditionalFormatting sqref="K90">
    <cfRule type="expression" dxfId="209" priority="225">
      <formula>AND($J$90=TRUE,$K$90="")</formula>
    </cfRule>
  </conditionalFormatting>
  <conditionalFormatting sqref="K92">
    <cfRule type="expression" dxfId="208" priority="221">
      <formula>AND($J$92=TRUE,$K$92="")</formula>
    </cfRule>
  </conditionalFormatting>
  <conditionalFormatting sqref="K93">
    <cfRule type="expression" dxfId="207" priority="220">
      <formula>AND($J$93=TRUE,$K$93="")</formula>
    </cfRule>
  </conditionalFormatting>
  <conditionalFormatting sqref="K95">
    <cfRule type="expression" dxfId="206" priority="218">
      <formula>AND($J$95=TRUE,$K$95="")</formula>
    </cfRule>
  </conditionalFormatting>
  <conditionalFormatting sqref="K96">
    <cfRule type="expression" dxfId="205" priority="217">
      <formula>AND($J$96=TRUE,$K$96="")</formula>
    </cfRule>
  </conditionalFormatting>
  <conditionalFormatting sqref="K97">
    <cfRule type="expression" dxfId="204" priority="216">
      <formula>AND($J$97=TRUE,$K$97="")</formula>
    </cfRule>
  </conditionalFormatting>
  <conditionalFormatting sqref="K98">
    <cfRule type="expression" dxfId="203" priority="215">
      <formula>AND($J$98=TRUE,$K$98="")</formula>
    </cfRule>
  </conditionalFormatting>
  <conditionalFormatting sqref="K99">
    <cfRule type="expression" dxfId="202" priority="214">
      <formula>AND($J$99=TRUE,$K$99="")</formula>
    </cfRule>
  </conditionalFormatting>
  <conditionalFormatting sqref="K100">
    <cfRule type="expression" dxfId="201" priority="213">
      <formula>AND($J$100=TRUE,$K$100="")</formula>
    </cfRule>
  </conditionalFormatting>
  <conditionalFormatting sqref="K101">
    <cfRule type="expression" dxfId="200" priority="212">
      <formula>AND($J$101=TRUE,$K$101="")</formula>
    </cfRule>
  </conditionalFormatting>
  <conditionalFormatting sqref="K102">
    <cfRule type="expression" dxfId="199" priority="211">
      <formula>AND($J$102=TRUE,$K$102="")</formula>
    </cfRule>
  </conditionalFormatting>
  <conditionalFormatting sqref="K103">
    <cfRule type="expression" dxfId="198" priority="210">
      <formula>AND($J$103=TRUE,$K$103="")</formula>
    </cfRule>
  </conditionalFormatting>
  <conditionalFormatting sqref="K104">
    <cfRule type="expression" dxfId="197" priority="209">
      <formula>AND($J$104=TRUE,$K$104="")</formula>
    </cfRule>
  </conditionalFormatting>
  <conditionalFormatting sqref="K105">
    <cfRule type="expression" dxfId="196" priority="208">
      <formula>AND($J$105=TRUE,$K$105="")</formula>
    </cfRule>
  </conditionalFormatting>
  <conditionalFormatting sqref="K106">
    <cfRule type="expression" dxfId="195" priority="207">
      <formula>AND($J$106=TRUE,$K$106="")</formula>
    </cfRule>
  </conditionalFormatting>
  <conditionalFormatting sqref="K108">
    <cfRule type="expression" dxfId="194" priority="205">
      <formula>AND($J$108=TRUE,$K$108="")</formula>
    </cfRule>
  </conditionalFormatting>
  <conditionalFormatting sqref="K109">
    <cfRule type="expression" dxfId="193" priority="204">
      <formula>AND($J$109=TRUE,$K$109="")</formula>
    </cfRule>
  </conditionalFormatting>
  <conditionalFormatting sqref="K110">
    <cfRule type="expression" dxfId="192" priority="203">
      <formula>AND($J$110=TRUE,$K$110="")</formula>
    </cfRule>
  </conditionalFormatting>
  <conditionalFormatting sqref="K111">
    <cfRule type="expression" dxfId="191" priority="202">
      <formula>AND($J$111=TRUE,$K$111="")</formula>
    </cfRule>
  </conditionalFormatting>
  <conditionalFormatting sqref="K112">
    <cfRule type="expression" dxfId="190" priority="201">
      <formula>AND($J$112=TRUE,$K$112="")</formula>
    </cfRule>
  </conditionalFormatting>
  <conditionalFormatting sqref="K114">
    <cfRule type="expression" dxfId="189" priority="200">
      <formula>AND($J$114=TRUE,$K$114="")</formula>
    </cfRule>
  </conditionalFormatting>
  <conditionalFormatting sqref="K115">
    <cfRule type="expression" dxfId="188" priority="199">
      <formula>AND($J$115=TRUE,$K$115="")</formula>
    </cfRule>
  </conditionalFormatting>
  <conditionalFormatting sqref="K116">
    <cfRule type="expression" dxfId="187" priority="198">
      <formula>AND($J$116=TRUE,$K$116="")</formula>
    </cfRule>
  </conditionalFormatting>
  <conditionalFormatting sqref="K117">
    <cfRule type="expression" dxfId="186" priority="197">
      <formula>AND($J$117=TRUE,$K$117="")</formula>
    </cfRule>
  </conditionalFormatting>
  <conditionalFormatting sqref="K118">
    <cfRule type="expression" dxfId="185" priority="196">
      <formula>AND($J$118=TRUE,$K$118="")</formula>
    </cfRule>
  </conditionalFormatting>
  <conditionalFormatting sqref="K119">
    <cfRule type="expression" dxfId="184" priority="195">
      <formula>AND($J$119=TRUE,$K$119="")</formula>
    </cfRule>
  </conditionalFormatting>
  <conditionalFormatting sqref="K120">
    <cfRule type="expression" dxfId="183" priority="193">
      <formula>AND($J$120=TRUE,$K$120="")</formula>
    </cfRule>
    <cfRule type="expression" dxfId="182" priority="194">
      <formula>AND($J$120=TRUE,$K$120="")</formula>
    </cfRule>
  </conditionalFormatting>
  <conditionalFormatting sqref="K121">
    <cfRule type="expression" dxfId="181" priority="192">
      <formula>AND($J$121=TRUE,$K$121="")</formula>
    </cfRule>
  </conditionalFormatting>
  <conditionalFormatting sqref="K122">
    <cfRule type="expression" dxfId="180" priority="191">
      <formula>AND($J$122=TRUE,$K$122="")</formula>
    </cfRule>
  </conditionalFormatting>
  <conditionalFormatting sqref="K123">
    <cfRule type="expression" dxfId="179" priority="190">
      <formula>AND($J$123=TRUE,$K$123="")</formula>
    </cfRule>
  </conditionalFormatting>
  <conditionalFormatting sqref="K124">
    <cfRule type="expression" dxfId="178" priority="189">
      <formula>AND($J$124=TRUE,$K$124="")</formula>
    </cfRule>
  </conditionalFormatting>
  <conditionalFormatting sqref="K125">
    <cfRule type="expression" dxfId="177" priority="188">
      <formula>AND($J$125=TRUE,$K$125="")</formula>
    </cfRule>
  </conditionalFormatting>
  <conditionalFormatting sqref="K126">
    <cfRule type="expression" dxfId="176" priority="187">
      <formula>AND($J$126=TRUE,$K$126="")</formula>
    </cfRule>
  </conditionalFormatting>
  <conditionalFormatting sqref="K127">
    <cfRule type="expression" dxfId="175" priority="186">
      <formula>AND($J$127=TRUE,$K$127="")</formula>
    </cfRule>
  </conditionalFormatting>
  <conditionalFormatting sqref="K128">
    <cfRule type="expression" dxfId="174" priority="185">
      <formula>AND($J$128=TRUE,$K$128="")</formula>
    </cfRule>
  </conditionalFormatting>
  <conditionalFormatting sqref="K129">
    <cfRule type="expression" dxfId="173" priority="184">
      <formula>AND($J$129=TRUE,$K$129="")</formula>
    </cfRule>
  </conditionalFormatting>
  <conditionalFormatting sqref="K130">
    <cfRule type="expression" dxfId="172" priority="183">
      <formula>AND($J$130=TRUE,$K$130="")</formula>
    </cfRule>
  </conditionalFormatting>
  <conditionalFormatting sqref="K131">
    <cfRule type="expression" dxfId="171" priority="182">
      <formula>AND($J$131=TRUE,$K$131="")</formula>
    </cfRule>
  </conditionalFormatting>
  <conditionalFormatting sqref="K132">
    <cfRule type="expression" dxfId="170" priority="181">
      <formula>AND($J$132=TRUE,$K$132="")</formula>
    </cfRule>
  </conditionalFormatting>
  <conditionalFormatting sqref="K133">
    <cfRule type="expression" dxfId="169" priority="180">
      <formula>AND($J$133=TRUE,$K$133="")</formula>
    </cfRule>
  </conditionalFormatting>
  <conditionalFormatting sqref="K134">
    <cfRule type="expression" dxfId="168" priority="179">
      <formula>AND($J$134=TRUE,$K$134="")</formula>
    </cfRule>
  </conditionalFormatting>
  <conditionalFormatting sqref="K135">
    <cfRule type="expression" dxfId="167" priority="178">
      <formula>AND($J$135=TRUE,$K$135="")</formula>
    </cfRule>
  </conditionalFormatting>
  <conditionalFormatting sqref="K136">
    <cfRule type="expression" dxfId="166" priority="176">
      <formula>AND($J$136=TRUE,$K$136="")</formula>
    </cfRule>
  </conditionalFormatting>
  <conditionalFormatting sqref="K137">
    <cfRule type="expression" dxfId="165" priority="175">
      <formula>AND($J$137=TRUE,$K$137="")</formula>
    </cfRule>
  </conditionalFormatting>
  <conditionalFormatting sqref="K138">
    <cfRule type="expression" dxfId="164" priority="174">
      <formula>AND($J$138=TRUE,$K$138="")</formula>
    </cfRule>
  </conditionalFormatting>
  <conditionalFormatting sqref="K140">
    <cfRule type="expression" dxfId="163" priority="173">
      <formula>AND($J$140=TRUE,$K$140="")</formula>
    </cfRule>
  </conditionalFormatting>
  <conditionalFormatting sqref="K141">
    <cfRule type="expression" dxfId="162" priority="172">
      <formula>AND($J$141=TRUE,$K$141="")</formula>
    </cfRule>
  </conditionalFormatting>
  <conditionalFormatting sqref="K142">
    <cfRule type="expression" dxfId="161" priority="171">
      <formula>AND($J$142=TRUE,$K$142="")</formula>
    </cfRule>
  </conditionalFormatting>
  <conditionalFormatting sqref="K143">
    <cfRule type="expression" dxfId="160" priority="170">
      <formula>AND($J$143=TRUE,$K$143="")</formula>
    </cfRule>
  </conditionalFormatting>
  <conditionalFormatting sqref="K144">
    <cfRule type="expression" dxfId="159" priority="169">
      <formula>AND($J$144=TRUE,$K$144="")</formula>
    </cfRule>
  </conditionalFormatting>
  <conditionalFormatting sqref="K145">
    <cfRule type="expression" dxfId="158" priority="166">
      <formula>AND($J$145=TRUE,$K$145="")</formula>
    </cfRule>
  </conditionalFormatting>
  <conditionalFormatting sqref="K146">
    <cfRule type="expression" dxfId="157" priority="165">
      <formula>AND($J$146=TRUE,$K$146="")</formula>
    </cfRule>
  </conditionalFormatting>
  <conditionalFormatting sqref="K147">
    <cfRule type="expression" dxfId="156" priority="164">
      <formula>AND($J$147=TRUE,$K$147="")</formula>
    </cfRule>
  </conditionalFormatting>
  <conditionalFormatting sqref="K148">
    <cfRule type="expression" dxfId="155" priority="163">
      <formula>AND($J$148=TRUE,$K$148="")</formula>
    </cfRule>
  </conditionalFormatting>
  <conditionalFormatting sqref="K149">
    <cfRule type="expression" dxfId="154" priority="162">
      <formula>AND($J$149=TRUE,$K$149="")</formula>
    </cfRule>
  </conditionalFormatting>
  <conditionalFormatting sqref="K150">
    <cfRule type="expression" dxfId="153" priority="161">
      <formula>AND($J$150=TRUE,$K$150="")</formula>
    </cfRule>
  </conditionalFormatting>
  <conditionalFormatting sqref="K151">
    <cfRule type="expression" dxfId="152" priority="160">
      <formula>AND($J$151=TRUE,$K$151="")</formula>
    </cfRule>
  </conditionalFormatting>
  <conditionalFormatting sqref="K152">
    <cfRule type="expression" dxfId="151" priority="159">
      <formula>AND($J$152=TRUE,$K$152="")</formula>
    </cfRule>
  </conditionalFormatting>
  <conditionalFormatting sqref="K153">
    <cfRule type="expression" dxfId="150" priority="158">
      <formula>AND($J$153=TRUE,$K$153="")</formula>
    </cfRule>
  </conditionalFormatting>
  <conditionalFormatting sqref="K154">
    <cfRule type="expression" dxfId="149" priority="157">
      <formula>AND($J$154=TRUE,$K$154="")</formula>
    </cfRule>
  </conditionalFormatting>
  <conditionalFormatting sqref="K156">
    <cfRule type="expression" dxfId="148" priority="156">
      <formula>AND($J$156=TRUE,$K$156="")</formula>
    </cfRule>
  </conditionalFormatting>
  <conditionalFormatting sqref="K157">
    <cfRule type="expression" dxfId="147" priority="155">
      <formula>AND($J$157=TRUE,$K$157="")</formula>
    </cfRule>
  </conditionalFormatting>
  <conditionalFormatting sqref="K158">
    <cfRule type="expression" dxfId="146" priority="154">
      <formula>AND($J$158=TRUE,$K$158="")</formula>
    </cfRule>
  </conditionalFormatting>
  <conditionalFormatting sqref="K159">
    <cfRule type="expression" dxfId="145" priority="153">
      <formula>AND($J$159=TRUE,$K$159="")</formula>
    </cfRule>
  </conditionalFormatting>
  <conditionalFormatting sqref="K160">
    <cfRule type="expression" dxfId="144" priority="152">
      <formula>AND($J$160=TRUE,$K$160="")</formula>
    </cfRule>
  </conditionalFormatting>
  <conditionalFormatting sqref="K164">
    <cfRule type="expression" dxfId="143" priority="151">
      <formula>AND($J$164=TRUE,$K$164="")</formula>
    </cfRule>
  </conditionalFormatting>
  <conditionalFormatting sqref="K165">
    <cfRule type="expression" dxfId="142" priority="150">
      <formula>AND($J$165=TRUE,$K$165="")</formula>
    </cfRule>
  </conditionalFormatting>
  <conditionalFormatting sqref="K166">
    <cfRule type="expression" dxfId="141" priority="149">
      <formula>AND($J$166=TRUE,$K$166="")</formula>
    </cfRule>
  </conditionalFormatting>
  <conditionalFormatting sqref="K167">
    <cfRule type="expression" dxfId="140" priority="148">
      <formula>AND($J$167=TRUE,$K$167="")</formula>
    </cfRule>
  </conditionalFormatting>
  <conditionalFormatting sqref="K168">
    <cfRule type="expression" dxfId="139" priority="147">
      <formula>AND($J$168=TRUE,$K$168="")</formula>
    </cfRule>
  </conditionalFormatting>
  <conditionalFormatting sqref="K172">
    <cfRule type="expression" dxfId="138" priority="146">
      <formula>AND($J$172=TRUE,$K$172="")</formula>
    </cfRule>
  </conditionalFormatting>
  <conditionalFormatting sqref="K173">
    <cfRule type="expression" dxfId="137" priority="145">
      <formula>AND($J$173=TRUE,$K$173="")</formula>
    </cfRule>
  </conditionalFormatting>
  <conditionalFormatting sqref="K174">
    <cfRule type="expression" dxfId="136" priority="144">
      <formula>AND($J$174=TRUE,$K$174="")</formula>
    </cfRule>
  </conditionalFormatting>
  <conditionalFormatting sqref="K175">
    <cfRule type="expression" dxfId="135" priority="143">
      <formula>AND($J$175=TRUE,$K$175="")</formula>
    </cfRule>
  </conditionalFormatting>
  <conditionalFormatting sqref="K176">
    <cfRule type="expression" dxfId="134" priority="141">
      <formula>AND($J$177=TRUE,$K$176="")</formula>
    </cfRule>
  </conditionalFormatting>
  <conditionalFormatting sqref="K178">
    <cfRule type="expression" dxfId="133" priority="140">
      <formula>AND($J$178=TRUE,$K$178="")</formula>
    </cfRule>
  </conditionalFormatting>
  <conditionalFormatting sqref="K179">
    <cfRule type="expression" dxfId="132" priority="139">
      <formula>AND($J$179=TRUE,$K$179="")</formula>
    </cfRule>
  </conditionalFormatting>
  <conditionalFormatting sqref="K180">
    <cfRule type="expression" dxfId="131" priority="138">
      <formula>AND($J$180=TRUE,$K$180="")</formula>
    </cfRule>
  </conditionalFormatting>
  <conditionalFormatting sqref="K181">
    <cfRule type="expression" dxfId="130" priority="137">
      <formula>AND($J$181=TRUE,$K$181="")</formula>
    </cfRule>
  </conditionalFormatting>
  <conditionalFormatting sqref="K182">
    <cfRule type="expression" dxfId="129" priority="136">
      <formula>AND($J$182=TRUE,$K$182="")</formula>
    </cfRule>
  </conditionalFormatting>
  <conditionalFormatting sqref="K183">
    <cfRule type="expression" dxfId="128" priority="135">
      <formula>AND($J$183=TRUE,$K$183="")</formula>
    </cfRule>
  </conditionalFormatting>
  <conditionalFormatting sqref="K185">
    <cfRule type="expression" dxfId="127" priority="133">
      <formula>AND($J$185=TRUE,$K$185="")</formula>
    </cfRule>
  </conditionalFormatting>
  <conditionalFormatting sqref="K50">
    <cfRule type="expression" dxfId="126" priority="118">
      <formula>AND($J$50&lt;&gt;"",$K$50="")</formula>
    </cfRule>
  </conditionalFormatting>
  <conditionalFormatting sqref="K51">
    <cfRule type="expression" dxfId="125" priority="117">
      <formula>AND($J$51&lt;&gt;"",$K$51="")</formula>
    </cfRule>
  </conditionalFormatting>
  <conditionalFormatting sqref="K91">
    <cfRule type="expression" dxfId="124" priority="116">
      <formula>AND($J$91&lt;&gt;"",$K$91="")</formula>
    </cfRule>
  </conditionalFormatting>
  <conditionalFormatting sqref="K113">
    <cfRule type="expression" dxfId="123" priority="115">
      <formula>AND($J$113&lt;&gt;"",$K$113="")</formula>
    </cfRule>
  </conditionalFormatting>
  <conditionalFormatting sqref="K139">
    <cfRule type="expression" dxfId="122" priority="113">
      <formula>AND($J$139&lt;&gt;"",$K$139="")</formula>
    </cfRule>
    <cfRule type="expression" dxfId="121" priority="114">
      <formula>AND($J$139&lt;&gt;"",$K$139="")</formula>
    </cfRule>
  </conditionalFormatting>
  <conditionalFormatting sqref="K155">
    <cfRule type="expression" dxfId="120" priority="112">
      <formula>AND($J$155&lt;&gt;"",$K$155="")</formula>
    </cfRule>
  </conditionalFormatting>
  <conditionalFormatting sqref="K161">
    <cfRule type="expression" dxfId="119" priority="110">
      <formula>AND($J$161&lt;&gt;"",$K$161="")</formula>
    </cfRule>
    <cfRule type="expression" dxfId="118" priority="111">
      <formula>AND($J$161&lt;&gt;"",$K$161="")</formula>
    </cfRule>
  </conditionalFormatting>
  <conditionalFormatting sqref="K162">
    <cfRule type="expression" dxfId="117" priority="109">
      <formula>AND($J$162&lt;&gt;"",$K$162="")</formula>
    </cfRule>
  </conditionalFormatting>
  <conditionalFormatting sqref="K163">
    <cfRule type="expression" dxfId="116" priority="108">
      <formula>AND($J$163&lt;&gt;"",$K$163="")</formula>
    </cfRule>
  </conditionalFormatting>
  <conditionalFormatting sqref="K169">
    <cfRule type="expression" dxfId="115" priority="106">
      <formula>AND($J$169&lt;&gt;"",$K$169="")</formula>
    </cfRule>
  </conditionalFormatting>
  <conditionalFormatting sqref="K170">
    <cfRule type="expression" dxfId="114" priority="105">
      <formula>AND($J$170&lt;&gt;"",$K$170="")</formula>
    </cfRule>
  </conditionalFormatting>
  <conditionalFormatting sqref="K171">
    <cfRule type="expression" dxfId="113" priority="104">
      <formula>AND($J$171&lt;&gt;"",$K$171="")</formula>
    </cfRule>
  </conditionalFormatting>
  <conditionalFormatting sqref="A161:L163">
    <cfRule type="expression" dxfId="112" priority="103">
      <formula>$J$160=TRUE</formula>
    </cfRule>
  </conditionalFormatting>
  <conditionalFormatting sqref="A169:L171">
    <cfRule type="expression" dxfId="111" priority="102">
      <formula>$J$168=TRUE</formula>
    </cfRule>
  </conditionalFormatting>
  <conditionalFormatting sqref="A198:L198">
    <cfRule type="expression" dxfId="110" priority="91">
      <formula>$J$198&lt;&gt;""</formula>
    </cfRule>
  </conditionalFormatting>
  <conditionalFormatting sqref="A197:L197">
    <cfRule type="expression" dxfId="109" priority="73">
      <formula>OR($J$192=TRUE,$J$193=TRUE,$J$194=TRUE,$J$196=TRUE)</formula>
    </cfRule>
    <cfRule type="expression" dxfId="108" priority="90">
      <formula>$J$197&lt;&gt;""</formula>
    </cfRule>
  </conditionalFormatting>
  <conditionalFormatting sqref="K197">
    <cfRule type="expression" dxfId="107" priority="89">
      <formula>AND($J$197&lt;&gt;"",$K$197="")</formula>
    </cfRule>
  </conditionalFormatting>
  <conditionalFormatting sqref="A192:L196">
    <cfRule type="expression" dxfId="106" priority="88">
      <formula>OR($J$192=TRUE,$J$193=TRUE,$J$194=TRUE,$J$195=TRUE,$J$196=TRUE)</formula>
    </cfRule>
  </conditionalFormatting>
  <conditionalFormatting sqref="A191:L191">
    <cfRule type="expression" dxfId="105" priority="74">
      <formula>OR($J$186=TRUE,$J$187=TRUE,$J$188=TRUE,$J$190=TRUE)</formula>
    </cfRule>
    <cfRule type="expression" dxfId="104" priority="87">
      <formula>$J$191&lt;&gt;""</formula>
    </cfRule>
  </conditionalFormatting>
  <conditionalFormatting sqref="A186:L190">
    <cfRule type="expression" dxfId="103" priority="86">
      <formula>OR($J$186=TRUE,$J$187=TRUE,$J$188=TRUE,$J$189=TRUE,$J$190=TRUE)</formula>
    </cfRule>
  </conditionalFormatting>
  <conditionalFormatting sqref="K186">
    <cfRule type="expression" dxfId="102" priority="85">
      <formula>AND($J$186=TRUE,$K$186="")</formula>
    </cfRule>
  </conditionalFormatting>
  <conditionalFormatting sqref="K187">
    <cfRule type="expression" dxfId="101" priority="84">
      <formula>AND($J$187=TRUE,$K$187="")</formula>
    </cfRule>
  </conditionalFormatting>
  <conditionalFormatting sqref="K188">
    <cfRule type="expression" dxfId="100" priority="83">
      <formula>AND($J$188=TRUE,$K$188="")</formula>
    </cfRule>
  </conditionalFormatting>
  <conditionalFormatting sqref="K189">
    <cfRule type="expression" dxfId="99" priority="82">
      <formula>AND($J$189=TRUE,$K$189="")</formula>
    </cfRule>
  </conditionalFormatting>
  <conditionalFormatting sqref="K190">
    <cfRule type="expression" dxfId="98" priority="81">
      <formula>AND($J$190=TRUE,$K$190="")</formula>
    </cfRule>
  </conditionalFormatting>
  <conditionalFormatting sqref="K191">
    <cfRule type="expression" dxfId="97" priority="80">
      <formula>AND($J$191&lt;&gt;"",$K$191="")</formula>
    </cfRule>
  </conditionalFormatting>
  <conditionalFormatting sqref="K192">
    <cfRule type="expression" dxfId="96" priority="79">
      <formula>AND($J$192=TRUE,$K$192="")</formula>
    </cfRule>
  </conditionalFormatting>
  <conditionalFormatting sqref="K193">
    <cfRule type="expression" dxfId="95" priority="78">
      <formula>AND($J$193=TRUE,$K$193="")</formula>
    </cfRule>
  </conditionalFormatting>
  <conditionalFormatting sqref="K194">
    <cfRule type="expression" dxfId="94" priority="77">
      <formula>AND($J$194=TRUE,$K$194="")</formula>
    </cfRule>
  </conditionalFormatting>
  <conditionalFormatting sqref="K195">
    <cfRule type="expression" dxfId="93" priority="76">
      <formula>AND($J$195=TRUE,$K$195="")</formula>
    </cfRule>
  </conditionalFormatting>
  <conditionalFormatting sqref="K196">
    <cfRule type="expression" dxfId="92" priority="75">
      <formula>AND($J$196=TRUE,$K$196="")</formula>
    </cfRule>
  </conditionalFormatting>
  <conditionalFormatting sqref="L13">
    <cfRule type="expression" dxfId="91" priority="72">
      <formula>OR($J$10=TRUE,$J$11=TRUE,$J$12=TRUE,$J$13=TRUE,$J$14=TRUE)</formula>
    </cfRule>
  </conditionalFormatting>
  <conditionalFormatting sqref="L18">
    <cfRule type="expression" dxfId="90" priority="71">
      <formula>OR($J$15=TRUE,$J$16=TRUE,$J$17=TRUE,$J$18=TRUE,$J$19=TRUE)</formula>
    </cfRule>
  </conditionalFormatting>
  <conditionalFormatting sqref="L23">
    <cfRule type="expression" dxfId="89" priority="69">
      <formula>OR($J$10=TRUE,$J$14=TRUE)</formula>
    </cfRule>
    <cfRule type="expression" dxfId="88" priority="70">
      <formula>OR($J$20=TRUE,$J$21=TRUE,$J$22=TRUE,$J$23=TRUE,$J$24=TRUE)</formula>
    </cfRule>
  </conditionalFormatting>
  <conditionalFormatting sqref="L28">
    <cfRule type="expression" dxfId="87" priority="67">
      <formula>OR($J$15=TRUE,$J$19=TRUE)</formula>
    </cfRule>
    <cfRule type="expression" dxfId="86" priority="68">
      <formula>OR($J$25=TRUE,$J$26=TRUE,$J$27=TRUE,$J$28=TRUE,$J$29=TRUE)</formula>
    </cfRule>
  </conditionalFormatting>
  <conditionalFormatting sqref="L33">
    <cfRule type="expression" dxfId="85" priority="66">
      <formula>OR($J$30=TRUE,$J$31=TRUE,$J$32=TRUE,$J$33=TRUE)</formula>
    </cfRule>
  </conditionalFormatting>
  <conditionalFormatting sqref="L33">
    <cfRule type="expression" dxfId="84" priority="65">
      <formula>OR($J$2=TRUE,$J$9=TRUE)</formula>
    </cfRule>
  </conditionalFormatting>
  <conditionalFormatting sqref="L38">
    <cfRule type="expression" dxfId="83" priority="64">
      <formula>OR($J$38=TRUE,$J$39=TRUE,$J$40=TRUE,$J$41=TRUE,$J$42=TRUE)</formula>
    </cfRule>
  </conditionalFormatting>
  <conditionalFormatting sqref="K38">
    <cfRule type="expression" dxfId="82" priority="63">
      <formula>OR($J$38=TRUE,$J$39=TRUE,$J$40=TRUE,$J$41=TRUE,$J$42=TRUE)</formula>
    </cfRule>
  </conditionalFormatting>
  <conditionalFormatting sqref="K38">
    <cfRule type="expression" dxfId="81" priority="62">
      <formula>AND($J$38=TRUE,$K$38="")</formula>
    </cfRule>
  </conditionalFormatting>
  <conditionalFormatting sqref="L52">
    <cfRule type="expression" dxfId="80" priority="58">
      <formula>OR($J$52=TRUE,$J$53=TRUE,$J$54=TRUE)</formula>
    </cfRule>
  </conditionalFormatting>
  <conditionalFormatting sqref="L52">
    <cfRule type="expression" dxfId="79" priority="57">
      <formula>OR($J$2=TRUE,$J$9=TRUE)</formula>
    </cfRule>
  </conditionalFormatting>
  <conditionalFormatting sqref="K59">
    <cfRule type="expression" dxfId="78" priority="56">
      <formula>OR($J$55=TRUE,$J$56=TRUE,$J$57=TRUE,$J$58=TRUE,$J$59=TRUE)</formula>
    </cfRule>
  </conditionalFormatting>
  <conditionalFormatting sqref="K59">
    <cfRule type="expression" dxfId="77" priority="55">
      <formula>OR($J$2=TRUE,$J$9=TRUE)</formula>
    </cfRule>
  </conditionalFormatting>
  <conditionalFormatting sqref="K59">
    <cfRule type="expression" dxfId="76" priority="54">
      <formula>AND($J$59=TRUE,$K$59="")</formula>
    </cfRule>
  </conditionalFormatting>
  <conditionalFormatting sqref="L59">
    <cfRule type="expression" dxfId="75" priority="53">
      <formula>OR($J$55=TRUE,$J$56=TRUE,$J$57=TRUE,$J$58=TRUE,$J$59=TRUE)</formula>
    </cfRule>
  </conditionalFormatting>
  <conditionalFormatting sqref="L59">
    <cfRule type="expression" dxfId="74" priority="52">
      <formula>OR($J$2=TRUE,$J$9=TRUE)</formula>
    </cfRule>
  </conditionalFormatting>
  <conditionalFormatting sqref="L63">
    <cfRule type="expression" dxfId="73" priority="49">
      <formula>OR($J$55=TRUE,$J$56=TRUE)</formula>
    </cfRule>
    <cfRule type="expression" dxfId="72" priority="51">
      <formula>OR($J$60=TRUE,$J$61=TRUE,$J$62=TRUE,$J$63=TRUE)</formula>
    </cfRule>
  </conditionalFormatting>
  <conditionalFormatting sqref="L63">
    <cfRule type="expression" dxfId="71" priority="50">
      <formula>OR($J$2=TRUE,$J$9=TRUE)</formula>
    </cfRule>
  </conditionalFormatting>
  <conditionalFormatting sqref="L69">
    <cfRule type="expression" dxfId="70" priority="48">
      <formula>OR($J$67=TRUE,$J$68=TRUE,$J$69=TRUE)</formula>
    </cfRule>
  </conditionalFormatting>
  <conditionalFormatting sqref="L69">
    <cfRule type="expression" dxfId="69" priority="47">
      <formula>OR($J$2=TRUE,$J$9=TRUE)</formula>
    </cfRule>
  </conditionalFormatting>
  <conditionalFormatting sqref="L70">
    <cfRule type="expression" dxfId="68" priority="46">
      <formula>OR($J$70=TRUE,$J$71=TRUE)</formula>
    </cfRule>
  </conditionalFormatting>
  <conditionalFormatting sqref="L70">
    <cfRule type="expression" dxfId="67" priority="45">
      <formula>OR($J$2=TRUE,$J$9=TRUE)</formula>
    </cfRule>
  </conditionalFormatting>
  <conditionalFormatting sqref="K27">
    <cfRule type="expression" dxfId="66" priority="42">
      <formula>OR($J$10=TRUE,$J$14=TRUE)</formula>
    </cfRule>
    <cfRule type="expression" dxfId="65" priority="44">
      <formula>OR($J$20=TRUE,$J$21=TRUE,$J$22=TRUE,$J$23=TRUE,$J$24=TRUE)</formula>
    </cfRule>
  </conditionalFormatting>
  <conditionalFormatting sqref="K27">
    <cfRule type="expression" dxfId="64" priority="43">
      <formula>AND($J$23=TRUE,$K$23="")</formula>
    </cfRule>
  </conditionalFormatting>
  <conditionalFormatting sqref="K45">
    <cfRule type="expression" dxfId="63" priority="41">
      <formula>OR($J$38=TRUE,$J$39=TRUE,$J$40=TRUE,$J$41=TRUE,$J$42=TRUE)</formula>
    </cfRule>
  </conditionalFormatting>
  <conditionalFormatting sqref="K45">
    <cfRule type="expression" dxfId="62" priority="40">
      <formula>AND($J$41=TRUE,$K$41="")</formula>
    </cfRule>
  </conditionalFormatting>
  <conditionalFormatting sqref="K47:K49">
    <cfRule type="expression" dxfId="61" priority="39">
      <formula>OR($J$38=TRUE,$J$39=TRUE,$J$40=TRUE,$J$41=TRUE,$J$42=TRUE)</formula>
    </cfRule>
  </conditionalFormatting>
  <conditionalFormatting sqref="K47:K49">
    <cfRule type="expression" dxfId="60" priority="38">
      <formula>AND($J$41=TRUE,$K$41="")</formula>
    </cfRule>
  </conditionalFormatting>
  <conditionalFormatting sqref="K52">
    <cfRule type="expression" dxfId="59" priority="37">
      <formula>OR($J$38=TRUE,$J$39=TRUE,$J$40=TRUE,$J$41=TRUE,$J$42=TRUE)</formula>
    </cfRule>
  </conditionalFormatting>
  <conditionalFormatting sqref="K52">
    <cfRule type="expression" dxfId="58" priority="36">
      <formula>AND($J$41=TRUE,$K$41="")</formula>
    </cfRule>
  </conditionalFormatting>
  <conditionalFormatting sqref="K58">
    <cfRule type="expression" dxfId="57" priority="35">
      <formula>OR($J$38=TRUE,$J$39=TRUE,$J$40=TRUE,$J$41=TRUE,$J$42=TRUE)</formula>
    </cfRule>
  </conditionalFormatting>
  <conditionalFormatting sqref="K58">
    <cfRule type="expression" dxfId="56" priority="34">
      <formula>AND($J$41=TRUE,$K$41="")</formula>
    </cfRule>
  </conditionalFormatting>
  <conditionalFormatting sqref="L58">
    <cfRule type="expression" dxfId="55" priority="33">
      <formula>OR($J$38=TRUE,$J$39=TRUE,$J$40=TRUE,$J$41=TRUE,$J$42=TRUE)</formula>
    </cfRule>
  </conditionalFormatting>
  <conditionalFormatting sqref="K62">
    <cfRule type="expression" dxfId="54" priority="32">
      <formula>OR($J$38=TRUE,$J$39=TRUE,$J$40=TRUE,$J$41=TRUE,$J$42=TRUE)</formula>
    </cfRule>
  </conditionalFormatting>
  <conditionalFormatting sqref="K62">
    <cfRule type="expression" dxfId="53" priority="31">
      <formula>AND($J$41=TRUE,$K$41="")</formula>
    </cfRule>
  </conditionalFormatting>
  <conditionalFormatting sqref="K65">
    <cfRule type="expression" dxfId="52" priority="30">
      <formula>OR($J$38=TRUE,$J$39=TRUE,$J$40=TRUE,$J$41=TRUE,$J$42=TRUE)</formula>
    </cfRule>
  </conditionalFormatting>
  <conditionalFormatting sqref="K65">
    <cfRule type="expression" dxfId="51" priority="29">
      <formula>AND($J$41=TRUE,$K$41="")</formula>
    </cfRule>
  </conditionalFormatting>
  <conditionalFormatting sqref="K76">
    <cfRule type="expression" dxfId="50" priority="28">
      <formula>OR($J$72=TRUE,$J$73=TRUE,$J$74=TRUE,$J$75=TRUE)</formula>
    </cfRule>
  </conditionalFormatting>
  <conditionalFormatting sqref="K107">
    <cfRule type="expression" dxfId="49" priority="27">
      <formula>OR($J$104=TRUE,$J$105=TRUE,$J$106=TRUE)</formula>
    </cfRule>
  </conditionalFormatting>
  <conditionalFormatting sqref="K107">
    <cfRule type="expression" dxfId="48" priority="26">
      <formula>AND($J$105=TRUE,$K$105="")</formula>
    </cfRule>
  </conditionalFormatting>
  <conditionalFormatting sqref="L105">
    <cfRule type="expression" dxfId="47" priority="20">
      <formula>$J$113&lt;&gt;""</formula>
    </cfRule>
    <cfRule type="expression" dxfId="46" priority="21">
      <formula>OR($J$104=TRUE,$J$106=TRUE)</formula>
    </cfRule>
    <cfRule type="expression" dxfId="45" priority="22">
      <formula>OR($J$107=TRUE,$J$108=TRUE,$J$109=TRUE,$J$110=TRUE,$J$111=TRUE,$J$112=TRUE,$J$113=TRUE)</formula>
    </cfRule>
  </conditionalFormatting>
  <conditionalFormatting sqref="K119">
    <cfRule type="expression" dxfId="44" priority="19">
      <formula>OR($J$114=TRUE,$J$115=TRUE,$J$116=TRUE,$J$117=TRUE,$J$118=TRUE)</formula>
    </cfRule>
  </conditionalFormatting>
  <conditionalFormatting sqref="K119">
    <cfRule type="expression" dxfId="43" priority="18">
      <formula>AND($J$114=TRUE,$K$114="")</formula>
    </cfRule>
  </conditionalFormatting>
  <conditionalFormatting sqref="K129">
    <cfRule type="expression" dxfId="42" priority="17">
      <formula>OR($J$119=TRUE,$J$120=TRUE,$J$121=TRUE,$J$122=TRUE,$J$123=TRUE)</formula>
    </cfRule>
  </conditionalFormatting>
  <conditionalFormatting sqref="K129">
    <cfRule type="expression" dxfId="41" priority="16">
      <formula>AND($J$119=TRUE,$K$119="")</formula>
    </cfRule>
  </conditionalFormatting>
  <conditionalFormatting sqref="K129">
    <cfRule type="expression" dxfId="40" priority="15">
      <formula>OR($J$114=TRUE,$J$115=TRUE,$J$116=TRUE,$J$117=TRUE,$J$118=TRUE)</formula>
    </cfRule>
  </conditionalFormatting>
  <conditionalFormatting sqref="K129">
    <cfRule type="expression" dxfId="39" priority="14">
      <formula>AND($J$114=TRUE,$K$114="")</formula>
    </cfRule>
  </conditionalFormatting>
  <conditionalFormatting sqref="K129">
    <cfRule type="expression" dxfId="38" priority="13">
      <formula>OR($J$124=TRUE,$J$125=TRUE,$J$126=TRUE,$J$127=TRUE,$J$128=TRUE)</formula>
    </cfRule>
  </conditionalFormatting>
  <conditionalFormatting sqref="K129">
    <cfRule type="expression" dxfId="37" priority="12">
      <formula>AND($J$126=TRUE,$K$126="")</formula>
    </cfRule>
  </conditionalFormatting>
  <conditionalFormatting sqref="K134">
    <cfRule type="expression" dxfId="36" priority="11">
      <formula>OR($J$124=TRUE,$J$125=TRUE,$J$126=TRUE,$J$127=TRUE,$J$128=TRUE)</formula>
    </cfRule>
  </conditionalFormatting>
  <conditionalFormatting sqref="K134">
    <cfRule type="expression" dxfId="35" priority="10">
      <formula>AND($J$126=TRUE,$K$126="")</formula>
    </cfRule>
  </conditionalFormatting>
  <conditionalFormatting sqref="K94">
    <cfRule type="expression" dxfId="34" priority="6">
      <formula>OR($J$84=TRUE,$J$85=TRUE)</formula>
    </cfRule>
  </conditionalFormatting>
  <conditionalFormatting sqref="K94">
    <cfRule type="expression" dxfId="33" priority="5">
      <formula>OR($J$2=TRUE,$J$9=TRUE)</formula>
    </cfRule>
  </conditionalFormatting>
  <conditionalFormatting sqref="K94">
    <cfRule type="expression" dxfId="32" priority="4">
      <formula>AND($J$84=TRUE,$K$84="")</formula>
    </cfRule>
  </conditionalFormatting>
  <conditionalFormatting sqref="K184">
    <cfRule type="expression" dxfId="31" priority="3">
      <formula>OR($J$180=TRUE,$J$181=TRUE,$J$182=TRUE)</formula>
    </cfRule>
  </conditionalFormatting>
  <conditionalFormatting sqref="K184">
    <cfRule type="expression" dxfId="30" priority="2">
      <formula>AND($J$181=TRUE,$K$181="")</formula>
    </cfRule>
  </conditionalFormatting>
  <conditionalFormatting sqref="L8">
    <cfRule type="expression" dxfId="0" priority="1">
      <formula>OR($J$2=TRUE,$J$3=TRUE,$J$4=TRUE,$J$5=TRUE,$J$6=TRUE,$J$7=TRUE,$J$8=TRUE,$J$9=TRUE)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2</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0</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3</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05.6" x14ac:dyDescent="0.25">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2</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t="str">
        <f>IF(OR(F35="pole asjakohane",Hindamistabel!J9=TRUE,Hindamistabel!J2=TRUE),"",3)</f>
        <v/>
      </c>
      <c r="F35" s="122" t="str">
        <f>IF(Hindamistabel!J140=TRUE,3,IF(Hindamistabel!J141=TRUE,2,IF(Hindamistabel!J142=TRUE,1,IF(Hindamistabel!J143=TRUE,0,IF(Hindamistabel!J144=TRUE,"pole asjakohane","")))))</f>
        <v>pole asjakohane</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2</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f t="shared" si="1"/>
        <v>3</v>
      </c>
      <c r="F39" s="125">
        <f>IF(Hindamistabel!J156=TRUE,3,IF(Hindamistabel!J157=TRUE,2,IF(Hindamistabel!J158=TRUE,1,IF(Hindamistabel!J159=TRUE,0,IF(Hindamistabel!J160=TRUE,"pole asjakohane","")))))</f>
        <v>0</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2</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3</v>
      </c>
    </row>
    <row r="49" spans="1:6" ht="39.6" x14ac:dyDescent="0.25">
      <c r="A49" s="123" t="s">
        <v>351</v>
      </c>
      <c r="B49" s="123" t="s">
        <v>273</v>
      </c>
      <c r="C49" s="123" t="s">
        <v>317</v>
      </c>
      <c r="D49" s="124" t="s">
        <v>352</v>
      </c>
      <c r="E49" s="125" t="str">
        <f>IF(F49="pole asjakohane","",3)</f>
        <v/>
      </c>
      <c r="F49" s="125" t="str">
        <f>IF(Hindamistabel!J180=TRUE,0,IF(Hindamistabel!J181=TRUE,"pole asjakohane",IF(Hindamistabel!J182=TRUE,3,"")))</f>
        <v>pole asjakohane</v>
      </c>
    </row>
    <row r="50" spans="1:6" ht="79.2" x14ac:dyDescent="0.25">
      <c r="A50" s="123" t="s">
        <v>358</v>
      </c>
      <c r="B50" s="123" t="s">
        <v>273</v>
      </c>
      <c r="C50" s="123" t="s">
        <v>317</v>
      </c>
      <c r="D50" s="124" t="s">
        <v>359</v>
      </c>
      <c r="E50" s="125">
        <f>IF(OR(F50="pole asjakohane",Hindamistabel!J180=TRUE,Hindamistabel!J182=TRUE),"",2)</f>
        <v>2</v>
      </c>
      <c r="F50" s="125">
        <f>IF(Hindamistabel!J183=TRUE,1,IF(Hindamistabel!J184=TRUE,0,IF(Hindamistabel!J185=TRUE,2,"")))</f>
        <v>0</v>
      </c>
    </row>
    <row r="51" spans="1:6" ht="92.4" x14ac:dyDescent="0.25">
      <c r="A51" s="123" t="s">
        <v>363</v>
      </c>
      <c r="B51" s="123" t="s">
        <v>273</v>
      </c>
      <c r="C51" s="123" t="s">
        <v>317</v>
      </c>
      <c r="D51" s="124" t="s">
        <v>364</v>
      </c>
      <c r="E51" s="125">
        <f>IF(F51="ei kohaldu","",3)</f>
        <v>3</v>
      </c>
      <c r="F51" s="125">
        <f>IF(Hindamistabel!J186=TRUE,3,IF(Hindamistabel!J187=TRUE,2,IF(Hindamistabel!J188=TRUE,1,IF(Hindamistabel!J189=TRUE,0,IF(Hindamistabel!J190=TRUE,"ei kohaldu","")))))</f>
        <v>3</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92</v>
      </c>
      <c r="F56" s="116">
        <f>SUM(Tabel1[Hindamise skoor])</f>
        <v>57</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92</v>
      </c>
      <c r="C60" s="140">
        <f>SUM(Tabel1[Hindamise skoor])</f>
        <v>57</v>
      </c>
      <c r="D60" s="153">
        <f>IFERROR(C60/B60,"ei kohaldu")</f>
        <v>0.61956521739130432</v>
      </c>
    </row>
    <row r="61" spans="1:6" x14ac:dyDescent="0.25">
      <c r="A61" s="141" t="s">
        <v>423</v>
      </c>
      <c r="B61" s="142">
        <f>SUM(E2)</f>
        <v>3</v>
      </c>
      <c r="C61" s="142">
        <f>SUM(F2)</f>
        <v>3</v>
      </c>
      <c r="D61" s="151">
        <f t="shared" ref="D61:D74" si="2">IFERROR(C61/B61,"ei kohaldu")</f>
        <v>1</v>
      </c>
    </row>
    <row r="62" spans="1:6" x14ac:dyDescent="0.25">
      <c r="A62" s="141" t="s">
        <v>444</v>
      </c>
      <c r="B62" s="142">
        <f>SUM(E3:E8)</f>
        <v>18</v>
      </c>
      <c r="C62" s="142">
        <f>SUM(F3:F8)</f>
        <v>13</v>
      </c>
      <c r="D62" s="151">
        <f t="shared" si="2"/>
        <v>0.72222222222222221</v>
      </c>
    </row>
    <row r="63" spans="1:6" x14ac:dyDescent="0.25">
      <c r="A63" s="141" t="s">
        <v>445</v>
      </c>
      <c r="B63" s="142">
        <f>SUM(E9:E12)</f>
        <v>9</v>
      </c>
      <c r="C63" s="142">
        <f>SUM(F9:F12)</f>
        <v>4</v>
      </c>
      <c r="D63" s="151">
        <f t="shared" si="2"/>
        <v>0.44444444444444442</v>
      </c>
    </row>
    <row r="64" spans="1:6" x14ac:dyDescent="0.25">
      <c r="A64" s="141" t="s">
        <v>446</v>
      </c>
      <c r="B64" s="142">
        <f>SUM(E13:E16)</f>
        <v>12</v>
      </c>
      <c r="C64" s="142">
        <f>SUM(F13:F16)</f>
        <v>5</v>
      </c>
      <c r="D64" s="151">
        <f t="shared" si="2"/>
        <v>0.41666666666666669</v>
      </c>
    </row>
    <row r="65" spans="1:4" x14ac:dyDescent="0.25">
      <c r="A65" s="141" t="s">
        <v>447</v>
      </c>
      <c r="B65" s="142">
        <f>SUM(E17:E20)</f>
        <v>6</v>
      </c>
      <c r="C65" s="142">
        <f>SUM(F17:F20)</f>
        <v>6</v>
      </c>
      <c r="D65" s="151">
        <f t="shared" si="2"/>
        <v>1</v>
      </c>
    </row>
    <row r="66" spans="1:4" x14ac:dyDescent="0.25">
      <c r="A66" s="141" t="s">
        <v>448</v>
      </c>
      <c r="B66" s="142">
        <f>SUM(E21:E24)</f>
        <v>9</v>
      </c>
      <c r="C66" s="142">
        <f>SUM(F21:F24)</f>
        <v>6</v>
      </c>
      <c r="D66" s="151">
        <f t="shared" si="2"/>
        <v>0.66666666666666663</v>
      </c>
    </row>
    <row r="67" spans="1:4" x14ac:dyDescent="0.25">
      <c r="A67" s="141" t="s">
        <v>449</v>
      </c>
      <c r="B67" s="142">
        <f>SUM(E25:E28)</f>
        <v>6</v>
      </c>
      <c r="C67" s="142">
        <f>SUM(F25:F28)</f>
        <v>6</v>
      </c>
      <c r="D67" s="151">
        <f t="shared" si="2"/>
        <v>1</v>
      </c>
    </row>
    <row r="68" spans="1:4" x14ac:dyDescent="0.25">
      <c r="A68" s="141" t="s">
        <v>450</v>
      </c>
      <c r="B68" s="142">
        <f>SUM(E29:E38)</f>
        <v>9</v>
      </c>
      <c r="C68" s="142">
        <f>SUM(F29:F38)</f>
        <v>4</v>
      </c>
      <c r="D68" s="151">
        <f t="shared" si="2"/>
        <v>0.44444444444444442</v>
      </c>
    </row>
    <row r="69" spans="1:4" x14ac:dyDescent="0.25">
      <c r="A69" s="141" t="s">
        <v>451</v>
      </c>
      <c r="B69" s="142">
        <f>SUM(E39:E54)</f>
        <v>20</v>
      </c>
      <c r="C69" s="142">
        <f>SUM(F39:F54)</f>
        <v>10</v>
      </c>
      <c r="D69" s="151">
        <f t="shared" si="2"/>
        <v>0.5</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45</v>
      </c>
      <c r="C72" s="142">
        <f>SUM(F3:F20)</f>
        <v>28</v>
      </c>
      <c r="D72" s="151">
        <f t="shared" si="2"/>
        <v>0.62222222222222223</v>
      </c>
    </row>
    <row r="73" spans="1:4" x14ac:dyDescent="0.25">
      <c r="A73" s="140" t="s">
        <v>442</v>
      </c>
      <c r="B73" s="142">
        <f>SUM(E21:E28)</f>
        <v>15</v>
      </c>
      <c r="C73" s="142">
        <f>SUM(F21:F28)</f>
        <v>12</v>
      </c>
      <c r="D73" s="151">
        <f t="shared" si="2"/>
        <v>0.8</v>
      </c>
    </row>
    <row r="74" spans="1:4" x14ac:dyDescent="0.25">
      <c r="A74" s="140" t="s">
        <v>443</v>
      </c>
      <c r="B74" s="142">
        <f>SUM(E29:E54)</f>
        <v>29</v>
      </c>
      <c r="C74" s="142">
        <f>SUM(F29:F54)</f>
        <v>14</v>
      </c>
      <c r="D74" s="151">
        <f t="shared" si="2"/>
        <v>0.48275862068965519</v>
      </c>
    </row>
  </sheetData>
  <conditionalFormatting sqref="E11:F11 E54:F55 E34:F34 E40:F42 E44:F46 E52:F52 E27:F28 E23:F23 E17:F17 E38:F38">
    <cfRule type="expression" dxfId="29" priority="303">
      <formula>#REF!&lt;&gt;""</formula>
    </cfRule>
  </conditionalFormatting>
  <conditionalFormatting sqref="E11:F11 E54:F55 E34:F34 E40:F42 E44:F46 E52:F52 E27:F28 E23:F23 E17:F17 E38:F38">
    <cfRule type="expression" dxfId="28"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4" zoomScale="60" zoomScaleNormal="60" workbookViewId="0">
      <selection activeCell="G45" sqref="G45"/>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7" t="s">
        <v>426</v>
      </c>
      <c r="C1" s="257"/>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119.4" customHeight="1"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Kaitsekorralduskava on koostatud Prangli loodusala kohta, mis hõlmab hoiuala ja maastikukaitseala. Kohaldub ka pärandniitude tegevuskava ja merikotka kaitse tegevuskava.</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",TRUE,_xlfn.UNIQUE(Hindamistabel!K10:K14))</f>
        <v>kaitsekorralduskava</v>
      </c>
      <c r="G5" s="161" t="str">
        <f>_xlfn.TEXTJOIN("; ",TRUE,Hindamistabel!L10:L14)</f>
        <v>Kaitseväärtuseks (määrusega kaitse-eesmärgiks seatud) on üks liik - merikotkas, kelle seisund oli kindlaks tehtud.</v>
      </c>
    </row>
    <row r="6" spans="1:7" ht="98.4"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",TRUE,_xlfn.UNIQUE(Hindamistabel!K15:K19))</f>
        <v>kaitsekorralduskava</v>
      </c>
      <c r="G6" s="161" t="str">
        <f>_xlfn.TEXTJOIN("; ",TRUE,Hindamistabel!L15:L19)</f>
        <v>Kaitseväärtuseks (määrusega kaitse-eesmärgiks seatud) on 10 elupaigatüüpi, millest kahe (2110 ja 2120) seisund ei olnud kindlaks tehtud.</v>
      </c>
    </row>
    <row r="7" spans="1:7" ht="73.8"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",TRUE,_xlfn.UNIQUE(Hindamistabel!K20:K24))</f>
        <v>kaitsekorralduskava</v>
      </c>
      <c r="G7" s="161" t="str">
        <f>_xlfn.TEXTJOIN("; ",TRUE,Hindamistabel!L20:L24)</f>
        <v/>
      </c>
    </row>
    <row r="8" spans="1:7" ht="98.4"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kaitsekorralduskava</v>
      </c>
      <c r="G8" s="161" t="str">
        <f>_xlfn.TEXTJOIN("; ",TRUE,Hindamistabel!L25:L29)</f>
        <v xml:space="preserve">Halvaks on loetud kahe elupaigatüübi (eelluited (2110) ja valged luited (2120)) andmed, sest nende kohta info kaitsekorralduskavas puudub. </v>
      </c>
    </row>
    <row r="9" spans="1:7" ht="172.2"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Andmelünkasid ei ole analüüsitud/kavas(-des) kajastatud</v>
      </c>
      <c r="F9" s="160" t="str">
        <f>_xlfn.TEXTJOIN("; ",TRUE,_xlfn.UNIQUE(Hindamistabel!K30:K33))</f>
        <v>kaitsekorralduskava</v>
      </c>
      <c r="G9" s="161" t="str">
        <f>_xlfn.TEXTJOIN("; ",TRUE,Hindamistabel!L30:L33)</f>
        <v xml:space="preserve">Kahe elupaigatüübi (2110 ja 2120) andmed on kaitsekorralduskavas puudulikud, kuid inventuure või uuringuid pole planeeritud. Tulemuslikkuse hindaja tuvastas, et andmed nende elupaigatüüpide kohta olid EELISes olemas 2012. a lõpust, inventuurid olid tehtud 2001. ja 2010. a. </v>
      </c>
    </row>
    <row r="10" spans="1:7" ht="270.6000000000000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Kõik tuvastatud andmelüngad on täidetud.</v>
      </c>
      <c r="F10" s="160" t="str">
        <f>_xlfn.TEXTJOIN("; ",TRUE,_xlfn.UNIQUE(Hindamistabel!K34:K37))</f>
        <v>kaitsekorralduskava, EELIS</v>
      </c>
      <c r="G10" s="161" t="str">
        <f>_xlfn.TEXTJOIN("; ",TRUE,Hindamistabel!L34:L37)</f>
        <v>Kuigi kaitsekorralduskava ei tuvasta andmelünki ega plaani nende likvideerimiseks tegevusi, arvestab hindaja siinkohal, et hindamise käigus tuvastatud kaitsekorralduskava koostamise ajal olnud andmelüngad on täidetud (andmed  elupaigatüüpide eelluited (2110) ja valged luited (2120) kohta on EELISes olemas). Siinkohal on arvestatud planeerimise etappi, mitte seda, et kaitsekorraldusperioodi lõpuks on need andmed vananenud.</v>
      </c>
    </row>
    <row r="11" spans="1:7" ht="73.8"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",TRUE,_xlfn.UNIQUE(Hindamistabel!K38:K42))</f>
        <v>kaitsekorralduskava</v>
      </c>
      <c r="G11" s="161" t="str">
        <f>_xlfn.TEXTJOIN("; ",TRUE,Hindamistabel!L38:L42)</f>
        <v>Üheteistkümnest kaitseväärtusest on survetegurid tuvastatud (sh öeldud, et need puuduvad) üheksal.</v>
      </c>
    </row>
    <row r="12" spans="1:7" ht="147.6"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",TRUE,_xlfn.UNIQUE(Hindamistabel!K43:K46))</f>
        <v>kaitsekorralduskava</v>
      </c>
      <c r="G12" s="161" t="str">
        <f>_xlfn.TEXTJOIN("; ",TRUE,Hindamistabel!L43:L46)</f>
        <v>Vastavalt juhistele on hindaja arvestanud olulisuse ja ulatuse kindlaks määratuks ka juhul, kui on üldised kirjeldused ja kui on öeldud, et survetegurid puuduvad. Metsastunud luidete (2180) survetegurite olulisus ja ulatus ei ole kindlaks määratud.</v>
      </c>
    </row>
    <row r="13" spans="1:7" ht="98.4" x14ac:dyDescent="0.4">
      <c r="A13" s="158" t="s">
        <v>160</v>
      </c>
      <c r="B13" s="159" t="s">
        <v>104</v>
      </c>
      <c r="C13" s="159" t="s">
        <v>145</v>
      </c>
      <c r="D13" s="171" t="s">
        <v>161</v>
      </c>
      <c r="E13" s="160" t="str" cm="1">
        <f t="array" ref="E13">_xlfn.TEXTJOIN("; ",TRUE,IF(Hindamistabel!J47:J51="muu",Hindamistabel!L47:L51,IF(Hindamistabel!J47:J51&lt;&gt;"",Hindamistabel!J47:J51,"")))</f>
        <v>looduslikud protsessid; rohumaade hülgamine; sõidukitega sõitmine luidetel ja rannikukooslustel</v>
      </c>
      <c r="F13" s="160" t="str">
        <f>_xlfn.TEXTJOIN("; ",TRUE,_xlfn.UNIQUE(Hindamistabel!K47:K51))</f>
        <v>kaitsekorralduskava</v>
      </c>
      <c r="G13" s="161" t="str">
        <f>_xlfn.TEXTJOIN("; ",TRUE,Hindamistabel!L47:L51)</f>
        <v>erinevate luitetüüpide kinnikasvamine männiga, kadastike metsastumine; rannaniitude hoolduse lakkamine; sõidukitega sõitmine luidetel ja rannikukooslustel</v>
      </c>
    </row>
    <row r="14" spans="1:7" ht="49.2"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kaitsekorralduskava</v>
      </c>
      <c r="G14" s="161" t="str">
        <f>_xlfn.TEXTJOIN("; ",TRUE,Hindamistabel!L52:L54)</f>
        <v/>
      </c>
    </row>
    <row r="15" spans="1:7" ht="98.4"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kaitsekorralduskava</v>
      </c>
      <c r="G15" s="161" t="str">
        <f>_xlfn.TEXTJOIN("; ",TRUE,Hindamistabel!L55:L59)</f>
        <v xml:space="preserve">Üheteistkümnest kaitseväärtusest on eesmärgid seatud üheksal. Eesmärgid pole seatud eelluidetele (2110) ja valgetele luidetele (2120). </v>
      </c>
    </row>
    <row r="16" spans="1:7" ht="123"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kaitsekorralduskava</v>
      </c>
      <c r="G16" s="161" t="str">
        <f>_xlfn.TEXTJOIN("; ",TRUE,Hindamistabel!L60:L63)</f>
        <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",TRUE,_xlfn.UNIQUE(Hindamistabel!K64:K66))</f>
        <v>kaitsekorralduskava, Riigi Teataja</v>
      </c>
      <c r="G17" s="161" t="str">
        <f>_xlfn.TEXTJOIN("; ",TRUE,Hindamistabel!L64:L66)</f>
        <v>Määrusega (kaitse-eeskirjaga) on kaitseväärtuseks ka maastik ja maastikuilme, kuid sellele pole kaitsekorralduskavas eesmärki seatud.</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Ei</v>
      </c>
      <c r="F18" s="160" t="str">
        <f>_xlfn.TEXTJOIN("; ",TRUE,_xlfn.UNIQUE(Hindamistabel!K67:K69))</f>
        <v>kaitsekorralduskava, EELIS</v>
      </c>
      <c r="G18" s="161" t="str">
        <f>_xlfn.TEXTJOIN("; ",TRUE,Hindamistabel!L67:L69)</f>
        <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kaitsekorralduskava, EELIS</v>
      </c>
      <c r="G19" s="161" t="str">
        <f>_xlfn.TEXTJOIN("; ",TRUE,Hindamistabel!L70:L71)</f>
        <v>Vajalik on hooldada ja taastada rannaniite (1630*), halle luiteid (2130*, ruskeid luiteid kukemarjaga (2140*) ja kadastikke (5130).</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kaitsekorralduskava</v>
      </c>
      <c r="G20" s="161" t="str">
        <f>_xlfn.TEXTJOIN("; ",TRUE,Hindamistabel!L72:L75)</f>
        <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kaitsekorralduskava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kaitsekorralduskava</v>
      </c>
      <c r="G22" s="161" t="str">
        <f>_xlfn.TEXTJOIN("; ",TRUE,Hindamistabel!L80:L83)</f>
        <v/>
      </c>
    </row>
    <row r="23" spans="1:7" ht="98.4"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Keskkonnaameti dokumendihaldussüsteem, piirkondlik juhtivspetsialist</v>
      </c>
      <c r="G23" s="157" t="str">
        <f>_xlfn.TEXTJOIN("; ",TRUE,Hindamistabel!L84:L85)</f>
        <v/>
      </c>
    </row>
    <row r="24" spans="1:7" ht="123"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",TRUE,_xlfn.UNIQUE(Hindamistabel!K86:K90))</f>
        <v>EELIS</v>
      </c>
      <c r="G24" s="157" t="str">
        <f>_xlfn.TEXTJOIN("; ",TRUE,Hindamistabel!L86:L90)</f>
        <v>Piisav teave on merikotka ja kadastike kohta.</v>
      </c>
    </row>
    <row r="25" spans="1:7" ht="98.4" x14ac:dyDescent="0.4">
      <c r="A25" s="162" t="s">
        <v>236</v>
      </c>
      <c r="B25" s="155" t="s">
        <v>222</v>
      </c>
      <c r="C25" s="155" t="s">
        <v>223</v>
      </c>
      <c r="D25" s="170" t="s">
        <v>430</v>
      </c>
      <c r="E25" s="163" t="str">
        <f>IF(Hindamistabel!J91&lt;&gt;"",Hindamistabel!J91,"")</f>
        <v>Vajalik on hinnata elupaigatüüpide seisundit, mitmed luite-elupaigatüübid on hinnatud 2010. ja 2001. aastal.</v>
      </c>
      <c r="F25" s="156" t="str">
        <f>_xlfn.TEXTJOIN("; ",TRUE,_xlfn.UNIQUE(Hindamistabel!K91:K91))</f>
        <v>EELIS, hindaja arvamus</v>
      </c>
      <c r="G25" s="157" t="str">
        <f>_xlfn.TEXTJOIN("; ",TRUE,Hindamistabel!L91:L91)</f>
        <v/>
      </c>
    </row>
    <row r="26" spans="1:7" ht="98.4"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Keskkonnaameti dokumendihaldussüsteem, piirkondlik juhtivspetsialist</v>
      </c>
      <c r="G26" s="157" t="str">
        <f>_xlfn.TEXTJOIN("; ",TRUE,Hindamistabel!L92:L95)</f>
        <v xml:space="preserve">Uuringuid ja invetnuure on kasutatud Keskkonnaameti kooskõlastust vajavate tegevuste otsustes. </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kaitsekorralduskava</v>
      </c>
      <c r="G27" s="157" t="str">
        <f>_xlfn.TEXTJOIN("; ",TRUE,Hindamistabel!L96:L99)</f>
        <v>Toimus avalik koosolek.</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Keskkonnaameti piirkondlik juhtivspetsialist, hindaja teadmised</v>
      </c>
      <c r="G28" s="157" t="str">
        <f>_xlfn.TEXTJOIN("; ",TRUE,Hindamistabel!L100:L103)</f>
        <v>Pärandniitude hooldamine ja luitekoosluste taastamine toimus asjatundjate juhendamisel.</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Keskkonnaameti dokumendihaldussüsteem</v>
      </c>
      <c r="G29" s="157" t="str">
        <f>_xlfn.TEXTJOIN("; ",TRUE,Hindamistabel!L104:L106)</f>
        <v>Maaomanike tugev vastuseis ehituspiirangutele Aksi sihtkaitsevööndis.</v>
      </c>
    </row>
    <row r="30" spans="1:7" ht="73.8"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v>
      </c>
      <c r="F30" s="156" t="str">
        <f>_xlfn.TEXTJOIN("; ",TRUE,_xlfn.UNIQUE(Hindamistabel!K107:K113))</f>
        <v>Keskkonnaameti dokumendihaldussüsteem</v>
      </c>
      <c r="G30" s="157" t="str">
        <f>_xlfn.TEXTJOIN("; ",TRUE,Hindamistabel!L107:L113)</f>
        <v>Maaomanike tugev vastuseis ehituspiirangutele Aksi sihtkaitsevööndis.</v>
      </c>
    </row>
    <row r="31" spans="1:7" ht="73.8"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kaitsekorralduskava</v>
      </c>
      <c r="G31" s="161" t="str">
        <f>_xlfn.TEXTJOIN("; ",TRUE,Hindamistabel!L114:L118)</f>
        <v>Pärandniitude taastamistöid ei ole kaitsekorralduskavas planeeritud.</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Märgalade ja veekogudega seotud taastamistöid ei ole kaitsekorralduskavas planeeritud.</v>
      </c>
    </row>
    <row r="33" spans="1:7" ht="123"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",TRUE,_xlfn.UNIQUE(Hindamistabel!K124:K128))</f>
        <v>kaitsekorralduskava, EELIS, loodushoiutööde andmed (sh RMK ja ELF talgud)</v>
      </c>
      <c r="G33" s="161" t="str">
        <f>_xlfn.TEXTJOIN("; ",TRUE,Hindamistabel!L124:L128)</f>
        <v>Kaitsekorralduskava nägi ette ligikaudu 27 ha pärandniitude ning 11 ha hallide luidete (2130*) ja ruskete luidete kukemarjaga (2140*) hooldamise. Pärandniitudest hooldati 2025. a 23,4 ha. Luidete hooldamist (pole vaja teha igal aastal) on tehtud 7 ha.</v>
      </c>
    </row>
    <row r="34" spans="1:7" ht="123"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 EELIS, loodushoiutööde andmed (sh RMK ja ELF talgud)</v>
      </c>
      <c r="G34" s="161" t="str">
        <f>_xlfn.TEXTJOIN("; ",TRUE,Hindamistabel!L129:L133)</f>
        <v>Liigikaitselisi töid ei ole kaitsekorralduskavas planeeritud.</v>
      </c>
    </row>
    <row r="35" spans="1:7" ht="123"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kaitsekorralduskava, EELIS, loodushoiutööde andmed (sh RMK ja ELF talgud)</v>
      </c>
      <c r="G35" s="161" t="str">
        <f>_xlfn.TEXTJOIN("; ",TRUE,Hindamistabel!L134:L138)</f>
        <v>Selliseid töid ei ole kaitsekorralduskavas planeeritud.</v>
      </c>
    </row>
    <row r="36" spans="1:7" ht="221.4" x14ac:dyDescent="0.4">
      <c r="A36" s="158" t="s">
        <v>301</v>
      </c>
      <c r="B36" s="159" t="s">
        <v>273</v>
      </c>
      <c r="C36" s="159" t="s">
        <v>196</v>
      </c>
      <c r="D36" s="171" t="s">
        <v>302</v>
      </c>
      <c r="E36" s="164" t="str">
        <f>IF(Hindamistabel!J139&lt;&gt;"",Hindamistabel!J139,"")</f>
        <v>Tegemata on Aksi saarel soostunud ala veetaseme reguleerimise ekspertarvamuse koostamine, sest on leitud, et see pole vajalik. Tehtud ei ole kaitsekorralduskava tulemuslikkuse vahehindamist, sest puudus metoodika. Kaitsekorralduskava pole uuendatud ressursside piiratuse tõttu. Infopäevi toetuste ja loodusväärtuste kohta pole korraldatud, kuid toetuste info levitamine toimub üleeestiliselt ja huvi korral eraviisiliselt.</v>
      </c>
      <c r="F36" s="160" t="str">
        <f>_xlfn.TEXTJOIN("; ",TRUE,_xlfn.UNIQUE(Hindamistabel!K139:K139))</f>
        <v>kaitsekorralduskava, Keskkonnaameti looduskaitse planeerimise piirkondlik juhtivspetsialist</v>
      </c>
      <c r="G36" s="161" t="str">
        <f>_xlfn.TEXTJOIN("; ",TRUE,Hindamistabel!L139:L139)</f>
        <v/>
      </c>
    </row>
    <row r="37" spans="1:7" ht="172.2"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Ei ole asjakohane</v>
      </c>
      <c r="F37" s="160" t="str">
        <f>_xlfn.TEXTJOIN("; ",TRUE,_xlfn.UNIQUE(Hindamistabel!K140:K144))</f>
        <v>kaitsekorralduskava, Keskkonnaameti piirkondlik juhtivspetsialist</v>
      </c>
      <c r="G37" s="161" t="str">
        <f>_xlfn.TEXTJOIN("; ",TRUE,Hindamistabel!L140:L144)</f>
        <v>Kaitsekorralduskavas planeeriti Aksi saarel soostunud ala veetaseme reguleerimise ekspertarvamuse koostamine. Ekspetarvamust pole koostatud ja see pole käesoleval ajal vajalik. Tegemist on looduslike protsessidega sihtkaitsevööndis ja kraavitus kahjustaks märgi elupaigatüüpe.</v>
      </c>
    </row>
    <row r="38" spans="1:7" ht="73.8"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Keskkonnaameti dokumendihaldussüsteem</v>
      </c>
      <c r="G38" s="161" t="str">
        <f>_xlfn.TEXTJOIN("; ",TRUE,Hindamistabel!L145:L149)</f>
        <v>Tulemuslikkuse vahehindamist ei ole tehtud. Kaitsekorralduskava ei ole 2025. aastaks uuendatud.</v>
      </c>
    </row>
    <row r="39" spans="1:7" ht="123"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",TRUE,_xlfn.UNIQUE(Hindamistabel!K150:K154))</f>
        <v>Külastustaristu virtuaalkontor, Keskkonnaameti piirkondlik juhtivspetsialist</v>
      </c>
      <c r="G39" s="161" t="str">
        <f>_xlfn.TEXTJOIN("; ",TRUE,Hindamistabel!L150:L154)</f>
        <v>Tähised ja infotahvlid on paigaldatud. Kaitsekorralduskavas planeeritud infopäevi pole korraldatud.</v>
      </c>
    </row>
    <row r="40" spans="1:7" ht="147.6" x14ac:dyDescent="0.4">
      <c r="A40" s="158" t="s">
        <v>314</v>
      </c>
      <c r="B40" s="159" t="s">
        <v>273</v>
      </c>
      <c r="C40" s="159" t="s">
        <v>196</v>
      </c>
      <c r="D40" s="171" t="s">
        <v>315</v>
      </c>
      <c r="E40" s="164" t="str">
        <f>IF(Hindamistabel!J155&lt;&gt;"",Hindamistabel!J155,"")</f>
        <v>Ei</v>
      </c>
      <c r="F40" s="160" t="str">
        <f>_xlfn.TEXTJOIN("; ",TRUE,_xlfn.UNIQUE(Hindamistabel!K155:K155))</f>
        <v>Keskkonnaameti dokumendihaldussüsteem, loodushoiutööde andmed (sh RMK ja ELF talgud)</v>
      </c>
      <c r="G40" s="161" t="str">
        <f>_xlfn.TEXTJOIN("; ",TRUE,Hindamistabel!L155:L155)</f>
        <v/>
      </c>
    </row>
    <row r="41" spans="1:7" ht="409.6"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Ühegi kaitseväärtuse seisund ei ole stabiilne või paranenud </v>
      </c>
      <c r="F41" s="160" t="str">
        <f>_xlfn.TEXTJOIN("; ",TRUE,_xlfn.UNIQUE(Hindamistabel!K156:K160))</f>
        <v>EELIS, KESE, Nellis, R., 2020. Eksperthinnang Prangli maastikukaitseala Aksi sihtkaitsevööndi ulatuse ja tsoneeringu muutmise kohta.</v>
      </c>
      <c r="G41" s="161" t="str">
        <f>_xlfn.TEXTJOIN("; ",TRUE,Hindamistabel!L156:L160)</f>
        <v xml:space="preserve">Alal on kaitseväärtuseks üks liik - merikotkas, kelle seisundi kaitsekorraldusperioodil (2016-2025) loeb hindaja halvenenuks, sest viimane edukas pesitsus registreeriti 2017. aastal. Alal on üks merikotka elupaik, mis asub Aksi saarel. 2020. ja 2021. aastal merikotkast alal ei regrstreeritud. 2023. ja 2024. aastal oli pesa asustatud, kuid pesitsemist kas ei toimunud või oli see edutu. R. Nellise 2020. a koostatud ekspertarvamuse kohaselt on merikotka seisundi halvenemine põhjustatud inimtegevusega kaasnevast häirimisest. Suures oses oli häirimine põhjustatud ebaseaduslikust ehitustegevusest. Ebaseaduslikult püstitatud ehitised on lähtuvalt kohtuotsusest ja varasema Keskkonnainspektiooni ettekirjutusest lammutatud ning eeldatavasti häiring vähenenud, kuid selle mõjust merikotkale saab järeldusi teha pikema aja möödudes.  </v>
      </c>
    </row>
    <row r="42" spans="1:7" ht="73.8"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221.4" x14ac:dyDescent="0.4">
      <c r="A43" s="158" t="s">
        <v>325</v>
      </c>
      <c r="B43" s="159" t="s">
        <v>273</v>
      </c>
      <c r="C43" s="159" t="s">
        <v>317</v>
      </c>
      <c r="D43" s="171" t="s">
        <v>433</v>
      </c>
      <c r="E43" s="164" t="str">
        <f>IF(Hindamistabel!J162&lt;&gt;"",Hindamistabel!J162,"")</f>
        <v xml:space="preserve">Halvenenuks võib lugeda merikotka seisundi. </v>
      </c>
      <c r="F43" s="160" t="str">
        <f>IF(Hindamistabel!K162&lt;&gt;"",Hindamistabel!K162,"")</f>
        <v>EELIS, KESE, Nellis, R., 2020. Eksperthinnang Prangli maastikukaitseala Aksi sihtkaitsevööndi ulatuse ja tsoneeringu muutmise kohta.</v>
      </c>
      <c r="G43" s="161" t="str">
        <f>IF(Hindamistabel!L162&lt;&gt;"",Hindamistabel!L162,"")</f>
        <v/>
      </c>
    </row>
    <row r="44" spans="1:7" ht="221.4" x14ac:dyDescent="0.4">
      <c r="A44" s="158" t="s">
        <v>328</v>
      </c>
      <c r="B44" s="159" t="s">
        <v>273</v>
      </c>
      <c r="C44" s="159" t="s">
        <v>317</v>
      </c>
      <c r="D44" s="171" t="s">
        <v>434</v>
      </c>
      <c r="E44" s="164" t="str">
        <f>IF(Hindamistabel!J163&lt;&gt;"",Hindamistabel!J163,"")</f>
        <v>Halvenemise põhjus on inimtegevuse põhjustatud häiring, mis 2026. aastaks on eeldatavasti vähenenud. Kas sellel on positiivne mõju merikotkale, näitavad pikemaaegse seire tulemused.</v>
      </c>
      <c r="F44" s="160" t="str">
        <f>IF(Hindamistabel!K163&lt;&gt;"",Hindamistabel!K163,"")</f>
        <v>EELIS, KESE, Nellis, R., 2020. Eksperthinnang Prangli maastikukaitseala Aksi sihtkaitsevööndi ulatuse ja tsoneeringu muutmise kohta.</v>
      </c>
      <c r="G44" s="161" t="str">
        <f>IF(Hindamistabel!L163&lt;&gt;"",Hindamistabel!L163,"")</f>
        <v/>
      </c>
    </row>
    <row r="45" spans="1:7" ht="409.6"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EELIS, hindaja ekspertarvamus</v>
      </c>
      <c r="G45" s="161" t="str">
        <f>_xlfn.TEXTJOIN("; ",TRUE,Hindamistabel!L164:L168)</f>
        <v xml:space="preserve">Rannikuelupaikade (2110, 2120, 1640) kohta kaasaegsed andmed puuduvad (invetneeritud 15-25 a tagasi) ja vastavalt juhistele tuleb lugeda nende seisund halvenenuks. Lisaks on vanades inventuurides märgitud, et neid on kahjustanud maastikusõidukiga sõitmine ja rannas sõitmise jälgi tuvastati ka 2024. a Keskkonnaameti järelevalve käigus. 2019. a riiklik seire hindas Prangli saare lõunaosa seirepunktis rannikuelupaikade seisundi soodsaks, kuid viitab probleemina ATVde ja krossimootorratastega sõitmise. Kuna sõitmine on jätkuv probleem ja seire on üle 6 aasta vana, on seisundi hindamiseks vajalik läbi viia uus hindamine või inventeerimine.  Pranglil on tehtud hallide luidete (2130*) ja hariliku kukemarjaga luidete (2140*) taastamistöid, mistõttu on nende seisund eeldatavasti vähemalt stabiilne.  Värskemaid andmeid pole rannikulõugaste (1150*) kohta, kuid nende iseloomu ja paiknemise tõttu on seisund eeldatavasti stabiilne. Mõnende rannikuelupaigatüüpide pindala on võrreldes kaitsekorraldusperioodi algusega suurenenud, see on tingitud täpsemast kaardistusest (neid on leitud pärandniitude tüüpides kaasnevatena). Rannaniitude (1630*) ja kadastike (5130) pindala on vähesel määral vähenenud, kuid see on tingitud täpsemast inventuurist, mille käigus osa neist määrati 2021. a inventuuriga teisteks pärandniidutüüpideks. Kuna üle poole pärandniitudest hooldatakse karjatades, võib eeldada, et kokkuvõttes on nende seisund paranenud. Metsastunud luidete (2180) seisund on stabiilne (2020. a inventuuri alusel  on pindala ja seisundinäitajad suures osas jäänud samaks). Liigirikaste madalsoode eri osade seisund on väga erinev - karjatataval osal eeldatavasti paranenud, 2015. a inventuuri alusel kasega võsastuval alal (ei hooldata) eeldatavasti halvenenud ning lisaks on ala, mille kohta kaasaegsed andmed puuduvad. </v>
      </c>
    </row>
    <row r="46" spans="1:7" ht="73.8"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73.8" x14ac:dyDescent="0.4">
      <c r="A47" s="158" t="s">
        <v>337</v>
      </c>
      <c r="B47" s="159" t="s">
        <v>273</v>
      </c>
      <c r="C47" s="159" t="s">
        <v>317</v>
      </c>
      <c r="D47" s="171" t="s">
        <v>436</v>
      </c>
      <c r="E47" s="164" t="str">
        <f>IF(Hindamistabel!J170&lt;&gt;"",Hindamistabel!J170,"")</f>
        <v>Probleem on mõnede elupaigatüüpide (2110, 2120, 1640, osaliselt 7230, 1630*) kohta kaasaegse info puudumine (andmed 15-25 a vanad)</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Vajalik on viia läbi inventuurid vananenud (15-25 a vanad) andmetega aladel. Eriti tugev probleem on rannikuelupaikade andmetega, sest puudub kinnitatud inventeerimise metoodika. Probleem on maastikusõidukitega rannas sõitmine, mis kahjustab elupaigatüüpe.</v>
      </c>
      <c r="F48" s="160" t="str">
        <f>IF(Hindamistabel!K171&lt;&gt;"",Hindamistabel!K171,"")</f>
        <v>EELIS, hindaja arvamus</v>
      </c>
      <c r="G48" s="161" t="str">
        <f>IF(Hindamistabel!L171&lt;&gt;"",Hindamistabel!L171,"")</f>
        <v/>
      </c>
    </row>
    <row r="49" spans="1:7" ht="196.8"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Keskkonnaagentuur, ELME kaardikihid</v>
      </c>
      <c r="G49" s="161" t="str">
        <f>_xlfn.TEXTJOIN("; ",TRUE,Hindamistabel!L172:L175)</f>
        <v>Hindamisel on lähtutud suunised vastamiseseks sellest osast, mida teha siis, kui muutust pole võimalik hinnata. Prangli maastikukaitseala hindepunktid nelja ökosüsteemi teenuse (mulla org C, elupaigahüve, tolmeldamine, vee reguleerimisvõime) kaardi alusel on 6,82 (keskmine).</v>
      </c>
    </row>
    <row r="50" spans="1:7" ht="123"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",TRUE,_xlfn.UNIQUE(Hindamistabel!K176:K179))</f>
        <v>Keskkonnaagentuur, ELME kaardikihid</v>
      </c>
      <c r="G50" s="161" t="str">
        <f>_xlfn.TEXTJOIN("; ",TRUE,Hindamistabel!L176:L179)</f>
        <v xml:space="preserve">Hindamisel on lähtutud suunised vastamiseseks sellest osast, mida teha siis, kui muutust pole võimalik hinnata. Prangli maastikukaitseala sidususe hindepunktid ELME kaardikihtide alusel on 87,07 (hea). </v>
      </c>
    </row>
    <row r="51" spans="1:7" ht="73.8"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väärteomenetluse portaal</v>
      </c>
      <c r="G51" s="161" t="str">
        <f>_xlfn.TEXTJOIN("; ",TRUE,Hindamistabel!L180:L182)</f>
        <v>Ebaseaduslik ehitustegevus, väljaspool teid mootorsõidukiga sõitmine.</v>
      </c>
    </row>
    <row r="52" spans="1:7" ht="295.2"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",TRUE,_xlfn.UNIQUE(Hindamistabel!K183:K185))</f>
        <v>OKAS, väärteomenetluse portaal, Nellis, R., 2020. Eksperthinnang Prangli maastikukaitseala Aksi sihtkaitsevööndi ulatuse ja tsoneeringu muutmise kohta, hindaja arvamus</v>
      </c>
      <c r="G52" s="161" t="str">
        <f>_xlfn.TEXTJOIN("; ",TRUE,Hindamistabel!L183:L185)</f>
        <v>Ebaseaduslik ehitustegevus ja väljaspool teid mootorsõidukiga sõitmine kahjustab ja hävitab kaitseväärtuseid.</v>
      </c>
    </row>
    <row r="53" spans="1:7" ht="73.8"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Riigi Teataja, EELIS</v>
      </c>
      <c r="G53" s="161" t="str">
        <f>_xlfn.TEXTJOIN("; ",TRUE,Hindamistabel!L186:L190)</f>
        <v>Kaitsekord on sobiv, probleem on sellest kinnipidamine.</v>
      </c>
    </row>
    <row r="54" spans="1:7" ht="73.8"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246"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EELIS</v>
      </c>
      <c r="G55" s="161" t="str">
        <f>_xlfn.TEXTJOIN("; ",TRUE,Hindamistabel!L192:L196)</f>
        <v xml:space="preserve">2021. a inventuuri järgi on alal umbes 9 ha liigirikkaid niite (6270*), mis tuleks lisada kaitseväärtuste hulka. 2025. a registreeriti Aksi saarel lumi-tundrasamblik, mis on Eesti punase nimestiku 2019. a hindamise järgi kriitilises seisus. 2026. a mais ei ole lumi-tundrasamblik (Flavocetraria nivalis) Eestis kaitsealune liik, kuid kui see peaks muutuma, tuleks kaaluda liigi lisamist maastikukaitseala kaitseväärtuste hulka. </v>
      </c>
    </row>
    <row r="56" spans="1:7" ht="98.4" x14ac:dyDescent="0.4">
      <c r="A56" s="158" t="s">
        <v>404</v>
      </c>
      <c r="B56" s="159" t="s">
        <v>273</v>
      </c>
      <c r="C56" s="159" t="s">
        <v>317</v>
      </c>
      <c r="D56" s="171" t="s">
        <v>439</v>
      </c>
      <c r="E56" s="164" t="str">
        <f>IF(Hindamistabel!J197&lt;&gt;"",Hindamistabel!J197,"")</f>
        <v>2021. a inventuuri järgi on alal umbes 9 ha liigirikkaid niite (6270*), mis tuleks lisada kaitseväärtuste hulka.</v>
      </c>
      <c r="F56" s="160" t="str">
        <f>IF(Hindamistabel!K197&lt;&gt;"",Hindamistabel!K197,"")</f>
        <v>EELIS</v>
      </c>
      <c r="G56" s="161" t="str">
        <f>IF(Hindamistabel!L197&lt;&gt;"",Hindamistabel!L197,"")</f>
        <v/>
      </c>
    </row>
    <row r="57" spans="1:7" ht="103.5" customHeight="1" x14ac:dyDescent="0.4">
      <c r="A57" s="165">
        <v>20</v>
      </c>
      <c r="B57" s="166" t="s">
        <v>55</v>
      </c>
      <c r="C57" s="166" t="s">
        <v>55</v>
      </c>
      <c r="D57" s="173" t="s">
        <v>371</v>
      </c>
      <c r="E57" s="168" t="str">
        <f>IF(Hindamistabel!J198&lt;&gt;"",Hindamistabel!J198,"")</f>
        <v>Maastikukaitseala loodusväärtused on suure külastatavuse jm inimtegevuse surve all. Huvitav on jälgida seiretulemustest, kuidas hakkab pärast ebaseaduslike hoonete lammutamist minema merikotkal (kas pesitsemine õnnestub ja mitu aastat kulub selleks aega).</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2026-05-25T07:30:46Z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