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ma asjad\Aru ja büro\2025\Marko Vainu karstilombid\"/>
    </mc:Choice>
  </mc:AlternateContent>
  <xr:revisionPtr revIDLastSave="0" documentId="13_ncr:1_{68F6E8D7-3136-45CC-AD5D-CCB38504FDCD}" xr6:coauthVersionLast="47" xr6:coauthVersionMax="47" xr10:uidLastSave="{00000000-0000-0000-0000-000000000000}"/>
  <bookViews>
    <workbookView xWindow="-120" yWindow="-120" windowWidth="29040" windowHeight="15840" activeTab="2" xr2:uid="{ADA893FB-12E0-4837-BC56-2714A8827E39}"/>
  </bookViews>
  <sheets>
    <sheet name="Alba" sheetId="6" r:id="rId1"/>
    <sheet name="Kirikla" sheetId="7" r:id="rId2"/>
    <sheet name="Jalgsema" sheetId="9" r:id="rId3"/>
    <sheet name="Kuksema" sheetId="1" r:id="rId4"/>
    <sheet name="Tudre" sheetId="3" r:id="rId5"/>
    <sheet name="Saksi" sheetId="8" r:id="rId6"/>
    <sheet name="Lemmküla" sheetId="5" r:id="rId7"/>
    <sheet name="Võhmetu" sheetId="4" r:id="rId8"/>
    <sheet name="Assamalla" sheetId="2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6" l="1"/>
  <c r="I14" i="6" s="1"/>
  <c r="H19" i="6"/>
  <c r="I19" i="6" s="1"/>
  <c r="H24" i="6"/>
  <c r="I24" i="6" s="1"/>
  <c r="H31" i="6"/>
  <c r="I31" i="6" s="1"/>
  <c r="H38" i="6"/>
  <c r="I38" i="6" s="1"/>
  <c r="G10" i="6"/>
  <c r="H10" i="6" s="1"/>
  <c r="I10" i="6" s="1"/>
  <c r="G12" i="6"/>
  <c r="H12" i="6" s="1"/>
  <c r="I12" i="6" s="1"/>
  <c r="G14" i="6"/>
  <c r="G15" i="6"/>
  <c r="H15" i="6" s="1"/>
  <c r="I15" i="6" s="1"/>
  <c r="G17" i="6"/>
  <c r="H17" i="6" s="1"/>
  <c r="I17" i="6" s="1"/>
  <c r="G18" i="6"/>
  <c r="H18" i="6" s="1"/>
  <c r="I18" i="6" s="1"/>
  <c r="G19" i="6"/>
  <c r="G20" i="6"/>
  <c r="H20" i="6" s="1"/>
  <c r="I20" i="6" s="1"/>
  <c r="G21" i="6"/>
  <c r="H21" i="6" s="1"/>
  <c r="I21" i="6" s="1"/>
  <c r="G23" i="6"/>
  <c r="H23" i="6" s="1"/>
  <c r="I23" i="6" s="1"/>
  <c r="G24" i="6"/>
  <c r="G26" i="6"/>
  <c r="H26" i="6" s="1"/>
  <c r="I26" i="6" s="1"/>
  <c r="G29" i="6"/>
  <c r="H29" i="6" s="1"/>
  <c r="I29" i="6" s="1"/>
  <c r="G30" i="6"/>
  <c r="H30" i="6" s="1"/>
  <c r="I30" i="6" s="1"/>
  <c r="G31" i="6"/>
  <c r="G33" i="6"/>
  <c r="H33" i="6" s="1"/>
  <c r="I33" i="6" s="1"/>
  <c r="G35" i="6"/>
  <c r="H35" i="6" s="1"/>
  <c r="I35" i="6" s="1"/>
  <c r="G37" i="6"/>
  <c r="H37" i="6" s="1"/>
  <c r="I37" i="6" s="1"/>
  <c r="G38" i="6"/>
  <c r="G40" i="6"/>
  <c r="H40" i="6" s="1"/>
  <c r="I40" i="6" s="1"/>
  <c r="G41" i="6"/>
  <c r="H41" i="6" s="1"/>
  <c r="I41" i="6" s="1"/>
  <c r="G42" i="6"/>
  <c r="H42" i="6" s="1"/>
  <c r="I42" i="6" s="1"/>
  <c r="G45" i="6"/>
  <c r="H45" i="6" s="1"/>
  <c r="B44" i="6"/>
  <c r="G44" i="6" s="1"/>
  <c r="H44" i="6" s="1"/>
  <c r="C44" i="6"/>
  <c r="D44" i="6"/>
  <c r="E44" i="6"/>
  <c r="F44" i="6"/>
  <c r="G10" i="7"/>
  <c r="H10" i="7" s="1"/>
  <c r="I10" i="7" s="1"/>
  <c r="G12" i="7"/>
  <c r="H12" i="7" s="1"/>
  <c r="I12" i="7" s="1"/>
  <c r="G13" i="7"/>
  <c r="H13" i="7" s="1"/>
  <c r="I13" i="7" s="1"/>
  <c r="G15" i="7"/>
  <c r="H15" i="7" s="1"/>
  <c r="I15" i="7" s="1"/>
  <c r="G16" i="7"/>
  <c r="H16" i="7" s="1"/>
  <c r="I16" i="7" s="1"/>
  <c r="G17" i="7"/>
  <c r="H17" i="7" s="1"/>
  <c r="I17" i="7" s="1"/>
  <c r="G19" i="7"/>
  <c r="H19" i="7" s="1"/>
  <c r="I19" i="7" s="1"/>
  <c r="G21" i="7"/>
  <c r="H21" i="7" s="1"/>
  <c r="I21" i="7" s="1"/>
  <c r="G23" i="7"/>
  <c r="H23" i="7" s="1"/>
  <c r="I23" i="7" s="1"/>
  <c r="G25" i="7"/>
  <c r="H25" i="7" s="1"/>
  <c r="I25" i="7" s="1"/>
  <c r="G26" i="7"/>
  <c r="H26" i="7" s="1"/>
  <c r="I26" i="7" s="1"/>
  <c r="G29" i="7"/>
  <c r="H29" i="7" s="1"/>
  <c r="I29" i="7" s="1"/>
  <c r="G30" i="7"/>
  <c r="H30" i="7" s="1"/>
  <c r="I30" i="7" s="1"/>
  <c r="G31" i="7"/>
  <c r="H31" i="7" s="1"/>
  <c r="I31" i="7" s="1"/>
  <c r="G32" i="7"/>
  <c r="H32" i="7" s="1"/>
  <c r="I32" i="7" s="1"/>
  <c r="G34" i="7"/>
  <c r="H34" i="7" s="1"/>
  <c r="I34" i="7" s="1"/>
  <c r="G35" i="7"/>
  <c r="H35" i="7" s="1"/>
  <c r="I35" i="7" s="1"/>
  <c r="G38" i="7"/>
  <c r="H38" i="7" s="1"/>
  <c r="B37" i="7"/>
  <c r="C37" i="7"/>
  <c r="G37" i="7" s="1"/>
  <c r="H37" i="7" s="1"/>
  <c r="D37" i="7"/>
  <c r="E37" i="7"/>
  <c r="F37" i="7"/>
  <c r="H15" i="9"/>
  <c r="I15" i="9" s="1"/>
  <c r="H17" i="9"/>
  <c r="I17" i="9" s="1"/>
  <c r="H23" i="9"/>
  <c r="I23" i="9" s="1"/>
  <c r="H24" i="9"/>
  <c r="I24" i="9" s="1"/>
  <c r="H28" i="9"/>
  <c r="I28" i="9" s="1"/>
  <c r="G11" i="9"/>
  <c r="H11" i="9" s="1"/>
  <c r="I11" i="9" s="1"/>
  <c r="G13" i="9"/>
  <c r="H13" i="9" s="1"/>
  <c r="I13" i="9" s="1"/>
  <c r="G15" i="9"/>
  <c r="G17" i="9"/>
  <c r="G19" i="9"/>
  <c r="H19" i="9" s="1"/>
  <c r="I19" i="9" s="1"/>
  <c r="G21" i="9"/>
  <c r="H21" i="9" s="1"/>
  <c r="I21" i="9" s="1"/>
  <c r="G23" i="9"/>
  <c r="G24" i="9"/>
  <c r="G26" i="9"/>
  <c r="H26" i="9" s="1"/>
  <c r="I26" i="9" s="1"/>
  <c r="G27" i="9"/>
  <c r="H27" i="9" s="1"/>
  <c r="I27" i="9" s="1"/>
  <c r="G28" i="9"/>
  <c r="G31" i="9"/>
  <c r="H31" i="9" s="1"/>
  <c r="B30" i="9"/>
  <c r="G30" i="9" s="1"/>
  <c r="H30" i="9" s="1"/>
  <c r="C30" i="9"/>
  <c r="D30" i="9"/>
  <c r="E30" i="9"/>
  <c r="F30" i="9"/>
  <c r="H12" i="8"/>
  <c r="I12" i="8" s="1"/>
  <c r="H14" i="8"/>
  <c r="I14" i="8" s="1"/>
  <c r="H15" i="8"/>
  <c r="I15" i="8" s="1"/>
  <c r="H16" i="8"/>
  <c r="I16" i="8" s="1"/>
  <c r="H17" i="8"/>
  <c r="I17" i="8" s="1"/>
  <c r="H18" i="8"/>
  <c r="I18" i="8" s="1"/>
  <c r="H19" i="8"/>
  <c r="I19" i="8" s="1"/>
  <c r="H20" i="8"/>
  <c r="I20" i="8" s="1"/>
  <c r="H21" i="8"/>
  <c r="I21" i="8" s="1"/>
  <c r="H23" i="8"/>
  <c r="I23" i="8" s="1"/>
  <c r="H25" i="8"/>
  <c r="I25" i="8" s="1"/>
  <c r="H27" i="8"/>
  <c r="I27" i="8" s="1"/>
  <c r="H28" i="8"/>
  <c r="I28" i="8" s="1"/>
  <c r="H33" i="8"/>
  <c r="H11" i="8"/>
  <c r="I11" i="8" s="1"/>
  <c r="G11" i="8"/>
  <c r="G13" i="8"/>
  <c r="H13" i="8" s="1"/>
  <c r="I13" i="8" s="1"/>
  <c r="G15" i="8"/>
  <c r="G22" i="8"/>
  <c r="H22" i="8" s="1"/>
  <c r="I22" i="8" s="1"/>
  <c r="G23" i="8"/>
  <c r="G24" i="8"/>
  <c r="H24" i="8" s="1"/>
  <c r="I24" i="8" s="1"/>
  <c r="G25" i="8"/>
  <c r="G26" i="8"/>
  <c r="H26" i="8" s="1"/>
  <c r="I26" i="8" s="1"/>
  <c r="G28" i="8"/>
  <c r="G29" i="8"/>
  <c r="H29" i="8" s="1"/>
  <c r="I29" i="8" s="1"/>
  <c r="G30" i="8"/>
  <c r="H30" i="8" s="1"/>
  <c r="I30" i="8" s="1"/>
  <c r="G33" i="8"/>
  <c r="B32" i="8"/>
  <c r="G32" i="8" s="1"/>
  <c r="H32" i="8" s="1"/>
  <c r="C32" i="8"/>
  <c r="D32" i="8"/>
  <c r="E32" i="8"/>
  <c r="F32" i="8"/>
  <c r="I11" i="5"/>
  <c r="H17" i="5"/>
  <c r="I17" i="5" s="1"/>
  <c r="H25" i="5"/>
  <c r="I25" i="5" s="1"/>
  <c r="H30" i="5"/>
  <c r="I30" i="5" s="1"/>
  <c r="H36" i="5"/>
  <c r="H11" i="5"/>
  <c r="G11" i="5"/>
  <c r="G12" i="5"/>
  <c r="H12" i="5" s="1"/>
  <c r="I12" i="5" s="1"/>
  <c r="G14" i="5"/>
  <c r="H14" i="5" s="1"/>
  <c r="I14" i="5" s="1"/>
  <c r="G15" i="5"/>
  <c r="H15" i="5" s="1"/>
  <c r="I15" i="5" s="1"/>
  <c r="G17" i="5"/>
  <c r="G18" i="5"/>
  <c r="H18" i="5" s="1"/>
  <c r="I18" i="5" s="1"/>
  <c r="G21" i="5"/>
  <c r="H21" i="5" s="1"/>
  <c r="I21" i="5" s="1"/>
  <c r="G23" i="5"/>
  <c r="H23" i="5" s="1"/>
  <c r="I23" i="5" s="1"/>
  <c r="G25" i="5"/>
  <c r="G26" i="5"/>
  <c r="H26" i="5" s="1"/>
  <c r="I26" i="5" s="1"/>
  <c r="G28" i="5"/>
  <c r="H28" i="5" s="1"/>
  <c r="I28" i="5" s="1"/>
  <c r="G29" i="5"/>
  <c r="H29" i="5" s="1"/>
  <c r="I29" i="5" s="1"/>
  <c r="G30" i="5"/>
  <c r="G32" i="5"/>
  <c r="H32" i="5" s="1"/>
  <c r="I32" i="5" s="1"/>
  <c r="G33" i="5"/>
  <c r="H33" i="5" s="1"/>
  <c r="I33" i="5" s="1"/>
  <c r="G36" i="5"/>
  <c r="B35" i="5"/>
  <c r="C35" i="5"/>
  <c r="G35" i="5" s="1"/>
  <c r="H35" i="5" s="1"/>
  <c r="D35" i="5"/>
  <c r="E35" i="5"/>
  <c r="F35" i="5"/>
  <c r="I22" i="4"/>
  <c r="H16" i="4"/>
  <c r="I16" i="4" s="1"/>
  <c r="H17" i="4"/>
  <c r="I17" i="4" s="1"/>
  <c r="H22" i="4"/>
  <c r="H23" i="4"/>
  <c r="I23" i="4" s="1"/>
  <c r="H29" i="4"/>
  <c r="G11" i="4"/>
  <c r="H11" i="4" s="1"/>
  <c r="I11" i="4" s="1"/>
  <c r="G13" i="4"/>
  <c r="H13" i="4" s="1"/>
  <c r="I13" i="4" s="1"/>
  <c r="G14" i="4"/>
  <c r="H14" i="4" s="1"/>
  <c r="I14" i="4" s="1"/>
  <c r="G16" i="4"/>
  <c r="G17" i="4"/>
  <c r="G19" i="4"/>
  <c r="H19" i="4" s="1"/>
  <c r="I19" i="4" s="1"/>
  <c r="G21" i="4"/>
  <c r="H21" i="4" s="1"/>
  <c r="I21" i="4" s="1"/>
  <c r="G22" i="4"/>
  <c r="G23" i="4"/>
  <c r="G25" i="4"/>
  <c r="H25" i="4" s="1"/>
  <c r="I25" i="4" s="1"/>
  <c r="G26" i="4"/>
  <c r="H26" i="4" s="1"/>
  <c r="I26" i="4" s="1"/>
  <c r="G29" i="4"/>
  <c r="B28" i="4"/>
  <c r="G28" i="4" s="1"/>
  <c r="H28" i="4" s="1"/>
  <c r="C28" i="4"/>
  <c r="D28" i="4"/>
  <c r="E28" i="4"/>
  <c r="F28" i="4"/>
  <c r="I11" i="3"/>
  <c r="I10" i="3"/>
  <c r="H12" i="3"/>
  <c r="I12" i="3" s="1"/>
  <c r="H21" i="3"/>
  <c r="I21" i="3" s="1"/>
  <c r="H23" i="3"/>
  <c r="I23" i="3" s="1"/>
  <c r="H26" i="3"/>
  <c r="I26" i="3" s="1"/>
  <c r="H29" i="3"/>
  <c r="I29" i="3" s="1"/>
  <c r="H33" i="3"/>
  <c r="H10" i="3"/>
  <c r="G10" i="3"/>
  <c r="G12" i="3"/>
  <c r="G16" i="3"/>
  <c r="H16" i="3" s="1"/>
  <c r="I16" i="3" s="1"/>
  <c r="G17" i="3"/>
  <c r="H17" i="3" s="1"/>
  <c r="I17" i="3" s="1"/>
  <c r="G21" i="3"/>
  <c r="G23" i="3"/>
  <c r="G24" i="3"/>
  <c r="H24" i="3" s="1"/>
  <c r="I24" i="3" s="1"/>
  <c r="G25" i="3"/>
  <c r="H25" i="3" s="1"/>
  <c r="I25" i="3" s="1"/>
  <c r="G26" i="3"/>
  <c r="G29" i="3"/>
  <c r="G30" i="3"/>
  <c r="H30" i="3" s="1"/>
  <c r="I30" i="3" s="1"/>
  <c r="G33" i="3"/>
  <c r="B32" i="3"/>
  <c r="C32" i="3"/>
  <c r="G32" i="3" s="1"/>
  <c r="H32" i="3" s="1"/>
  <c r="D32" i="3"/>
  <c r="E32" i="3"/>
  <c r="F32" i="3"/>
  <c r="H22" i="1"/>
  <c r="I22" i="1" s="1"/>
  <c r="G10" i="1"/>
  <c r="H10" i="1" s="1"/>
  <c r="I10" i="1" s="1"/>
  <c r="G12" i="1"/>
  <c r="H12" i="1" s="1"/>
  <c r="I12" i="1" s="1"/>
  <c r="G14" i="1"/>
  <c r="H14" i="1" s="1"/>
  <c r="I14" i="1" s="1"/>
  <c r="G16" i="1"/>
  <c r="H16" i="1" s="1"/>
  <c r="I16" i="1" s="1"/>
  <c r="G17" i="1"/>
  <c r="H17" i="1" s="1"/>
  <c r="I17" i="1" s="1"/>
  <c r="G19" i="1"/>
  <c r="H19" i="1" s="1"/>
  <c r="I19" i="1" s="1"/>
  <c r="G22" i="1"/>
  <c r="G23" i="1"/>
  <c r="H23" i="1" s="1"/>
  <c r="I23" i="1" s="1"/>
  <c r="G24" i="1"/>
  <c r="H24" i="1" s="1"/>
  <c r="I24" i="1" s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2" i="1"/>
  <c r="H32" i="1" s="1"/>
  <c r="B31" i="1"/>
  <c r="C31" i="1"/>
  <c r="D31" i="1"/>
  <c r="E31" i="1"/>
  <c r="G31" i="1" s="1"/>
  <c r="H31" i="1" s="1"/>
  <c r="F31" i="1"/>
  <c r="G10" i="2"/>
  <c r="H10" i="2" s="1"/>
  <c r="I10" i="2" s="1"/>
  <c r="G14" i="2"/>
  <c r="H14" i="2" s="1"/>
  <c r="I14" i="2" s="1"/>
  <c r="G16" i="2"/>
  <c r="H16" i="2" s="1"/>
  <c r="I16" i="2" s="1"/>
  <c r="G17" i="2"/>
  <c r="H17" i="2" s="1"/>
  <c r="I17" i="2" s="1"/>
  <c r="G18" i="2"/>
  <c r="H18" i="2" s="1"/>
  <c r="I18" i="2" s="1"/>
  <c r="G20" i="2"/>
  <c r="H20" i="2" s="1"/>
  <c r="I20" i="2" s="1"/>
  <c r="G24" i="2"/>
  <c r="H24" i="2" s="1"/>
  <c r="B23" i="2"/>
  <c r="C23" i="2"/>
  <c r="D23" i="2"/>
  <c r="E23" i="2"/>
  <c r="F23" i="2"/>
  <c r="I36" i="7" l="1"/>
  <c r="I29" i="9"/>
  <c r="I30" i="1"/>
  <c r="I31" i="3"/>
  <c r="I31" i="8"/>
  <c r="I34" i="5"/>
  <c r="I27" i="4"/>
  <c r="I43" i="6"/>
  <c r="G23" i="2"/>
  <c r="H23" i="2" s="1"/>
  <c r="I21" i="2"/>
</calcChain>
</file>

<file path=xl/sharedStrings.xml><?xml version="1.0" encoding="utf-8"?>
<sst xmlns="http://schemas.openxmlformats.org/spreadsheetml/2006/main" count="451" uniqueCount="103">
  <si>
    <t>Det.: H. Timm</t>
  </si>
  <si>
    <t>Takson</t>
  </si>
  <si>
    <t>Isendite arv proovides</t>
  </si>
  <si>
    <t>Summa</t>
  </si>
  <si>
    <t xml:space="preserve">Keskmine </t>
  </si>
  <si>
    <t>%</t>
  </si>
  <si>
    <t>Leidumine</t>
  </si>
  <si>
    <t xml:space="preserve"> </t>
  </si>
  <si>
    <t>kvalit.</t>
  </si>
  <si>
    <t>proovis</t>
  </si>
  <si>
    <t>OLIGOCHAETA Gen. sp.</t>
  </si>
  <si>
    <t>HIRUDINEA</t>
  </si>
  <si>
    <t>BIVALVIA</t>
  </si>
  <si>
    <t>Pisidium sp.</t>
  </si>
  <si>
    <t>Sphaerium corneum</t>
  </si>
  <si>
    <t>GASTROPODA</t>
  </si>
  <si>
    <t>Bithynia tentaculata</t>
  </si>
  <si>
    <t>CRUSTACEA</t>
  </si>
  <si>
    <t>Asellus aquaticus</t>
  </si>
  <si>
    <t>EPHEMEROPTERA</t>
  </si>
  <si>
    <t>HETEROPTERA</t>
  </si>
  <si>
    <t>TRICHOPTERA</t>
  </si>
  <si>
    <t>DIPTERA</t>
  </si>
  <si>
    <t>Chironomidae Gen. sp.</t>
  </si>
  <si>
    <t>Diptera Gen. sp.</t>
  </si>
  <si>
    <t>Isendite arv  proovis</t>
  </si>
  <si>
    <t>Taksonite arv proovis</t>
  </si>
  <si>
    <t>Keskmine isendite arv  ruutmeetril</t>
  </si>
  <si>
    <t>Taksonite koguarv (ilma kvalitatiivse proovita)</t>
  </si>
  <si>
    <t>Taksonite koguarv (koos kvalitatiivse prooviga)</t>
  </si>
  <si>
    <t>Shannoni erisusindeks</t>
  </si>
  <si>
    <t>ASPT indeks</t>
  </si>
  <si>
    <t>EPT indeks</t>
  </si>
  <si>
    <t>MESH</t>
  </si>
  <si>
    <t>Veekogu: Kuksema karstilomp</t>
  </si>
  <si>
    <t>Koht: Kalakurve</t>
  </si>
  <si>
    <t>Aeg: 20250404</t>
  </si>
  <si>
    <t>Culicidae Gen. sp.</t>
  </si>
  <si>
    <t>Corixa dentipes</t>
  </si>
  <si>
    <t>COLEOPTERA</t>
  </si>
  <si>
    <t>Dytiscidae Gen. sp.</t>
  </si>
  <si>
    <t>Tipulidae Gen. sp.</t>
  </si>
  <si>
    <t>ARACHNIDA</t>
  </si>
  <si>
    <t>Hydrachnidia Gen. sp.</t>
  </si>
  <si>
    <t>Limnephilus rhombicus</t>
  </si>
  <si>
    <t>Limnephilus bipunctatus/sp.</t>
  </si>
  <si>
    <t>Ironoquia dubia</t>
  </si>
  <si>
    <t>Sigara fossarum/sp.</t>
  </si>
  <si>
    <t>*</t>
  </si>
  <si>
    <t>Grammotaulius sp.</t>
  </si>
  <si>
    <t>Veekogu: Assamalla luht</t>
  </si>
  <si>
    <t>Koht: S kallas</t>
  </si>
  <si>
    <t>Limnephilus sp. 1</t>
  </si>
  <si>
    <t>Limnephilus sp. 2</t>
  </si>
  <si>
    <t>Haliplus sp.</t>
  </si>
  <si>
    <t>Ostracoda Gen. sp.</t>
  </si>
  <si>
    <t>Koht: SW kallas</t>
  </si>
  <si>
    <t>Koht: S lombi W kallas</t>
  </si>
  <si>
    <t>Limnephilus sp. 3</t>
  </si>
  <si>
    <t>Sphaerium sp.</t>
  </si>
  <si>
    <t>Chaoborus sp.</t>
  </si>
  <si>
    <t>Callicorixa sahlbergi</t>
  </si>
  <si>
    <t>Veekogu: Võhmetu karstilomp</t>
  </si>
  <si>
    <t>Koht: N kallas</t>
  </si>
  <si>
    <t>Planorbis planorbis</t>
  </si>
  <si>
    <t>Erpobdella sp.</t>
  </si>
  <si>
    <t>Tabanidae Gen. sp.</t>
  </si>
  <si>
    <t>Veekogu: Lemmküla karstilomp</t>
  </si>
  <si>
    <t>Holocentropus sp.</t>
  </si>
  <si>
    <t>Haemopis sanguisuga</t>
  </si>
  <si>
    <t>Syrphidae Gen. sp.</t>
  </si>
  <si>
    <t>Berosus sp.</t>
  </si>
  <si>
    <t>Erpobdella lineata</t>
  </si>
  <si>
    <t>ODONATA</t>
  </si>
  <si>
    <t>Libellulidae Gen. sp.</t>
  </si>
  <si>
    <t>Argyroneta aquatica</t>
  </si>
  <si>
    <t>Veekogu: Alba karstilomp</t>
  </si>
  <si>
    <t>Aeg: 20250405</t>
  </si>
  <si>
    <t>Koht: W kallas</t>
  </si>
  <si>
    <t>Galba truncatula</t>
  </si>
  <si>
    <t>Sigara striata</t>
  </si>
  <si>
    <t>Gyraulus albus</t>
  </si>
  <si>
    <t>Suphrodytes dorsalis</t>
  </si>
  <si>
    <t>Gerris argentatus</t>
  </si>
  <si>
    <t>Sigara sp.</t>
  </si>
  <si>
    <t>Trichostegia minor</t>
  </si>
  <si>
    <t>Bathyomphalus contortus</t>
  </si>
  <si>
    <t>Aplexa hypnorum</t>
  </si>
  <si>
    <t>Limnephilus flavicornis</t>
  </si>
  <si>
    <t>Veekogu: Kirikla karstilomp</t>
  </si>
  <si>
    <t>Holocentropus stagnalis</t>
  </si>
  <si>
    <t xml:space="preserve">Limnephilus sp. </t>
  </si>
  <si>
    <t>Siphlonurus lacustris</t>
  </si>
  <si>
    <t>Notonecta glauca</t>
  </si>
  <si>
    <t>Veekogu: Saksi karstilomp</t>
  </si>
  <si>
    <t>Limnephilus flavicornis/sp.</t>
  </si>
  <si>
    <t>Coenagrionidae Gen. sp.</t>
  </si>
  <si>
    <t>Veekogu: Jalgsema karstilomp</t>
  </si>
  <si>
    <t>Koht: E kallas</t>
  </si>
  <si>
    <t>TURBELLARIA</t>
  </si>
  <si>
    <t>Dendrocoelum lacteum</t>
  </si>
  <si>
    <t>Branchipus schaefferi</t>
  </si>
  <si>
    <t>Veekogu: Tudre S-poolne karstilomp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</si>
</sst>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charset val="186"/>
    </font>
    <font>
      <sz val="9"/>
      <name val="Times New Roman"/>
      <family val="1"/>
    </font>
    <font>
      <sz val="10"/>
      <name val="Times New Roman"/>
      <family val="1"/>
    </font>
    <font>
      <sz val="9"/>
      <color rgb="FFFF0000"/>
      <name val="Times New Roman"/>
      <family val="1"/>
    </font>
    <font>
      <sz val="8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</cellXfs>
  <cellStyles count="1">
    <cellStyle name="Normaallaad" xfId="0" builtinId="0"/>
  </cellStyles>
  <dxfs count="0"/>
  <tableStyles count="0" defaultTableStyle="TableStyleMedium2" defaultPivotStyle="PivotStyleLight16"/>
  <colors>
    <mruColors>
      <color rgb="FFFF6600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89A2-A577-41E0-A359-4B050243420A}">
  <dimension ref="A1:J52"/>
  <sheetViews>
    <sheetView workbookViewId="0">
      <pane xSplit="16" ySplit="14" topLeftCell="Q15" activePane="bottomRight" state="frozen"/>
      <selection pane="topRight" activeCell="Q1" sqref="Q1"/>
      <selection pane="bottomLeft" activeCell="A21" sqref="A21"/>
      <selection pane="bottomRight" activeCell="I53" sqref="I53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76</v>
      </c>
      <c r="B1" s="2"/>
    </row>
    <row r="2" spans="1:10" x14ac:dyDescent="0.2">
      <c r="A2" s="1" t="s">
        <v>78</v>
      </c>
      <c r="B2" s="2"/>
    </row>
    <row r="3" spans="1:10" x14ac:dyDescent="0.2">
      <c r="A3" s="1" t="s">
        <v>77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10</v>
      </c>
      <c r="B10" s="1">
        <v>1</v>
      </c>
      <c r="C10" s="1">
        <v>3</v>
      </c>
      <c r="F10" s="1">
        <v>1</v>
      </c>
      <c r="G10" s="1">
        <f>SUM(B10:F10)</f>
        <v>5</v>
      </c>
      <c r="H10" s="3">
        <f>(G10/5)</f>
        <v>1</v>
      </c>
      <c r="I10" s="5">
        <f>(H10/1.874)</f>
        <v>0.53361792956243326</v>
      </c>
      <c r="J10" s="1" t="s">
        <v>48</v>
      </c>
    </row>
    <row r="11" spans="1:10" x14ac:dyDescent="0.2">
      <c r="A11" s="1" t="s">
        <v>11</v>
      </c>
      <c r="I11" s="5"/>
    </row>
    <row r="12" spans="1:10" x14ac:dyDescent="0.2">
      <c r="A12" s="1" t="s">
        <v>72</v>
      </c>
      <c r="E12" s="1">
        <v>1</v>
      </c>
      <c r="G12" s="1">
        <f>SUM(B12:F12)</f>
        <v>1</v>
      </c>
      <c r="H12" s="3">
        <f t="shared" ref="H12:H45" si="0">(G12/5)</f>
        <v>0.2</v>
      </c>
      <c r="I12" s="5">
        <f t="shared" ref="I12:I42" si="1">(H12/1.874)</f>
        <v>0.10672358591248667</v>
      </c>
    </row>
    <row r="13" spans="1:10" x14ac:dyDescent="0.2">
      <c r="A13" s="1" t="s">
        <v>12</v>
      </c>
      <c r="I13" s="5"/>
    </row>
    <row r="14" spans="1:10" x14ac:dyDescent="0.2">
      <c r="A14" s="1" t="s">
        <v>13</v>
      </c>
      <c r="B14" s="1">
        <v>58</v>
      </c>
      <c r="C14" s="1">
        <v>83</v>
      </c>
      <c r="D14" s="1">
        <v>8</v>
      </c>
      <c r="E14" s="1">
        <v>8</v>
      </c>
      <c r="F14" s="1">
        <v>10</v>
      </c>
      <c r="G14" s="1">
        <f>SUM(B14:F14)</f>
        <v>167</v>
      </c>
      <c r="H14" s="3">
        <f t="shared" si="0"/>
        <v>33.4</v>
      </c>
      <c r="I14" s="5">
        <f t="shared" si="1"/>
        <v>17.82283884738527</v>
      </c>
      <c r="J14" s="1" t="s">
        <v>48</v>
      </c>
    </row>
    <row r="15" spans="1:10" x14ac:dyDescent="0.2">
      <c r="A15" s="1" t="s">
        <v>59</v>
      </c>
      <c r="B15" s="1">
        <v>42</v>
      </c>
      <c r="C15" s="1">
        <v>50</v>
      </c>
      <c r="D15" s="1">
        <v>33</v>
      </c>
      <c r="E15" s="1">
        <v>117</v>
      </c>
      <c r="F15" s="1">
        <v>8</v>
      </c>
      <c r="G15" s="1">
        <f>SUM(B15:F15)</f>
        <v>250</v>
      </c>
      <c r="H15" s="3">
        <f t="shared" si="0"/>
        <v>50</v>
      </c>
      <c r="I15" s="5">
        <f t="shared" si="1"/>
        <v>26.680896478121664</v>
      </c>
      <c r="J15" s="1" t="s">
        <v>48</v>
      </c>
    </row>
    <row r="16" spans="1:10" x14ac:dyDescent="0.2">
      <c r="A16" s="1" t="s">
        <v>15</v>
      </c>
      <c r="I16" s="5"/>
    </row>
    <row r="17" spans="1:10" x14ac:dyDescent="0.2">
      <c r="A17" s="1" t="s">
        <v>87</v>
      </c>
      <c r="E17" s="1">
        <v>2</v>
      </c>
      <c r="F17" s="1">
        <v>3</v>
      </c>
      <c r="G17" s="1">
        <f>SUM(B17:F17)</f>
        <v>5</v>
      </c>
      <c r="H17" s="3">
        <f t="shared" si="0"/>
        <v>1</v>
      </c>
      <c r="I17" s="5">
        <f t="shared" si="1"/>
        <v>0.53361792956243326</v>
      </c>
    </row>
    <row r="18" spans="1:10" x14ac:dyDescent="0.2">
      <c r="A18" s="1" t="s">
        <v>86</v>
      </c>
      <c r="C18" s="1">
        <v>1</v>
      </c>
      <c r="G18" s="1">
        <f>SUM(B18:F18)</f>
        <v>1</v>
      </c>
      <c r="H18" s="3">
        <f t="shared" si="0"/>
        <v>0.2</v>
      </c>
      <c r="I18" s="5">
        <f t="shared" si="1"/>
        <v>0.10672358591248667</v>
      </c>
    </row>
    <row r="19" spans="1:10" x14ac:dyDescent="0.2">
      <c r="A19" s="1" t="s">
        <v>79</v>
      </c>
      <c r="B19" s="1">
        <v>3</v>
      </c>
      <c r="C19" s="1">
        <v>2</v>
      </c>
      <c r="F19" s="1">
        <v>3</v>
      </c>
      <c r="G19" s="1">
        <f>SUM(B19:F19)</f>
        <v>8</v>
      </c>
      <c r="H19" s="3">
        <f t="shared" si="0"/>
        <v>1.6</v>
      </c>
      <c r="I19" s="5">
        <f t="shared" si="1"/>
        <v>0.85378868729989332</v>
      </c>
      <c r="J19" s="1" t="s">
        <v>48</v>
      </c>
    </row>
    <row r="20" spans="1:10" x14ac:dyDescent="0.2">
      <c r="A20" s="1" t="s">
        <v>81</v>
      </c>
      <c r="B20" s="1">
        <v>1</v>
      </c>
      <c r="C20" s="1">
        <v>2</v>
      </c>
      <c r="F20" s="1">
        <v>1</v>
      </c>
      <c r="G20" s="1">
        <f>SUM(B20:F20)</f>
        <v>4</v>
      </c>
      <c r="H20" s="3">
        <f t="shared" si="0"/>
        <v>0.8</v>
      </c>
      <c r="I20" s="5">
        <f t="shared" si="1"/>
        <v>0.42689434364994666</v>
      </c>
      <c r="J20" s="1" t="s">
        <v>48</v>
      </c>
    </row>
    <row r="21" spans="1:10" x14ac:dyDescent="0.2">
      <c r="A21" s="1" t="s">
        <v>64</v>
      </c>
      <c r="B21" s="1">
        <v>4</v>
      </c>
      <c r="D21" s="1">
        <v>1</v>
      </c>
      <c r="E21" s="1">
        <v>3</v>
      </c>
      <c r="F21" s="1">
        <v>1</v>
      </c>
      <c r="G21" s="1">
        <f>SUM(B21:F21)</f>
        <v>9</v>
      </c>
      <c r="H21" s="3">
        <f t="shared" si="0"/>
        <v>1.8</v>
      </c>
      <c r="I21" s="5">
        <f t="shared" si="1"/>
        <v>0.96051227321237986</v>
      </c>
      <c r="J21" s="1" t="s">
        <v>48</v>
      </c>
    </row>
    <row r="22" spans="1:10" x14ac:dyDescent="0.2">
      <c r="A22" s="1" t="s">
        <v>17</v>
      </c>
      <c r="I22" s="5"/>
    </row>
    <row r="23" spans="1:10" x14ac:dyDescent="0.2">
      <c r="A23" s="1" t="s">
        <v>18</v>
      </c>
      <c r="B23" s="1">
        <v>33</v>
      </c>
      <c r="C23" s="1">
        <v>32</v>
      </c>
      <c r="D23" s="1">
        <v>34</v>
      </c>
      <c r="E23" s="1">
        <v>33</v>
      </c>
      <c r="F23" s="1">
        <v>11</v>
      </c>
      <c r="G23" s="1">
        <f>SUM(B23:F23)</f>
        <v>143</v>
      </c>
      <c r="H23" s="3">
        <f t="shared" si="0"/>
        <v>28.6</v>
      </c>
      <c r="I23" s="5">
        <f t="shared" si="1"/>
        <v>15.261472785485592</v>
      </c>
      <c r="J23" s="1" t="s">
        <v>48</v>
      </c>
    </row>
    <row r="24" spans="1:10" x14ac:dyDescent="0.2">
      <c r="A24" s="1" t="s">
        <v>55</v>
      </c>
      <c r="C24" s="1">
        <v>1</v>
      </c>
      <c r="E24" s="1">
        <v>1</v>
      </c>
      <c r="G24" s="1">
        <f>SUM(B24:F24)</f>
        <v>2</v>
      </c>
      <c r="H24" s="3">
        <f t="shared" si="0"/>
        <v>0.4</v>
      </c>
      <c r="I24" s="5">
        <f t="shared" si="1"/>
        <v>0.21344717182497333</v>
      </c>
    </row>
    <row r="25" spans="1:10" x14ac:dyDescent="0.2">
      <c r="A25" s="1" t="s">
        <v>42</v>
      </c>
      <c r="I25" s="5"/>
    </row>
    <row r="26" spans="1:10" x14ac:dyDescent="0.2">
      <c r="A26" s="1" t="s">
        <v>43</v>
      </c>
      <c r="B26" s="1">
        <v>8</v>
      </c>
      <c r="C26" s="1">
        <v>3</v>
      </c>
      <c r="D26" s="1">
        <v>1</v>
      </c>
      <c r="F26" s="1">
        <v>2</v>
      </c>
      <c r="G26" s="1">
        <f>SUM(B26:F26)</f>
        <v>14</v>
      </c>
      <c r="H26" s="3">
        <f t="shared" si="0"/>
        <v>2.8</v>
      </c>
      <c r="I26" s="5">
        <f t="shared" si="1"/>
        <v>1.4941302027748131</v>
      </c>
      <c r="J26" s="1" t="s">
        <v>48</v>
      </c>
    </row>
    <row r="27" spans="1:10" x14ac:dyDescent="0.2">
      <c r="A27" s="1" t="s">
        <v>20</v>
      </c>
      <c r="I27" s="5"/>
      <c r="J27" s="7"/>
    </row>
    <row r="28" spans="1:10" x14ac:dyDescent="0.2">
      <c r="A28" s="1" t="s">
        <v>61</v>
      </c>
      <c r="I28" s="5"/>
      <c r="J28" s="7" t="s">
        <v>48</v>
      </c>
    </row>
    <row r="29" spans="1:10" x14ac:dyDescent="0.2">
      <c r="A29" s="1" t="s">
        <v>83</v>
      </c>
      <c r="C29" s="1">
        <v>2</v>
      </c>
      <c r="G29" s="1">
        <f>SUM(B29:F29)</f>
        <v>2</v>
      </c>
      <c r="H29" s="3">
        <f t="shared" si="0"/>
        <v>0.4</v>
      </c>
      <c r="I29" s="5">
        <f t="shared" si="1"/>
        <v>0.21344717182497333</v>
      </c>
      <c r="J29" s="7" t="s">
        <v>48</v>
      </c>
    </row>
    <row r="30" spans="1:10" x14ac:dyDescent="0.2">
      <c r="A30" s="1" t="s">
        <v>80</v>
      </c>
      <c r="B30" s="1">
        <v>16</v>
      </c>
      <c r="C30" s="1">
        <v>6</v>
      </c>
      <c r="D30" s="1">
        <v>1</v>
      </c>
      <c r="E30" s="1">
        <v>3</v>
      </c>
      <c r="F30" s="1">
        <v>5</v>
      </c>
      <c r="G30" s="1">
        <f>SUM(B30:F30)</f>
        <v>31</v>
      </c>
      <c r="H30" s="3">
        <f t="shared" si="0"/>
        <v>6.2</v>
      </c>
      <c r="I30" s="5">
        <f t="shared" si="1"/>
        <v>3.3084311632870862</v>
      </c>
      <c r="J30" s="7" t="s">
        <v>48</v>
      </c>
    </row>
    <row r="31" spans="1:10" x14ac:dyDescent="0.2">
      <c r="A31" s="1" t="s">
        <v>84</v>
      </c>
      <c r="C31" s="1">
        <v>1</v>
      </c>
      <c r="G31" s="1">
        <f>SUM(B31:F31)</f>
        <v>1</v>
      </c>
      <c r="H31" s="3">
        <f t="shared" si="0"/>
        <v>0.2</v>
      </c>
      <c r="I31" s="5">
        <f t="shared" si="1"/>
        <v>0.10672358591248667</v>
      </c>
      <c r="J31" s="7"/>
    </row>
    <row r="32" spans="1:10" x14ac:dyDescent="0.2">
      <c r="A32" s="1" t="s">
        <v>39</v>
      </c>
      <c r="I32" s="5"/>
      <c r="J32" s="7"/>
    </row>
    <row r="33" spans="1:10" x14ac:dyDescent="0.2">
      <c r="A33" s="1" t="s">
        <v>82</v>
      </c>
      <c r="B33" s="1">
        <v>2</v>
      </c>
      <c r="G33" s="1">
        <f>SUM(B33:F33)</f>
        <v>2</v>
      </c>
      <c r="H33" s="3">
        <f t="shared" si="0"/>
        <v>0.4</v>
      </c>
      <c r="I33" s="5">
        <f t="shared" si="1"/>
        <v>0.21344717182497333</v>
      </c>
      <c r="J33" s="7"/>
    </row>
    <row r="34" spans="1:10" x14ac:dyDescent="0.2">
      <c r="A34" s="1" t="s">
        <v>21</v>
      </c>
      <c r="I34" s="5"/>
    </row>
    <row r="35" spans="1:10" x14ac:dyDescent="0.2">
      <c r="A35" s="1" t="s">
        <v>49</v>
      </c>
      <c r="B35" s="1">
        <v>1</v>
      </c>
      <c r="D35" s="1">
        <v>1</v>
      </c>
      <c r="E35" s="1">
        <v>2</v>
      </c>
      <c r="F35" s="1">
        <v>2</v>
      </c>
      <c r="G35" s="1">
        <f>SUM(B35:F35)</f>
        <v>6</v>
      </c>
      <c r="H35" s="3">
        <f t="shared" si="0"/>
        <v>1.2</v>
      </c>
      <c r="I35" s="5">
        <f t="shared" si="1"/>
        <v>0.64034151547491991</v>
      </c>
    </row>
    <row r="36" spans="1:10" x14ac:dyDescent="0.2">
      <c r="A36" s="1" t="s">
        <v>88</v>
      </c>
      <c r="I36" s="5"/>
      <c r="J36" s="1" t="s">
        <v>48</v>
      </c>
    </row>
    <row r="37" spans="1:10" x14ac:dyDescent="0.2">
      <c r="A37" s="1" t="s">
        <v>91</v>
      </c>
      <c r="C37" s="1">
        <v>2</v>
      </c>
      <c r="G37" s="1">
        <f>SUM(B37:F37)</f>
        <v>2</v>
      </c>
      <c r="H37" s="3">
        <f t="shared" si="0"/>
        <v>0.4</v>
      </c>
      <c r="I37" s="5">
        <f t="shared" si="1"/>
        <v>0.21344717182497333</v>
      </c>
    </row>
    <row r="38" spans="1:10" x14ac:dyDescent="0.2">
      <c r="A38" s="1" t="s">
        <v>85</v>
      </c>
      <c r="D38" s="1">
        <v>2</v>
      </c>
      <c r="E38" s="1">
        <v>3</v>
      </c>
      <c r="G38" s="1">
        <f>SUM(B38:F38)</f>
        <v>5</v>
      </c>
      <c r="H38" s="3">
        <f t="shared" si="0"/>
        <v>1</v>
      </c>
      <c r="I38" s="5">
        <f t="shared" si="1"/>
        <v>0.53361792956243326</v>
      </c>
      <c r="J38" s="1" t="s">
        <v>48</v>
      </c>
    </row>
    <row r="39" spans="1:10" x14ac:dyDescent="0.2">
      <c r="A39" s="1" t="s">
        <v>22</v>
      </c>
      <c r="I39" s="5"/>
    </row>
    <row r="40" spans="1:10" x14ac:dyDescent="0.2">
      <c r="A40" s="1" t="s">
        <v>60</v>
      </c>
      <c r="C40" s="1">
        <v>1</v>
      </c>
      <c r="G40" s="1">
        <f>SUM(B40:F40)</f>
        <v>1</v>
      </c>
      <c r="H40" s="3">
        <f t="shared" si="0"/>
        <v>0.2</v>
      </c>
      <c r="I40" s="5">
        <f t="shared" si="1"/>
        <v>0.10672358591248667</v>
      </c>
    </row>
    <row r="41" spans="1:10" x14ac:dyDescent="0.2">
      <c r="A41" s="1" t="s">
        <v>23</v>
      </c>
      <c r="C41" s="1">
        <v>1</v>
      </c>
      <c r="E41" s="1">
        <v>1</v>
      </c>
      <c r="G41" s="1">
        <f>SUM(B41:F41)</f>
        <v>2</v>
      </c>
      <c r="H41" s="3">
        <f t="shared" si="0"/>
        <v>0.4</v>
      </c>
      <c r="I41" s="5">
        <f t="shared" si="1"/>
        <v>0.21344717182497333</v>
      </c>
    </row>
    <row r="42" spans="1:10" x14ac:dyDescent="0.2">
      <c r="A42" s="1" t="s">
        <v>37</v>
      </c>
      <c r="B42" s="1">
        <v>58</v>
      </c>
      <c r="C42" s="1">
        <v>83</v>
      </c>
      <c r="D42" s="1">
        <v>50</v>
      </c>
      <c r="E42" s="1">
        <v>67</v>
      </c>
      <c r="F42" s="1">
        <v>18</v>
      </c>
      <c r="G42" s="1">
        <f>SUM(B42:F42)</f>
        <v>276</v>
      </c>
      <c r="H42" s="3">
        <f t="shared" si="0"/>
        <v>55.2</v>
      </c>
      <c r="I42" s="5">
        <f t="shared" si="1"/>
        <v>29.455709711846318</v>
      </c>
      <c r="J42" s="1" t="s">
        <v>48</v>
      </c>
    </row>
    <row r="43" spans="1:10" x14ac:dyDescent="0.2">
      <c r="I43" s="5">
        <f>SUM(I10:I42)</f>
        <v>99.999999999999972</v>
      </c>
    </row>
    <row r="44" spans="1:10" ht="12" x14ac:dyDescent="0.2">
      <c r="A44" s="1" t="s">
        <v>25</v>
      </c>
      <c r="B44" s="1">
        <f>SUM(B10:B42)</f>
        <v>227</v>
      </c>
      <c r="C44" s="1">
        <f>SUM(C10:C42)</f>
        <v>273</v>
      </c>
      <c r="D44" s="1">
        <f>SUM(D10:D42)</f>
        <v>131</v>
      </c>
      <c r="E44" s="1">
        <f>SUM(E10:E42)</f>
        <v>241</v>
      </c>
      <c r="F44" s="1">
        <f>SUM(F10:F42)</f>
        <v>65</v>
      </c>
      <c r="G44" s="1">
        <f>SUM(B44:F44)</f>
        <v>937</v>
      </c>
      <c r="H44" s="3">
        <f t="shared" si="0"/>
        <v>187.4</v>
      </c>
      <c r="I44" s="1"/>
      <c r="J44" s="3"/>
    </row>
    <row r="45" spans="1:10" ht="12" x14ac:dyDescent="0.2">
      <c r="A45" s="1" t="s">
        <v>26</v>
      </c>
      <c r="B45" s="1">
        <v>12</v>
      </c>
      <c r="C45" s="1">
        <v>16</v>
      </c>
      <c r="D45" s="1">
        <v>9</v>
      </c>
      <c r="E45" s="1">
        <v>12</v>
      </c>
      <c r="F45" s="1">
        <v>12</v>
      </c>
      <c r="G45" s="1">
        <f>SUM(B45:F45)</f>
        <v>61</v>
      </c>
      <c r="H45" s="3">
        <f t="shared" si="0"/>
        <v>12.2</v>
      </c>
      <c r="I45" s="1"/>
      <c r="J45" s="3"/>
    </row>
    <row r="46" spans="1:10" x14ac:dyDescent="0.2">
      <c r="J46" s="3"/>
    </row>
    <row r="47" spans="1:10" x14ac:dyDescent="0.2">
      <c r="A47" s="1" t="s">
        <v>27</v>
      </c>
      <c r="D47" s="1">
        <v>750</v>
      </c>
      <c r="J47" s="3"/>
    </row>
    <row r="48" spans="1:10" x14ac:dyDescent="0.2">
      <c r="A48" s="1" t="s">
        <v>29</v>
      </c>
      <c r="D48" s="1">
        <v>24</v>
      </c>
    </row>
    <row r="49" spans="1:4" x14ac:dyDescent="0.2">
      <c r="A49" s="1" t="s">
        <v>30</v>
      </c>
      <c r="D49" s="1">
        <v>2.6</v>
      </c>
    </row>
    <row r="50" spans="1:4" x14ac:dyDescent="0.2">
      <c r="A50" s="1" t="s">
        <v>31</v>
      </c>
      <c r="D50" s="1">
        <v>4.08</v>
      </c>
    </row>
    <row r="51" spans="1:4" x14ac:dyDescent="0.2">
      <c r="A51" s="1" t="s">
        <v>32</v>
      </c>
      <c r="D51" s="1">
        <v>4</v>
      </c>
    </row>
    <row r="52" spans="1:4" x14ac:dyDescent="0.2">
      <c r="A52" s="1" t="s">
        <v>33</v>
      </c>
      <c r="D52" s="1">
        <v>1.06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5AFB2-A5FA-407F-9958-107CB0744272}">
  <dimension ref="A1:J45"/>
  <sheetViews>
    <sheetView workbookViewId="0">
      <pane xSplit="16" ySplit="12" topLeftCell="Q13" activePane="bottomRight" state="frozen"/>
      <selection pane="topRight" activeCell="Q1" sqref="Q1"/>
      <selection pane="bottomLeft" activeCell="A21" sqref="A21"/>
      <selection pane="bottomRight" activeCell="A33" sqref="A33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89</v>
      </c>
      <c r="B1" s="2"/>
    </row>
    <row r="2" spans="1:10" x14ac:dyDescent="0.2">
      <c r="A2" s="1" t="s">
        <v>51</v>
      </c>
      <c r="B2" s="2"/>
    </row>
    <row r="3" spans="1:10" x14ac:dyDescent="0.2">
      <c r="A3" s="1" t="s">
        <v>77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10</v>
      </c>
      <c r="C10" s="1">
        <v>2</v>
      </c>
      <c r="E10" s="1">
        <v>2</v>
      </c>
      <c r="F10" s="1">
        <v>1</v>
      </c>
      <c r="G10" s="1">
        <f>SUM(B10:F10)</f>
        <v>5</v>
      </c>
      <c r="H10" s="3">
        <f>(G10/5)</f>
        <v>1</v>
      </c>
      <c r="I10" s="5">
        <f>(H10/0.402)</f>
        <v>2.4875621890547261</v>
      </c>
    </row>
    <row r="11" spans="1:10" x14ac:dyDescent="0.2">
      <c r="A11" s="1" t="s">
        <v>12</v>
      </c>
      <c r="I11" s="5"/>
    </row>
    <row r="12" spans="1:10" x14ac:dyDescent="0.2">
      <c r="A12" s="1" t="s">
        <v>13</v>
      </c>
      <c r="D12" s="1">
        <v>2</v>
      </c>
      <c r="G12" s="1">
        <f>SUM(B12:F12)</f>
        <v>2</v>
      </c>
      <c r="H12" s="3">
        <f t="shared" ref="H12:H38" si="0">(G12/5)</f>
        <v>0.4</v>
      </c>
      <c r="I12" s="5">
        <f t="shared" ref="I12:I35" si="1">(H12/0.402)</f>
        <v>0.99502487562189057</v>
      </c>
      <c r="J12" s="1" t="s">
        <v>48</v>
      </c>
    </row>
    <row r="13" spans="1:10" x14ac:dyDescent="0.2">
      <c r="A13" s="1" t="s">
        <v>59</v>
      </c>
      <c r="C13" s="1">
        <v>1</v>
      </c>
      <c r="G13" s="1">
        <f>SUM(B13:F13)</f>
        <v>1</v>
      </c>
      <c r="H13" s="3">
        <f t="shared" si="0"/>
        <v>0.2</v>
      </c>
      <c r="I13" s="5">
        <f t="shared" si="1"/>
        <v>0.49751243781094528</v>
      </c>
      <c r="J13" s="1" t="s">
        <v>48</v>
      </c>
    </row>
    <row r="14" spans="1:10" x14ac:dyDescent="0.2">
      <c r="A14" s="1" t="s">
        <v>15</v>
      </c>
      <c r="I14" s="5"/>
    </row>
    <row r="15" spans="1:10" x14ac:dyDescent="0.2">
      <c r="A15" s="1" t="s">
        <v>16</v>
      </c>
      <c r="F15" s="1">
        <v>1</v>
      </c>
      <c r="G15" s="1">
        <f>SUM(B15:F15)</f>
        <v>1</v>
      </c>
      <c r="H15" s="3">
        <f t="shared" si="0"/>
        <v>0.2</v>
      </c>
      <c r="I15" s="5">
        <f t="shared" si="1"/>
        <v>0.49751243781094528</v>
      </c>
      <c r="J15" s="1" t="s">
        <v>48</v>
      </c>
    </row>
    <row r="16" spans="1:10" x14ac:dyDescent="0.2">
      <c r="A16" s="1" t="s">
        <v>81</v>
      </c>
      <c r="C16" s="1">
        <v>1</v>
      </c>
      <c r="E16" s="1">
        <v>1</v>
      </c>
      <c r="F16" s="1">
        <v>1</v>
      </c>
      <c r="G16" s="1">
        <f>SUM(B16:F16)</f>
        <v>3</v>
      </c>
      <c r="H16" s="3">
        <f t="shared" si="0"/>
        <v>0.6</v>
      </c>
      <c r="I16" s="5">
        <f t="shared" si="1"/>
        <v>1.4925373134328357</v>
      </c>
    </row>
    <row r="17" spans="1:10" x14ac:dyDescent="0.2">
      <c r="A17" s="1" t="s">
        <v>64</v>
      </c>
      <c r="F17" s="1">
        <v>1</v>
      </c>
      <c r="G17" s="1">
        <f>SUM(B17:F17)</f>
        <v>1</v>
      </c>
      <c r="H17" s="3">
        <f t="shared" si="0"/>
        <v>0.2</v>
      </c>
      <c r="I17" s="5">
        <f t="shared" si="1"/>
        <v>0.49751243781094528</v>
      </c>
      <c r="J17" s="1" t="s">
        <v>48</v>
      </c>
    </row>
    <row r="18" spans="1:10" x14ac:dyDescent="0.2">
      <c r="A18" s="1" t="s">
        <v>17</v>
      </c>
      <c r="I18" s="5"/>
    </row>
    <row r="19" spans="1:10" x14ac:dyDescent="0.2">
      <c r="A19" s="1" t="s">
        <v>18</v>
      </c>
      <c r="B19" s="1">
        <v>8</v>
      </c>
      <c r="C19" s="1">
        <v>5</v>
      </c>
      <c r="D19" s="1">
        <v>7</v>
      </c>
      <c r="E19" s="1">
        <v>9</v>
      </c>
      <c r="F19" s="1">
        <v>5</v>
      </c>
      <c r="G19" s="1">
        <f>SUM(B19:F19)</f>
        <v>34</v>
      </c>
      <c r="H19" s="3">
        <f t="shared" si="0"/>
        <v>6.8</v>
      </c>
      <c r="I19" s="5">
        <f t="shared" si="1"/>
        <v>16.915422885572138</v>
      </c>
    </row>
    <row r="20" spans="1:10" x14ac:dyDescent="0.2">
      <c r="A20" s="1" t="s">
        <v>42</v>
      </c>
      <c r="I20" s="5"/>
    </row>
    <row r="21" spans="1:10" x14ac:dyDescent="0.2">
      <c r="A21" s="1" t="s">
        <v>43</v>
      </c>
      <c r="B21" s="1">
        <v>1</v>
      </c>
      <c r="C21" s="1">
        <v>2</v>
      </c>
      <c r="D21" s="1">
        <v>1</v>
      </c>
      <c r="E21" s="1">
        <v>1</v>
      </c>
      <c r="G21" s="1">
        <f>SUM(B21:F21)</f>
        <v>5</v>
      </c>
      <c r="H21" s="3">
        <f t="shared" si="0"/>
        <v>1</v>
      </c>
      <c r="I21" s="5">
        <f t="shared" si="1"/>
        <v>2.4875621890547261</v>
      </c>
      <c r="J21" s="1" t="s">
        <v>48</v>
      </c>
    </row>
    <row r="22" spans="1:10" x14ac:dyDescent="0.2">
      <c r="A22" s="1" t="s">
        <v>19</v>
      </c>
      <c r="I22" s="5"/>
    </row>
    <row r="23" spans="1:10" x14ac:dyDescent="0.2">
      <c r="A23" s="1" t="s">
        <v>92</v>
      </c>
      <c r="B23" s="1">
        <v>11</v>
      </c>
      <c r="C23" s="1">
        <v>1</v>
      </c>
      <c r="D23" s="1">
        <v>4</v>
      </c>
      <c r="E23" s="1">
        <v>14</v>
      </c>
      <c r="F23" s="1">
        <v>7</v>
      </c>
      <c r="G23" s="1">
        <f>SUM(B23:F23)</f>
        <v>37</v>
      </c>
      <c r="H23" s="3">
        <f t="shared" si="0"/>
        <v>7.4</v>
      </c>
      <c r="I23" s="5">
        <f t="shared" si="1"/>
        <v>18.407960199004975</v>
      </c>
    </row>
    <row r="24" spans="1:10" x14ac:dyDescent="0.2">
      <c r="A24" s="1" t="s">
        <v>20</v>
      </c>
      <c r="I24" s="5"/>
      <c r="J24" s="7"/>
    </row>
    <row r="25" spans="1:10" x14ac:dyDescent="0.2">
      <c r="A25" s="1" t="s">
        <v>61</v>
      </c>
      <c r="B25" s="1">
        <v>1</v>
      </c>
      <c r="E25" s="1">
        <v>1</v>
      </c>
      <c r="G25" s="1">
        <f>SUM(B25:F25)</f>
        <v>2</v>
      </c>
      <c r="H25" s="3">
        <f t="shared" si="0"/>
        <v>0.4</v>
      </c>
      <c r="I25" s="5">
        <f t="shared" si="1"/>
        <v>0.99502487562189057</v>
      </c>
      <c r="J25" s="7"/>
    </row>
    <row r="26" spans="1:10" x14ac:dyDescent="0.2">
      <c r="A26" s="1" t="s">
        <v>93</v>
      </c>
      <c r="C26" s="1">
        <v>1</v>
      </c>
      <c r="G26" s="1">
        <f>SUM(B26:F26)</f>
        <v>1</v>
      </c>
      <c r="H26" s="3">
        <f t="shared" si="0"/>
        <v>0.2</v>
      </c>
      <c r="I26" s="5">
        <f t="shared" si="1"/>
        <v>0.49751243781094528</v>
      </c>
      <c r="J26" s="7"/>
    </row>
    <row r="27" spans="1:10" x14ac:dyDescent="0.2">
      <c r="A27" s="1" t="s">
        <v>84</v>
      </c>
      <c r="I27" s="5"/>
      <c r="J27" s="7" t="s">
        <v>48</v>
      </c>
    </row>
    <row r="28" spans="1:10" x14ac:dyDescent="0.2">
      <c r="A28" s="1" t="s">
        <v>21</v>
      </c>
      <c r="I28" s="5"/>
    </row>
    <row r="29" spans="1:10" x14ac:dyDescent="0.2">
      <c r="A29" s="1" t="s">
        <v>49</v>
      </c>
      <c r="B29" s="1">
        <v>2</v>
      </c>
      <c r="D29" s="1">
        <v>2</v>
      </c>
      <c r="E29" s="1">
        <v>1</v>
      </c>
      <c r="F29" s="1">
        <v>4</v>
      </c>
      <c r="G29" s="1">
        <f>SUM(B29:F29)</f>
        <v>9</v>
      </c>
      <c r="H29" s="3">
        <f t="shared" si="0"/>
        <v>1.8</v>
      </c>
      <c r="I29" s="5">
        <f t="shared" si="1"/>
        <v>4.4776119402985071</v>
      </c>
      <c r="J29" s="1" t="s">
        <v>48</v>
      </c>
    </row>
    <row r="30" spans="1:10" x14ac:dyDescent="0.2">
      <c r="A30" s="1" t="s">
        <v>90</v>
      </c>
      <c r="B30" s="1">
        <v>2</v>
      </c>
      <c r="D30" s="1">
        <v>1</v>
      </c>
      <c r="F30" s="1">
        <v>1</v>
      </c>
      <c r="G30" s="1">
        <f>SUM(B30:F30)</f>
        <v>4</v>
      </c>
      <c r="H30" s="3">
        <f t="shared" si="0"/>
        <v>0.8</v>
      </c>
      <c r="I30" s="5">
        <f t="shared" si="1"/>
        <v>1.9900497512437811</v>
      </c>
      <c r="J30" s="1" t="s">
        <v>48</v>
      </c>
    </row>
    <row r="31" spans="1:10" x14ac:dyDescent="0.2">
      <c r="A31" s="1" t="s">
        <v>88</v>
      </c>
      <c r="B31" s="1">
        <v>1</v>
      </c>
      <c r="D31" s="1">
        <v>4</v>
      </c>
      <c r="E31" s="1">
        <v>10</v>
      </c>
      <c r="F31" s="1">
        <v>4</v>
      </c>
      <c r="G31" s="1">
        <f>SUM(B31:F31)</f>
        <v>19</v>
      </c>
      <c r="H31" s="3">
        <f t="shared" si="0"/>
        <v>3.8</v>
      </c>
      <c r="I31" s="5">
        <f t="shared" si="1"/>
        <v>9.4527363184079594</v>
      </c>
      <c r="J31" s="1" t="s">
        <v>48</v>
      </c>
    </row>
    <row r="32" spans="1:10" x14ac:dyDescent="0.2">
      <c r="A32" s="1" t="s">
        <v>85</v>
      </c>
      <c r="B32" s="1">
        <v>5</v>
      </c>
      <c r="C32" s="1">
        <v>1</v>
      </c>
      <c r="D32" s="1">
        <v>6</v>
      </c>
      <c r="E32" s="1">
        <v>4</v>
      </c>
      <c r="F32" s="1">
        <v>3</v>
      </c>
      <c r="G32" s="1">
        <f>SUM(B32:F32)</f>
        <v>19</v>
      </c>
      <c r="H32" s="3">
        <f t="shared" si="0"/>
        <v>3.8</v>
      </c>
      <c r="I32" s="5">
        <f t="shared" si="1"/>
        <v>9.4527363184079594</v>
      </c>
      <c r="J32" s="1" t="s">
        <v>48</v>
      </c>
    </row>
    <row r="33" spans="1:10" x14ac:dyDescent="0.2">
      <c r="A33" s="1" t="s">
        <v>22</v>
      </c>
      <c r="I33" s="5"/>
    </row>
    <row r="34" spans="1:10" x14ac:dyDescent="0.2">
      <c r="A34" s="1" t="s">
        <v>23</v>
      </c>
      <c r="B34" s="1">
        <v>1</v>
      </c>
      <c r="F34" s="1">
        <v>2</v>
      </c>
      <c r="G34" s="1">
        <f>SUM(B34:F34)</f>
        <v>3</v>
      </c>
      <c r="H34" s="3">
        <f t="shared" si="0"/>
        <v>0.6</v>
      </c>
      <c r="I34" s="5">
        <f t="shared" si="1"/>
        <v>1.4925373134328357</v>
      </c>
    </row>
    <row r="35" spans="1:10" x14ac:dyDescent="0.2">
      <c r="A35" s="1" t="s">
        <v>37</v>
      </c>
      <c r="B35" s="1">
        <v>8</v>
      </c>
      <c r="C35" s="1">
        <v>2</v>
      </c>
      <c r="D35" s="1">
        <v>33</v>
      </c>
      <c r="E35" s="1">
        <v>6</v>
      </c>
      <c r="F35" s="1">
        <v>6</v>
      </c>
      <c r="G35" s="1">
        <f>SUM(B35:F35)</f>
        <v>55</v>
      </c>
      <c r="H35" s="3">
        <f t="shared" si="0"/>
        <v>11</v>
      </c>
      <c r="I35" s="5">
        <f t="shared" si="1"/>
        <v>27.363184079601989</v>
      </c>
      <c r="J35" s="1" t="s">
        <v>48</v>
      </c>
    </row>
    <row r="36" spans="1:10" x14ac:dyDescent="0.2">
      <c r="I36" s="5">
        <f>SUM(I10:I35)</f>
        <v>100</v>
      </c>
    </row>
    <row r="37" spans="1:10" ht="12" x14ac:dyDescent="0.2">
      <c r="A37" s="1" t="s">
        <v>25</v>
      </c>
      <c r="B37" s="1">
        <f>SUM(B10:B35)</f>
        <v>40</v>
      </c>
      <c r="C37" s="1">
        <f>SUM(C10:C35)</f>
        <v>16</v>
      </c>
      <c r="D37" s="1">
        <f>SUM(D10:D35)</f>
        <v>60</v>
      </c>
      <c r="E37" s="1">
        <f>SUM(E10:E35)</f>
        <v>49</v>
      </c>
      <c r="F37" s="1">
        <f>SUM(F10:F35)</f>
        <v>36</v>
      </c>
      <c r="G37" s="1">
        <f>SUM(B37:F37)</f>
        <v>201</v>
      </c>
      <c r="H37" s="3">
        <f t="shared" si="0"/>
        <v>40.200000000000003</v>
      </c>
      <c r="I37" s="1"/>
      <c r="J37" s="3"/>
    </row>
    <row r="38" spans="1:10" ht="12" x14ac:dyDescent="0.2">
      <c r="A38" s="1" t="s">
        <v>26</v>
      </c>
      <c r="B38" s="1">
        <v>10</v>
      </c>
      <c r="C38" s="1">
        <v>9</v>
      </c>
      <c r="D38" s="1">
        <v>9</v>
      </c>
      <c r="E38" s="1">
        <v>10</v>
      </c>
      <c r="F38" s="1">
        <v>12</v>
      </c>
      <c r="G38" s="1">
        <f>SUM(B38:F38)</f>
        <v>50</v>
      </c>
      <c r="H38" s="3">
        <f t="shared" si="0"/>
        <v>10</v>
      </c>
      <c r="I38" s="1"/>
      <c r="J38" s="3"/>
    </row>
    <row r="39" spans="1:10" x14ac:dyDescent="0.2">
      <c r="J39" s="3"/>
    </row>
    <row r="40" spans="1:10" x14ac:dyDescent="0.2">
      <c r="A40" s="1" t="s">
        <v>27</v>
      </c>
      <c r="D40" s="1">
        <v>161</v>
      </c>
      <c r="J40" s="3"/>
    </row>
    <row r="41" spans="1:10" x14ac:dyDescent="0.2">
      <c r="A41" s="1" t="s">
        <v>29</v>
      </c>
      <c r="D41" s="1">
        <v>18</v>
      </c>
    </row>
    <row r="42" spans="1:10" x14ac:dyDescent="0.2">
      <c r="A42" s="1" t="s">
        <v>30</v>
      </c>
      <c r="D42" s="1">
        <v>3.08</v>
      </c>
    </row>
    <row r="43" spans="1:10" x14ac:dyDescent="0.2">
      <c r="A43" s="1" t="s">
        <v>31</v>
      </c>
      <c r="D43" s="1">
        <v>4.7699999999999996</v>
      </c>
    </row>
    <row r="44" spans="1:10" x14ac:dyDescent="0.2">
      <c r="A44" s="1" t="s">
        <v>32</v>
      </c>
      <c r="D44" s="1">
        <v>5</v>
      </c>
    </row>
    <row r="45" spans="1:10" x14ac:dyDescent="0.2">
      <c r="A45" s="1" t="s">
        <v>33</v>
      </c>
      <c r="D45" s="1">
        <v>1.07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D8C46-9383-44DB-9B77-A6AC71A1A52E}">
  <dimension ref="A1:J38"/>
  <sheetViews>
    <sheetView tabSelected="1" workbookViewId="0">
      <pane xSplit="16" ySplit="15" topLeftCell="Q25" activePane="bottomRight" state="frozen"/>
      <selection pane="topRight" activeCell="Q1" sqref="Q1"/>
      <selection pane="bottomLeft" activeCell="A21" sqref="A21"/>
      <selection pane="bottomRight" activeCell="D46" sqref="D46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97</v>
      </c>
      <c r="B1" s="2"/>
    </row>
    <row r="2" spans="1:10" x14ac:dyDescent="0.2">
      <c r="A2" s="1" t="s">
        <v>98</v>
      </c>
      <c r="B2" s="2"/>
    </row>
    <row r="3" spans="1:10" x14ac:dyDescent="0.2">
      <c r="A3" s="1" t="s">
        <v>36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99</v>
      </c>
    </row>
    <row r="11" spans="1:10" x14ac:dyDescent="0.2">
      <c r="A11" s="1" t="s">
        <v>100</v>
      </c>
      <c r="D11" s="1">
        <v>1</v>
      </c>
      <c r="G11" s="1">
        <f>SUM(B11:F11)</f>
        <v>1</v>
      </c>
      <c r="H11" s="3">
        <f>(G11/5)</f>
        <v>0.2</v>
      </c>
      <c r="I11" s="5">
        <f>(H11/1.47)</f>
        <v>0.1360544217687075</v>
      </c>
    </row>
    <row r="12" spans="1:10" x14ac:dyDescent="0.2">
      <c r="A12" s="1" t="s">
        <v>11</v>
      </c>
      <c r="I12" s="5"/>
    </row>
    <row r="13" spans="1:10" x14ac:dyDescent="0.2">
      <c r="A13" s="1" t="s">
        <v>72</v>
      </c>
      <c r="B13" s="1">
        <v>1</v>
      </c>
      <c r="D13" s="1">
        <v>3</v>
      </c>
      <c r="E13" s="1">
        <v>1</v>
      </c>
      <c r="F13" s="1">
        <v>2</v>
      </c>
      <c r="G13" s="1">
        <f>SUM(B13:F13)</f>
        <v>7</v>
      </c>
      <c r="H13" s="3">
        <f t="shared" ref="H13:H31" si="0">(G13/5)</f>
        <v>1.4</v>
      </c>
      <c r="I13" s="5">
        <f t="shared" ref="I13:I28" si="1">(H13/1.47)</f>
        <v>0.95238095238095233</v>
      </c>
      <c r="J13" s="1" t="s">
        <v>48</v>
      </c>
    </row>
    <row r="14" spans="1:10" x14ac:dyDescent="0.2">
      <c r="A14" s="1" t="s">
        <v>12</v>
      </c>
      <c r="I14" s="5"/>
    </row>
    <row r="15" spans="1:10" x14ac:dyDescent="0.2">
      <c r="A15" s="1" t="s">
        <v>13</v>
      </c>
      <c r="D15" s="1">
        <v>1</v>
      </c>
      <c r="G15" s="1">
        <f>SUM(B15:F15)</f>
        <v>1</v>
      </c>
      <c r="H15" s="3">
        <f t="shared" si="0"/>
        <v>0.2</v>
      </c>
      <c r="I15" s="5">
        <f t="shared" si="1"/>
        <v>0.1360544217687075</v>
      </c>
    </row>
    <row r="16" spans="1:10" x14ac:dyDescent="0.2">
      <c r="A16" s="1" t="s">
        <v>17</v>
      </c>
      <c r="I16" s="5"/>
    </row>
    <row r="17" spans="1:10" x14ac:dyDescent="0.2">
      <c r="A17" s="1" t="s">
        <v>18</v>
      </c>
      <c r="B17" s="1">
        <v>19</v>
      </c>
      <c r="C17" s="1">
        <v>83</v>
      </c>
      <c r="D17" s="1">
        <v>192</v>
      </c>
      <c r="E17" s="1">
        <v>29</v>
      </c>
      <c r="F17" s="1">
        <v>16</v>
      </c>
      <c r="G17" s="1">
        <f>SUM(B17:F17)</f>
        <v>339</v>
      </c>
      <c r="H17" s="3">
        <f t="shared" si="0"/>
        <v>67.8</v>
      </c>
      <c r="I17" s="5">
        <f t="shared" si="1"/>
        <v>46.122448979591837</v>
      </c>
      <c r="J17" s="1" t="s">
        <v>48</v>
      </c>
    </row>
    <row r="18" spans="1:10" x14ac:dyDescent="0.2">
      <c r="A18" s="1" t="s">
        <v>42</v>
      </c>
      <c r="I18" s="5"/>
    </row>
    <row r="19" spans="1:10" x14ac:dyDescent="0.2">
      <c r="A19" s="1" t="s">
        <v>43</v>
      </c>
      <c r="B19" s="1">
        <v>1</v>
      </c>
      <c r="E19" s="1">
        <v>1</v>
      </c>
      <c r="F19" s="1">
        <v>2</v>
      </c>
      <c r="G19" s="1">
        <f>SUM(B19:F19)</f>
        <v>4</v>
      </c>
      <c r="H19" s="3">
        <f t="shared" si="0"/>
        <v>0.8</v>
      </c>
      <c r="I19" s="5">
        <f t="shared" si="1"/>
        <v>0.54421768707482998</v>
      </c>
      <c r="J19" s="1" t="s">
        <v>48</v>
      </c>
    </row>
    <row r="20" spans="1:10" x14ac:dyDescent="0.2">
      <c r="A20" s="1" t="s">
        <v>39</v>
      </c>
      <c r="I20" s="5"/>
      <c r="J20" s="7"/>
    </row>
    <row r="21" spans="1:10" x14ac:dyDescent="0.2">
      <c r="A21" s="1" t="s">
        <v>71</v>
      </c>
      <c r="B21" s="1">
        <v>1</v>
      </c>
      <c r="G21" s="1">
        <f>SUM(B21:F21)</f>
        <v>1</v>
      </c>
      <c r="H21" s="3">
        <f t="shared" si="0"/>
        <v>0.2</v>
      </c>
      <c r="I21" s="5">
        <f t="shared" si="1"/>
        <v>0.1360544217687075</v>
      </c>
      <c r="J21" s="7"/>
    </row>
    <row r="22" spans="1:10" x14ac:dyDescent="0.2">
      <c r="A22" s="1" t="s">
        <v>21</v>
      </c>
      <c r="I22" s="5"/>
    </row>
    <row r="23" spans="1:10" x14ac:dyDescent="0.2">
      <c r="A23" s="1" t="s">
        <v>49</v>
      </c>
      <c r="B23" s="1">
        <v>6</v>
      </c>
      <c r="C23" s="1">
        <v>7</v>
      </c>
      <c r="D23" s="1">
        <v>4</v>
      </c>
      <c r="E23" s="1">
        <v>5</v>
      </c>
      <c r="F23" s="1">
        <v>4</v>
      </c>
      <c r="G23" s="1">
        <f>SUM(B23:F23)</f>
        <v>26</v>
      </c>
      <c r="H23" s="3">
        <f t="shared" si="0"/>
        <v>5.2</v>
      </c>
      <c r="I23" s="5">
        <f t="shared" si="1"/>
        <v>3.5374149659863949</v>
      </c>
      <c r="J23" s="1" t="s">
        <v>48</v>
      </c>
    </row>
    <row r="24" spans="1:10" x14ac:dyDescent="0.2">
      <c r="A24" s="1" t="s">
        <v>91</v>
      </c>
      <c r="F24" s="1">
        <v>1</v>
      </c>
      <c r="G24" s="1">
        <f>SUM(B24:F24)</f>
        <v>1</v>
      </c>
      <c r="H24" s="3">
        <f t="shared" si="0"/>
        <v>0.2</v>
      </c>
      <c r="I24" s="5">
        <f t="shared" si="1"/>
        <v>0.1360544217687075</v>
      </c>
    </row>
    <row r="25" spans="1:10" x14ac:dyDescent="0.2">
      <c r="A25" s="1" t="s">
        <v>22</v>
      </c>
      <c r="I25" s="5"/>
    </row>
    <row r="26" spans="1:10" x14ac:dyDescent="0.2">
      <c r="A26" s="1" t="s">
        <v>60</v>
      </c>
      <c r="F26" s="1">
        <v>1</v>
      </c>
      <c r="G26" s="1">
        <f>SUM(B26:F26)</f>
        <v>1</v>
      </c>
      <c r="H26" s="3">
        <f t="shared" si="0"/>
        <v>0.2</v>
      </c>
      <c r="I26" s="5">
        <f t="shared" si="1"/>
        <v>0.1360544217687075</v>
      </c>
    </row>
    <row r="27" spans="1:10" x14ac:dyDescent="0.2">
      <c r="A27" s="1" t="s">
        <v>23</v>
      </c>
      <c r="B27" s="1">
        <v>2</v>
      </c>
      <c r="D27" s="1">
        <v>1</v>
      </c>
      <c r="E27" s="1">
        <v>1</v>
      </c>
      <c r="G27" s="1">
        <f>SUM(B27:F27)</f>
        <v>4</v>
      </c>
      <c r="H27" s="3">
        <f t="shared" si="0"/>
        <v>0.8</v>
      </c>
      <c r="I27" s="5">
        <f t="shared" si="1"/>
        <v>0.54421768707482998</v>
      </c>
    </row>
    <row r="28" spans="1:10" x14ac:dyDescent="0.2">
      <c r="A28" s="1" t="s">
        <v>37</v>
      </c>
      <c r="B28" s="1">
        <v>75</v>
      </c>
      <c r="C28" s="1">
        <v>83</v>
      </c>
      <c r="D28" s="1">
        <v>67</v>
      </c>
      <c r="E28" s="1">
        <v>58</v>
      </c>
      <c r="F28" s="1">
        <v>67</v>
      </c>
      <c r="G28" s="1">
        <f>SUM(B28:F28)</f>
        <v>350</v>
      </c>
      <c r="H28" s="3">
        <f t="shared" si="0"/>
        <v>70</v>
      </c>
      <c r="I28" s="5">
        <f t="shared" si="1"/>
        <v>47.61904761904762</v>
      </c>
      <c r="J28" s="1" t="s">
        <v>48</v>
      </c>
    </row>
    <row r="29" spans="1:10" x14ac:dyDescent="0.2">
      <c r="I29" s="5">
        <f>SUM(I11:I28)</f>
        <v>99.999999999999986</v>
      </c>
    </row>
    <row r="30" spans="1:10" ht="12" x14ac:dyDescent="0.2">
      <c r="A30" s="1" t="s">
        <v>25</v>
      </c>
      <c r="B30" s="1">
        <f>SUM(B11:B28)</f>
        <v>105</v>
      </c>
      <c r="C30" s="1">
        <f>SUM(C11:C28)</f>
        <v>173</v>
      </c>
      <c r="D30" s="1">
        <f>SUM(D11:D28)</f>
        <v>269</v>
      </c>
      <c r="E30" s="1">
        <f>SUM(E11:E28)</f>
        <v>95</v>
      </c>
      <c r="F30" s="1">
        <f>SUM(F11:F28)</f>
        <v>93</v>
      </c>
      <c r="G30" s="1">
        <f>SUM(B30:F30)</f>
        <v>735</v>
      </c>
      <c r="H30" s="3">
        <f t="shared" si="0"/>
        <v>147</v>
      </c>
      <c r="I30" s="1"/>
      <c r="J30" s="3"/>
    </row>
    <row r="31" spans="1:10" ht="12" x14ac:dyDescent="0.2">
      <c r="A31" s="1" t="s">
        <v>26</v>
      </c>
      <c r="B31" s="1">
        <v>7</v>
      </c>
      <c r="C31" s="1">
        <v>3</v>
      </c>
      <c r="D31" s="1">
        <v>7</v>
      </c>
      <c r="E31" s="1">
        <v>6</v>
      </c>
      <c r="F31" s="1">
        <v>7</v>
      </c>
      <c r="G31" s="1">
        <f>SUM(B31:F31)</f>
        <v>30</v>
      </c>
      <c r="H31" s="3">
        <f t="shared" si="0"/>
        <v>6</v>
      </c>
      <c r="I31" s="1"/>
      <c r="J31" s="3"/>
    </row>
    <row r="32" spans="1:10" x14ac:dyDescent="0.2">
      <c r="J32" s="3"/>
    </row>
    <row r="33" spans="1:10" x14ac:dyDescent="0.2">
      <c r="A33" s="1" t="s">
        <v>27</v>
      </c>
      <c r="D33" s="1">
        <v>588</v>
      </c>
      <c r="J33" s="3"/>
    </row>
    <row r="34" spans="1:10" x14ac:dyDescent="0.2">
      <c r="A34" s="1" t="s">
        <v>29</v>
      </c>
      <c r="D34" s="1">
        <v>11</v>
      </c>
    </row>
    <row r="35" spans="1:10" x14ac:dyDescent="0.2">
      <c r="A35" s="1" t="s">
        <v>30</v>
      </c>
      <c r="D35" s="1">
        <v>1.41</v>
      </c>
    </row>
    <row r="36" spans="1:10" x14ac:dyDescent="0.2">
      <c r="A36" s="1" t="s">
        <v>31</v>
      </c>
      <c r="D36" s="1">
        <v>4</v>
      </c>
    </row>
    <row r="37" spans="1:10" x14ac:dyDescent="0.2">
      <c r="A37" s="1" t="s">
        <v>32</v>
      </c>
      <c r="D37" s="1">
        <v>2</v>
      </c>
    </row>
    <row r="38" spans="1:10" x14ac:dyDescent="0.2">
      <c r="A38" s="1" t="s">
        <v>33</v>
      </c>
      <c r="D38" s="1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3CE8D-2EFC-48BC-93E8-0A56F760CD67}">
  <dimension ref="A1:J39"/>
  <sheetViews>
    <sheetView workbookViewId="0">
      <pane xSplit="16" ySplit="10" topLeftCell="Q20" activePane="bottomRight" state="frozen"/>
      <selection pane="topRight" activeCell="Q1" sqref="Q1"/>
      <selection pane="bottomLeft" activeCell="A21" sqref="A21"/>
      <selection pane="bottomRight" activeCell="A42" activeCellId="2" sqref="A35:XFD35 A39:XFD40 A42:XFD42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34</v>
      </c>
      <c r="B1" s="2"/>
    </row>
    <row r="2" spans="1:10" x14ac:dyDescent="0.2">
      <c r="A2" s="1" t="s">
        <v>35</v>
      </c>
      <c r="B2" s="2"/>
    </row>
    <row r="3" spans="1:10" x14ac:dyDescent="0.2">
      <c r="A3" s="1" t="s">
        <v>36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10</v>
      </c>
      <c r="B10" s="1">
        <v>6</v>
      </c>
      <c r="C10" s="1">
        <v>5</v>
      </c>
      <c r="D10" s="1">
        <v>125</v>
      </c>
      <c r="E10" s="1">
        <v>14</v>
      </c>
      <c r="F10" s="1">
        <v>1</v>
      </c>
      <c r="G10" s="1">
        <f>SUM(B10:F10)</f>
        <v>151</v>
      </c>
      <c r="H10" s="3">
        <f>(G10/5)</f>
        <v>30.2</v>
      </c>
      <c r="I10" s="5">
        <f>(H10/1.514)</f>
        <v>19.947159841479525</v>
      </c>
    </row>
    <row r="11" spans="1:10" x14ac:dyDescent="0.2">
      <c r="A11" s="1" t="s">
        <v>17</v>
      </c>
      <c r="I11" s="5"/>
    </row>
    <row r="12" spans="1:10" x14ac:dyDescent="0.2">
      <c r="A12" s="1" t="s">
        <v>18</v>
      </c>
      <c r="B12" s="1">
        <v>2</v>
      </c>
      <c r="G12" s="1">
        <f>SUM(B12:F12)</f>
        <v>2</v>
      </c>
      <c r="H12" s="3">
        <f t="shared" ref="H12:H32" si="0">(G12/5)</f>
        <v>0.4</v>
      </c>
      <c r="I12" s="5">
        <f t="shared" ref="I12:I29" si="1">(H12/1.514)</f>
        <v>0.26420079260237783</v>
      </c>
    </row>
    <row r="13" spans="1:10" x14ac:dyDescent="0.2">
      <c r="A13" s="1" t="s">
        <v>42</v>
      </c>
      <c r="I13" s="5"/>
    </row>
    <row r="14" spans="1:10" x14ac:dyDescent="0.2">
      <c r="A14" s="1" t="s">
        <v>43</v>
      </c>
      <c r="D14" s="1">
        <v>1</v>
      </c>
      <c r="G14" s="1">
        <f>SUM(B14:F14)</f>
        <v>1</v>
      </c>
      <c r="H14" s="3">
        <f t="shared" si="0"/>
        <v>0.2</v>
      </c>
      <c r="I14" s="5">
        <f t="shared" si="1"/>
        <v>0.13210039630118892</v>
      </c>
    </row>
    <row r="15" spans="1:10" x14ac:dyDescent="0.2">
      <c r="A15" s="1" t="s">
        <v>20</v>
      </c>
      <c r="I15" s="5"/>
      <c r="J15" s="7"/>
    </row>
    <row r="16" spans="1:10" x14ac:dyDescent="0.2">
      <c r="A16" s="1" t="s">
        <v>38</v>
      </c>
      <c r="B16" s="1">
        <v>1</v>
      </c>
      <c r="G16" s="1">
        <f>SUM(B16:F16)</f>
        <v>1</v>
      </c>
      <c r="H16" s="3">
        <f t="shared" si="0"/>
        <v>0.2</v>
      </c>
      <c r="I16" s="5">
        <f t="shared" si="1"/>
        <v>0.13210039630118892</v>
      </c>
      <c r="J16" s="7"/>
    </row>
    <row r="17" spans="1:10" x14ac:dyDescent="0.2">
      <c r="A17" s="1" t="s">
        <v>47</v>
      </c>
      <c r="C17" s="1">
        <v>1</v>
      </c>
      <c r="G17" s="1">
        <f>SUM(B17:F17)</f>
        <v>1</v>
      </c>
      <c r="H17" s="3">
        <f t="shared" si="0"/>
        <v>0.2</v>
      </c>
      <c r="I17" s="5">
        <f t="shared" si="1"/>
        <v>0.13210039630118892</v>
      </c>
      <c r="J17" s="7"/>
    </row>
    <row r="18" spans="1:10" x14ac:dyDescent="0.2">
      <c r="A18" s="1" t="s">
        <v>39</v>
      </c>
      <c r="I18" s="5"/>
      <c r="J18" s="7"/>
    </row>
    <row r="19" spans="1:10" x14ac:dyDescent="0.2">
      <c r="A19" s="1" t="s">
        <v>40</v>
      </c>
      <c r="B19" s="1">
        <v>1</v>
      </c>
      <c r="C19" s="1">
        <v>1</v>
      </c>
      <c r="G19" s="1">
        <f>SUM(B19:F19)</f>
        <v>2</v>
      </c>
      <c r="H19" s="3">
        <f t="shared" si="0"/>
        <v>0.4</v>
      </c>
      <c r="I19" s="5">
        <f t="shared" si="1"/>
        <v>0.26420079260237783</v>
      </c>
      <c r="J19" s="7" t="s">
        <v>48</v>
      </c>
    </row>
    <row r="20" spans="1:10" x14ac:dyDescent="0.2">
      <c r="A20" s="1" t="s">
        <v>21</v>
      </c>
      <c r="I20" s="5"/>
    </row>
    <row r="21" spans="1:10" x14ac:dyDescent="0.2">
      <c r="A21" s="1" t="s">
        <v>49</v>
      </c>
      <c r="I21" s="5"/>
      <c r="J21" s="1" t="s">
        <v>48</v>
      </c>
    </row>
    <row r="22" spans="1:10" x14ac:dyDescent="0.2">
      <c r="A22" s="1" t="s">
        <v>46</v>
      </c>
      <c r="E22" s="1">
        <v>1</v>
      </c>
      <c r="G22" s="1">
        <f>SUM(B22:F22)</f>
        <v>1</v>
      </c>
      <c r="H22" s="3">
        <f t="shared" si="0"/>
        <v>0.2</v>
      </c>
      <c r="I22" s="5">
        <f t="shared" si="1"/>
        <v>0.13210039630118892</v>
      </c>
      <c r="J22" s="1" t="s">
        <v>48</v>
      </c>
    </row>
    <row r="23" spans="1:10" x14ac:dyDescent="0.2">
      <c r="A23" s="1" t="s">
        <v>45</v>
      </c>
      <c r="B23" s="1">
        <v>33</v>
      </c>
      <c r="C23" s="1">
        <v>12</v>
      </c>
      <c r="D23" s="1">
        <v>20</v>
      </c>
      <c r="E23" s="1">
        <v>58</v>
      </c>
      <c r="F23" s="1">
        <v>33</v>
      </c>
      <c r="G23" s="1">
        <f>SUM(B23:F23)</f>
        <v>156</v>
      </c>
      <c r="H23" s="3">
        <f t="shared" si="0"/>
        <v>31.2</v>
      </c>
      <c r="I23" s="5">
        <f t="shared" si="1"/>
        <v>20.607661822985467</v>
      </c>
      <c r="J23" s="1" t="s">
        <v>48</v>
      </c>
    </row>
    <row r="24" spans="1:10" x14ac:dyDescent="0.2">
      <c r="A24" s="1" t="s">
        <v>44</v>
      </c>
      <c r="B24" s="6"/>
      <c r="E24" s="1">
        <v>1</v>
      </c>
      <c r="G24" s="1">
        <f>SUM(B24:F24)</f>
        <v>1</v>
      </c>
      <c r="H24" s="3">
        <f t="shared" si="0"/>
        <v>0.2</v>
      </c>
      <c r="I24" s="5">
        <f t="shared" si="1"/>
        <v>0.13210039630118892</v>
      </c>
    </row>
    <row r="25" spans="1:10" x14ac:dyDescent="0.2">
      <c r="A25" s="1" t="s">
        <v>22</v>
      </c>
      <c r="I25" s="5"/>
    </row>
    <row r="26" spans="1:10" x14ac:dyDescent="0.2">
      <c r="A26" s="1" t="s">
        <v>23</v>
      </c>
      <c r="B26" s="1">
        <v>83</v>
      </c>
      <c r="C26" s="1">
        <v>5</v>
      </c>
      <c r="D26" s="1">
        <v>25</v>
      </c>
      <c r="E26" s="1">
        <v>10</v>
      </c>
      <c r="F26" s="1">
        <v>42</v>
      </c>
      <c r="G26" s="1">
        <f>SUM(B26:F26)</f>
        <v>165</v>
      </c>
      <c r="H26" s="3">
        <f t="shared" si="0"/>
        <v>33</v>
      </c>
      <c r="I26" s="5">
        <f t="shared" si="1"/>
        <v>21.79656538969617</v>
      </c>
      <c r="J26" s="1" t="s">
        <v>48</v>
      </c>
    </row>
    <row r="27" spans="1:10" x14ac:dyDescent="0.2">
      <c r="A27" s="1" t="s">
        <v>37</v>
      </c>
      <c r="B27" s="1">
        <v>33</v>
      </c>
      <c r="C27" s="1">
        <v>117</v>
      </c>
      <c r="D27" s="1">
        <v>4</v>
      </c>
      <c r="E27" s="1">
        <v>1</v>
      </c>
      <c r="F27" s="1">
        <v>117</v>
      </c>
      <c r="G27" s="1">
        <f>SUM(B27:F27)</f>
        <v>272</v>
      </c>
      <c r="H27" s="3">
        <f t="shared" si="0"/>
        <v>54.4</v>
      </c>
      <c r="I27" s="5">
        <f t="shared" si="1"/>
        <v>35.931307793923381</v>
      </c>
      <c r="J27" s="1" t="s">
        <v>48</v>
      </c>
    </row>
    <row r="28" spans="1:10" x14ac:dyDescent="0.2">
      <c r="A28" s="1" t="s">
        <v>24</v>
      </c>
      <c r="B28" s="1">
        <v>2</v>
      </c>
      <c r="G28" s="1">
        <f>SUM(B28:F28)</f>
        <v>2</v>
      </c>
      <c r="H28" s="3">
        <f t="shared" si="0"/>
        <v>0.4</v>
      </c>
      <c r="I28" s="5">
        <f t="shared" si="1"/>
        <v>0.26420079260237783</v>
      </c>
    </row>
    <row r="29" spans="1:10" x14ac:dyDescent="0.2">
      <c r="A29" s="1" t="s">
        <v>41</v>
      </c>
      <c r="C29" s="1">
        <v>2</v>
      </c>
      <c r="G29" s="1">
        <f>SUM(B29:F29)</f>
        <v>2</v>
      </c>
      <c r="H29" s="3">
        <f t="shared" si="0"/>
        <v>0.4</v>
      </c>
      <c r="I29" s="5">
        <f t="shared" si="1"/>
        <v>0.26420079260237783</v>
      </c>
      <c r="J29" s="1" t="s">
        <v>48</v>
      </c>
    </row>
    <row r="30" spans="1:10" x14ac:dyDescent="0.2">
      <c r="I30" s="5">
        <f>SUM(I10:I29)</f>
        <v>100</v>
      </c>
    </row>
    <row r="31" spans="1:10" ht="12" x14ac:dyDescent="0.2">
      <c r="A31" s="1" t="s">
        <v>25</v>
      </c>
      <c r="B31" s="1">
        <f>SUM(B10:B29)</f>
        <v>161</v>
      </c>
      <c r="C31" s="1">
        <f>SUM(C10:C29)</f>
        <v>143</v>
      </c>
      <c r="D31" s="1">
        <f>SUM(D10:D29)</f>
        <v>175</v>
      </c>
      <c r="E31" s="1">
        <f>SUM(E10:E29)</f>
        <v>85</v>
      </c>
      <c r="F31" s="1">
        <f>SUM(F10:F29)</f>
        <v>193</v>
      </c>
      <c r="G31" s="1">
        <f>SUM(B31:F31)</f>
        <v>757</v>
      </c>
      <c r="H31" s="3">
        <f t="shared" si="0"/>
        <v>151.4</v>
      </c>
      <c r="I31" s="1"/>
      <c r="J31" s="3"/>
    </row>
    <row r="32" spans="1:10" ht="12" x14ac:dyDescent="0.2">
      <c r="A32" s="1" t="s">
        <v>26</v>
      </c>
      <c r="B32" s="1">
        <v>8</v>
      </c>
      <c r="C32" s="1">
        <v>7</v>
      </c>
      <c r="D32" s="1">
        <v>5</v>
      </c>
      <c r="E32" s="1">
        <v>6</v>
      </c>
      <c r="F32" s="1">
        <v>4</v>
      </c>
      <c r="G32" s="1">
        <f>SUM(B32:F32)</f>
        <v>30</v>
      </c>
      <c r="H32" s="3">
        <f t="shared" si="0"/>
        <v>6</v>
      </c>
      <c r="I32" s="1"/>
      <c r="J32" s="3"/>
    </row>
    <row r="33" spans="1:10" x14ac:dyDescent="0.2">
      <c r="J33" s="3"/>
    </row>
    <row r="34" spans="1:10" x14ac:dyDescent="0.2">
      <c r="A34" s="1" t="s">
        <v>27</v>
      </c>
      <c r="D34" s="1">
        <v>606</v>
      </c>
      <c r="J34" s="3"/>
    </row>
    <row r="35" spans="1:10" x14ac:dyDescent="0.2">
      <c r="A35" s="1" t="s">
        <v>29</v>
      </c>
      <c r="D35" s="1">
        <v>14</v>
      </c>
    </row>
    <row r="36" spans="1:10" x14ac:dyDescent="0.2">
      <c r="A36" s="1" t="s">
        <v>30</v>
      </c>
      <c r="D36" s="1">
        <v>1.08</v>
      </c>
    </row>
    <row r="37" spans="1:10" x14ac:dyDescent="0.2">
      <c r="A37" s="1" t="s">
        <v>31</v>
      </c>
      <c r="D37" s="1">
        <v>4.13</v>
      </c>
    </row>
    <row r="38" spans="1:10" x14ac:dyDescent="0.2">
      <c r="A38" s="1" t="s">
        <v>32</v>
      </c>
      <c r="D38" s="1">
        <v>4</v>
      </c>
    </row>
    <row r="39" spans="1:10" x14ac:dyDescent="0.2">
      <c r="A39" s="1" t="s">
        <v>33</v>
      </c>
      <c r="D39" s="1">
        <v>1.33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D09DA-C910-4D4B-BC6D-E375B6F67928}">
  <dimension ref="A1:J40"/>
  <sheetViews>
    <sheetView workbookViewId="0">
      <pane xSplit="16" ySplit="11" topLeftCell="Q12" activePane="bottomRight" state="frozen"/>
      <selection pane="topRight" activeCell="Q1" sqref="Q1"/>
      <selection pane="bottomLeft" activeCell="A21" sqref="A21"/>
      <selection pane="bottomRight" activeCell="A16" sqref="A16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102</v>
      </c>
      <c r="B1" s="2"/>
    </row>
    <row r="2" spans="1:10" x14ac:dyDescent="0.2">
      <c r="A2" s="1" t="s">
        <v>57</v>
      </c>
      <c r="B2" s="2"/>
    </row>
    <row r="3" spans="1:10" x14ac:dyDescent="0.2">
      <c r="A3" s="1" t="s">
        <v>36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10</v>
      </c>
      <c r="B10" s="1">
        <v>1</v>
      </c>
      <c r="C10" s="1">
        <v>1</v>
      </c>
      <c r="G10" s="1">
        <f>SUM(B10:F10)</f>
        <v>2</v>
      </c>
      <c r="H10" s="3">
        <f>(G10/5)</f>
        <v>0.4</v>
      </c>
      <c r="I10" s="5">
        <f>(H10/0.16)</f>
        <v>2.5</v>
      </c>
    </row>
    <row r="11" spans="1:10" x14ac:dyDescent="0.2">
      <c r="A11" s="1" t="s">
        <v>12</v>
      </c>
      <c r="I11" s="5">
        <f t="shared" ref="I11:I30" si="0">(H11/0.16)</f>
        <v>0</v>
      </c>
    </row>
    <row r="12" spans="1:10" x14ac:dyDescent="0.2">
      <c r="A12" s="1" t="s">
        <v>59</v>
      </c>
      <c r="F12" s="1">
        <v>1</v>
      </c>
      <c r="G12" s="1">
        <f>SUM(B12:F12)</f>
        <v>1</v>
      </c>
      <c r="H12" s="3">
        <f t="shared" ref="H12:H33" si="1">(G12/5)</f>
        <v>0.2</v>
      </c>
      <c r="I12" s="5">
        <f t="shared" si="0"/>
        <v>1.25</v>
      </c>
      <c r="J12" s="1" t="s">
        <v>48</v>
      </c>
    </row>
    <row r="13" spans="1:10" x14ac:dyDescent="0.2">
      <c r="A13" s="1" t="s">
        <v>15</v>
      </c>
      <c r="I13" s="5"/>
    </row>
    <row r="14" spans="1:10" x14ac:dyDescent="0.2">
      <c r="A14" s="1" t="s">
        <v>79</v>
      </c>
      <c r="I14" s="5"/>
      <c r="J14" s="1" t="s">
        <v>48</v>
      </c>
    </row>
    <row r="15" spans="1:10" x14ac:dyDescent="0.2">
      <c r="A15" s="1" t="s">
        <v>17</v>
      </c>
      <c r="I15" s="5"/>
    </row>
    <row r="16" spans="1:10" x14ac:dyDescent="0.2">
      <c r="A16" s="1" t="s">
        <v>101</v>
      </c>
      <c r="D16" s="1">
        <v>1</v>
      </c>
      <c r="E16" s="1">
        <v>1</v>
      </c>
      <c r="G16" s="1">
        <f>SUM(B16:F16)</f>
        <v>2</v>
      </c>
      <c r="H16" s="3">
        <f t="shared" si="1"/>
        <v>0.4</v>
      </c>
      <c r="I16" s="5">
        <f t="shared" si="0"/>
        <v>2.5</v>
      </c>
      <c r="J16" s="1" t="s">
        <v>48</v>
      </c>
    </row>
    <row r="17" spans="1:10" x14ac:dyDescent="0.2">
      <c r="A17" s="1" t="s">
        <v>55</v>
      </c>
      <c r="C17" s="1">
        <v>2</v>
      </c>
      <c r="F17" s="1">
        <v>2</v>
      </c>
      <c r="G17" s="1">
        <f>SUM(B17:F17)</f>
        <v>4</v>
      </c>
      <c r="H17" s="3">
        <f t="shared" si="1"/>
        <v>0.8</v>
      </c>
      <c r="I17" s="5">
        <f t="shared" si="0"/>
        <v>5</v>
      </c>
    </row>
    <row r="18" spans="1:10" x14ac:dyDescent="0.2">
      <c r="A18" s="1" t="s">
        <v>20</v>
      </c>
      <c r="I18" s="5"/>
      <c r="J18" s="7"/>
    </row>
    <row r="19" spans="1:10" x14ac:dyDescent="0.2">
      <c r="A19" s="1" t="s">
        <v>61</v>
      </c>
      <c r="I19" s="5"/>
      <c r="J19" s="7" t="s">
        <v>48</v>
      </c>
    </row>
    <row r="20" spans="1:10" x14ac:dyDescent="0.2">
      <c r="A20" s="1" t="s">
        <v>39</v>
      </c>
      <c r="I20" s="5"/>
      <c r="J20" s="7"/>
    </row>
    <row r="21" spans="1:10" x14ac:dyDescent="0.2">
      <c r="A21" s="1" t="s">
        <v>40</v>
      </c>
      <c r="B21" s="1">
        <v>1</v>
      </c>
      <c r="D21" s="1">
        <v>1</v>
      </c>
      <c r="F21" s="1">
        <v>1</v>
      </c>
      <c r="G21" s="1">
        <f>SUM(B21:F21)</f>
        <v>3</v>
      </c>
      <c r="H21" s="3">
        <f t="shared" si="1"/>
        <v>0.6</v>
      </c>
      <c r="I21" s="5">
        <f t="shared" si="0"/>
        <v>3.75</v>
      </c>
      <c r="J21" s="7"/>
    </row>
    <row r="22" spans="1:10" x14ac:dyDescent="0.2">
      <c r="A22" s="1" t="s">
        <v>21</v>
      </c>
      <c r="I22" s="5"/>
    </row>
    <row r="23" spans="1:10" x14ac:dyDescent="0.2">
      <c r="A23" s="1" t="s">
        <v>49</v>
      </c>
      <c r="E23" s="1">
        <v>1</v>
      </c>
      <c r="G23" s="1">
        <f>SUM(B23:F23)</f>
        <v>1</v>
      </c>
      <c r="H23" s="3">
        <f t="shared" si="1"/>
        <v>0.2</v>
      </c>
      <c r="I23" s="5">
        <f t="shared" si="0"/>
        <v>1.25</v>
      </c>
    </row>
    <row r="24" spans="1:10" x14ac:dyDescent="0.2">
      <c r="A24" s="1" t="s">
        <v>52</v>
      </c>
      <c r="B24" s="1">
        <v>2</v>
      </c>
      <c r="C24" s="1">
        <v>8</v>
      </c>
      <c r="D24" s="1">
        <v>7</v>
      </c>
      <c r="E24" s="1">
        <v>1</v>
      </c>
      <c r="F24" s="1">
        <v>3</v>
      </c>
      <c r="G24" s="1">
        <f>SUM(B24:F24)</f>
        <v>21</v>
      </c>
      <c r="H24" s="3">
        <f t="shared" si="1"/>
        <v>4.2</v>
      </c>
      <c r="I24" s="5">
        <f t="shared" si="0"/>
        <v>26.25</v>
      </c>
      <c r="J24" s="1" t="s">
        <v>48</v>
      </c>
    </row>
    <row r="25" spans="1:10" x14ac:dyDescent="0.2">
      <c r="A25" s="1" t="s">
        <v>53</v>
      </c>
      <c r="B25" s="1">
        <v>5</v>
      </c>
      <c r="C25" s="1">
        <v>6</v>
      </c>
      <c r="D25" s="1">
        <v>2</v>
      </c>
      <c r="E25" s="1">
        <v>5</v>
      </c>
      <c r="F25" s="1">
        <v>5</v>
      </c>
      <c r="G25" s="1">
        <f>SUM(B25:F25)</f>
        <v>23</v>
      </c>
      <c r="H25" s="3">
        <f t="shared" si="1"/>
        <v>4.5999999999999996</v>
      </c>
      <c r="I25" s="5">
        <f t="shared" si="0"/>
        <v>28.749999999999996</v>
      </c>
      <c r="J25" s="1" t="s">
        <v>48</v>
      </c>
    </row>
    <row r="26" spans="1:10" x14ac:dyDescent="0.2">
      <c r="A26" s="1" t="s">
        <v>58</v>
      </c>
      <c r="D26" s="1">
        <v>1</v>
      </c>
      <c r="E26" s="1">
        <v>1</v>
      </c>
      <c r="F26" s="1">
        <v>1</v>
      </c>
      <c r="G26" s="1">
        <f>SUM(B26:F26)</f>
        <v>3</v>
      </c>
      <c r="H26" s="3">
        <f t="shared" si="1"/>
        <v>0.6</v>
      </c>
      <c r="I26" s="5">
        <f t="shared" si="0"/>
        <v>3.75</v>
      </c>
    </row>
    <row r="27" spans="1:10" x14ac:dyDescent="0.2">
      <c r="A27" s="1" t="s">
        <v>22</v>
      </c>
      <c r="I27" s="5"/>
    </row>
    <row r="28" spans="1:10" x14ac:dyDescent="0.2">
      <c r="A28" s="1" t="s">
        <v>60</v>
      </c>
      <c r="I28" s="5"/>
      <c r="J28" s="1" t="s">
        <v>48</v>
      </c>
    </row>
    <row r="29" spans="1:10" x14ac:dyDescent="0.2">
      <c r="A29" s="1" t="s">
        <v>23</v>
      </c>
      <c r="B29" s="1">
        <v>4</v>
      </c>
      <c r="C29" s="1">
        <v>4</v>
      </c>
      <c r="E29" s="1">
        <v>2</v>
      </c>
      <c r="F29" s="1">
        <v>5</v>
      </c>
      <c r="G29" s="1">
        <f>SUM(B29:F29)</f>
        <v>15</v>
      </c>
      <c r="H29" s="3">
        <f t="shared" si="1"/>
        <v>3</v>
      </c>
      <c r="I29" s="5">
        <f t="shared" si="0"/>
        <v>18.75</v>
      </c>
    </row>
    <row r="30" spans="1:10" x14ac:dyDescent="0.2">
      <c r="A30" s="1" t="s">
        <v>37</v>
      </c>
      <c r="B30" s="1">
        <v>1</v>
      </c>
      <c r="C30" s="1">
        <v>1</v>
      </c>
      <c r="E30" s="1">
        <v>1</v>
      </c>
      <c r="F30" s="1">
        <v>2</v>
      </c>
      <c r="G30" s="1">
        <f>SUM(B30:F30)</f>
        <v>5</v>
      </c>
      <c r="H30" s="3">
        <f t="shared" si="1"/>
        <v>1</v>
      </c>
      <c r="I30" s="5">
        <f t="shared" si="0"/>
        <v>6.25</v>
      </c>
    </row>
    <row r="31" spans="1:10" x14ac:dyDescent="0.2">
      <c r="I31" s="5">
        <f>SUM(I10:I30)</f>
        <v>100</v>
      </c>
    </row>
    <row r="32" spans="1:10" ht="12" x14ac:dyDescent="0.2">
      <c r="A32" s="1" t="s">
        <v>25</v>
      </c>
      <c r="B32" s="1">
        <f>SUM(B10:B30)</f>
        <v>14</v>
      </c>
      <c r="C32" s="1">
        <f>SUM(C10:C30)</f>
        <v>22</v>
      </c>
      <c r="D32" s="1">
        <f>SUM(D10:D30)</f>
        <v>12</v>
      </c>
      <c r="E32" s="1">
        <f>SUM(E10:E30)</f>
        <v>12</v>
      </c>
      <c r="F32" s="1">
        <f>SUM(F10:F30)</f>
        <v>20</v>
      </c>
      <c r="G32" s="1">
        <f>SUM(B32:F32)</f>
        <v>80</v>
      </c>
      <c r="H32" s="3">
        <f t="shared" si="1"/>
        <v>16</v>
      </c>
      <c r="I32" s="1"/>
      <c r="J32" s="3"/>
    </row>
    <row r="33" spans="1:10" ht="12" x14ac:dyDescent="0.2">
      <c r="A33" s="1" t="s">
        <v>26</v>
      </c>
      <c r="B33" s="1">
        <v>6</v>
      </c>
      <c r="C33" s="1">
        <v>6</v>
      </c>
      <c r="D33" s="1">
        <v>6</v>
      </c>
      <c r="E33" s="1">
        <v>7</v>
      </c>
      <c r="F33" s="1">
        <v>8</v>
      </c>
      <c r="G33" s="1">
        <f>SUM(B33:F33)</f>
        <v>33</v>
      </c>
      <c r="H33" s="3">
        <f t="shared" si="1"/>
        <v>6.6</v>
      </c>
      <c r="I33" s="1"/>
      <c r="J33" s="3"/>
    </row>
    <row r="34" spans="1:10" x14ac:dyDescent="0.2">
      <c r="J34" s="3"/>
    </row>
    <row r="35" spans="1:10" x14ac:dyDescent="0.2">
      <c r="A35" s="1" t="s">
        <v>27</v>
      </c>
      <c r="D35" s="1">
        <v>64</v>
      </c>
      <c r="J35" s="3"/>
    </row>
    <row r="36" spans="1:10" x14ac:dyDescent="0.2">
      <c r="A36" s="1" t="s">
        <v>29</v>
      </c>
      <c r="D36" s="1">
        <v>14</v>
      </c>
    </row>
    <row r="37" spans="1:10" x14ac:dyDescent="0.2">
      <c r="A37" s="1" t="s">
        <v>30</v>
      </c>
      <c r="D37" s="1">
        <v>2.72</v>
      </c>
    </row>
    <row r="38" spans="1:10" x14ac:dyDescent="0.2">
      <c r="A38" s="1" t="s">
        <v>31</v>
      </c>
      <c r="D38" s="1">
        <v>3.71</v>
      </c>
    </row>
    <row r="39" spans="1:10" x14ac:dyDescent="0.2">
      <c r="A39" s="1" t="s">
        <v>32</v>
      </c>
      <c r="D39" s="1">
        <v>4</v>
      </c>
    </row>
    <row r="40" spans="1:10" x14ac:dyDescent="0.2">
      <c r="A40" s="1" t="s">
        <v>33</v>
      </c>
      <c r="D40" s="1">
        <v>0.71</v>
      </c>
    </row>
  </sheetData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A0722-ACEC-44EF-AC5C-2B7D3E848B19}">
  <dimension ref="A1:J40"/>
  <sheetViews>
    <sheetView workbookViewId="0">
      <pane xSplit="16" ySplit="10" topLeftCell="Q20" activePane="bottomRight" state="frozen"/>
      <selection pane="topRight" activeCell="Q1" sqref="Q1"/>
      <selection pane="bottomLeft" activeCell="A21" sqref="A21"/>
      <selection pane="bottomRight" activeCell="A43" activeCellId="2" sqref="A36:XFD36 A40:XFD41 A43:XFD43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94</v>
      </c>
      <c r="B1" s="2"/>
    </row>
    <row r="2" spans="1:10" x14ac:dyDescent="0.2">
      <c r="A2" s="1" t="s">
        <v>78</v>
      </c>
      <c r="B2" s="2"/>
    </row>
    <row r="3" spans="1:10" x14ac:dyDescent="0.2">
      <c r="A3" s="1" t="s">
        <v>36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12</v>
      </c>
      <c r="I10" s="5"/>
    </row>
    <row r="11" spans="1:10" x14ac:dyDescent="0.2">
      <c r="A11" s="1" t="s">
        <v>59</v>
      </c>
      <c r="D11" s="1">
        <v>2</v>
      </c>
      <c r="E11" s="1">
        <v>2</v>
      </c>
      <c r="F11" s="1">
        <v>1</v>
      </c>
      <c r="G11" s="1">
        <f>SUM(B11:F11)</f>
        <v>5</v>
      </c>
      <c r="H11" s="3">
        <f>(G11/5)</f>
        <v>1</v>
      </c>
      <c r="I11" s="5">
        <f>(H11/1.396)</f>
        <v>0.71633237822349571</v>
      </c>
    </row>
    <row r="12" spans="1:10" x14ac:dyDescent="0.2">
      <c r="A12" s="1" t="s">
        <v>17</v>
      </c>
      <c r="H12" s="3">
        <f t="shared" ref="H12:H33" si="0">(G12/5)</f>
        <v>0</v>
      </c>
      <c r="I12" s="5">
        <f t="shared" ref="I12:I30" si="1">(H12/1.396)</f>
        <v>0</v>
      </c>
    </row>
    <row r="13" spans="1:10" x14ac:dyDescent="0.2">
      <c r="A13" s="1" t="s">
        <v>18</v>
      </c>
      <c r="B13" s="1">
        <v>25</v>
      </c>
      <c r="C13" s="1">
        <v>58</v>
      </c>
      <c r="D13" s="1">
        <v>58</v>
      </c>
      <c r="E13" s="1">
        <v>117</v>
      </c>
      <c r="F13" s="1">
        <v>92</v>
      </c>
      <c r="G13" s="1">
        <f>SUM(B13:F13)</f>
        <v>350</v>
      </c>
      <c r="H13" s="3">
        <f t="shared" si="0"/>
        <v>70</v>
      </c>
      <c r="I13" s="5">
        <f t="shared" si="1"/>
        <v>50.143266475644701</v>
      </c>
      <c r="J13" s="1" t="s">
        <v>48</v>
      </c>
    </row>
    <row r="14" spans="1:10" x14ac:dyDescent="0.2">
      <c r="A14" s="1" t="s">
        <v>42</v>
      </c>
      <c r="H14" s="3">
        <f t="shared" si="0"/>
        <v>0</v>
      </c>
      <c r="I14" s="5">
        <f t="shared" si="1"/>
        <v>0</v>
      </c>
    </row>
    <row r="15" spans="1:10" x14ac:dyDescent="0.2">
      <c r="A15" s="1" t="s">
        <v>43</v>
      </c>
      <c r="B15" s="1">
        <v>1</v>
      </c>
      <c r="G15" s="1">
        <f>SUM(B15:F15)</f>
        <v>1</v>
      </c>
      <c r="H15" s="3">
        <f t="shared" si="0"/>
        <v>0.2</v>
      </c>
      <c r="I15" s="5">
        <f t="shared" si="1"/>
        <v>0.14326647564469916</v>
      </c>
    </row>
    <row r="16" spans="1:10" x14ac:dyDescent="0.2">
      <c r="A16" s="1" t="s">
        <v>73</v>
      </c>
      <c r="H16" s="3">
        <f t="shared" si="0"/>
        <v>0</v>
      </c>
      <c r="I16" s="5">
        <f t="shared" si="1"/>
        <v>0</v>
      </c>
    </row>
    <row r="17" spans="1:10" x14ac:dyDescent="0.2">
      <c r="A17" s="1" t="s">
        <v>96</v>
      </c>
      <c r="H17" s="3">
        <f t="shared" si="0"/>
        <v>0</v>
      </c>
      <c r="I17" s="5">
        <f t="shared" si="1"/>
        <v>0</v>
      </c>
      <c r="J17" s="1" t="s">
        <v>48</v>
      </c>
    </row>
    <row r="18" spans="1:10" x14ac:dyDescent="0.2">
      <c r="A18" s="1" t="s">
        <v>74</v>
      </c>
      <c r="H18" s="3">
        <f t="shared" si="0"/>
        <v>0</v>
      </c>
      <c r="I18" s="5">
        <f t="shared" si="1"/>
        <v>0</v>
      </c>
      <c r="J18" s="1" t="s">
        <v>48</v>
      </c>
    </row>
    <row r="19" spans="1:10" x14ac:dyDescent="0.2">
      <c r="A19" s="1" t="s">
        <v>20</v>
      </c>
      <c r="H19" s="3">
        <f t="shared" si="0"/>
        <v>0</v>
      </c>
      <c r="I19" s="5">
        <f t="shared" si="1"/>
        <v>0</v>
      </c>
      <c r="J19" s="7"/>
    </row>
    <row r="20" spans="1:10" x14ac:dyDescent="0.2">
      <c r="A20" s="1" t="s">
        <v>83</v>
      </c>
      <c r="H20" s="3">
        <f t="shared" si="0"/>
        <v>0</v>
      </c>
      <c r="I20" s="5">
        <f t="shared" si="1"/>
        <v>0</v>
      </c>
      <c r="J20" s="7" t="s">
        <v>48</v>
      </c>
    </row>
    <row r="21" spans="1:10" x14ac:dyDescent="0.2">
      <c r="A21" s="1" t="s">
        <v>21</v>
      </c>
      <c r="H21" s="3">
        <f t="shared" si="0"/>
        <v>0</v>
      </c>
      <c r="I21" s="5">
        <f t="shared" si="1"/>
        <v>0</v>
      </c>
    </row>
    <row r="22" spans="1:10" x14ac:dyDescent="0.2">
      <c r="A22" s="1" t="s">
        <v>49</v>
      </c>
      <c r="B22" s="1">
        <v>1</v>
      </c>
      <c r="C22" s="1">
        <v>9</v>
      </c>
      <c r="D22" s="1">
        <v>10</v>
      </c>
      <c r="E22" s="1">
        <v>13</v>
      </c>
      <c r="F22" s="1">
        <v>8</v>
      </c>
      <c r="G22" s="1">
        <f>SUM(B22:F22)</f>
        <v>41</v>
      </c>
      <c r="H22" s="3">
        <f t="shared" si="0"/>
        <v>8.1999999999999993</v>
      </c>
      <c r="I22" s="5">
        <f t="shared" si="1"/>
        <v>5.873925501432665</v>
      </c>
      <c r="J22" s="1" t="s">
        <v>48</v>
      </c>
    </row>
    <row r="23" spans="1:10" x14ac:dyDescent="0.2">
      <c r="A23" s="1" t="s">
        <v>90</v>
      </c>
      <c r="B23" s="1">
        <v>2</v>
      </c>
      <c r="C23" s="1">
        <v>4</v>
      </c>
      <c r="D23" s="1">
        <v>3</v>
      </c>
      <c r="E23" s="1">
        <v>1</v>
      </c>
      <c r="G23" s="1">
        <f>SUM(B23:F23)</f>
        <v>10</v>
      </c>
      <c r="H23" s="3">
        <f t="shared" si="0"/>
        <v>2</v>
      </c>
      <c r="I23" s="5">
        <f t="shared" si="1"/>
        <v>1.4326647564469914</v>
      </c>
    </row>
    <row r="24" spans="1:10" x14ac:dyDescent="0.2">
      <c r="A24" s="1" t="s">
        <v>95</v>
      </c>
      <c r="B24" s="1">
        <v>3</v>
      </c>
      <c r="C24" s="1">
        <v>6</v>
      </c>
      <c r="D24" s="1">
        <v>6</v>
      </c>
      <c r="E24" s="1">
        <v>18</v>
      </c>
      <c r="F24" s="1">
        <v>16</v>
      </c>
      <c r="G24" s="1">
        <f>SUM(B24:F24)</f>
        <v>49</v>
      </c>
      <c r="H24" s="3">
        <f t="shared" si="0"/>
        <v>9.8000000000000007</v>
      </c>
      <c r="I24" s="5">
        <f t="shared" si="1"/>
        <v>7.0200573065902585</v>
      </c>
      <c r="J24" s="1" t="s">
        <v>48</v>
      </c>
    </row>
    <row r="25" spans="1:10" x14ac:dyDescent="0.2">
      <c r="A25" s="1" t="s">
        <v>91</v>
      </c>
      <c r="C25" s="1">
        <v>6</v>
      </c>
      <c r="D25" s="1">
        <v>2</v>
      </c>
      <c r="F25" s="1">
        <v>1</v>
      </c>
      <c r="G25" s="1">
        <f>SUM(B25:F25)</f>
        <v>9</v>
      </c>
      <c r="H25" s="3">
        <f t="shared" si="0"/>
        <v>1.8</v>
      </c>
      <c r="I25" s="5">
        <f t="shared" si="1"/>
        <v>1.2893982808022924</v>
      </c>
      <c r="J25" s="1" t="s">
        <v>48</v>
      </c>
    </row>
    <row r="26" spans="1:10" x14ac:dyDescent="0.2">
      <c r="A26" s="1" t="s">
        <v>85</v>
      </c>
      <c r="C26" s="1">
        <v>4</v>
      </c>
      <c r="G26" s="1">
        <f>SUM(B26:F26)</f>
        <v>4</v>
      </c>
      <c r="H26" s="3">
        <f t="shared" si="0"/>
        <v>0.8</v>
      </c>
      <c r="I26" s="5">
        <f t="shared" si="1"/>
        <v>0.57306590257879664</v>
      </c>
    </row>
    <row r="27" spans="1:10" x14ac:dyDescent="0.2">
      <c r="A27" s="1" t="s">
        <v>22</v>
      </c>
      <c r="H27" s="3">
        <f t="shared" si="0"/>
        <v>0</v>
      </c>
      <c r="I27" s="5">
        <f t="shared" si="1"/>
        <v>0</v>
      </c>
    </row>
    <row r="28" spans="1:10" x14ac:dyDescent="0.2">
      <c r="A28" s="1" t="s">
        <v>60</v>
      </c>
      <c r="D28" s="1">
        <v>2</v>
      </c>
      <c r="G28" s="1">
        <f>SUM(B28:F28)</f>
        <v>2</v>
      </c>
      <c r="H28" s="3">
        <f t="shared" si="0"/>
        <v>0.4</v>
      </c>
      <c r="I28" s="5">
        <f t="shared" si="1"/>
        <v>0.28653295128939832</v>
      </c>
    </row>
    <row r="29" spans="1:10" x14ac:dyDescent="0.2">
      <c r="A29" s="1" t="s">
        <v>23</v>
      </c>
      <c r="D29" s="1">
        <v>1</v>
      </c>
      <c r="G29" s="1">
        <f>SUM(B29:F29)</f>
        <v>1</v>
      </c>
      <c r="H29" s="3">
        <f t="shared" si="0"/>
        <v>0.2</v>
      </c>
      <c r="I29" s="5">
        <f t="shared" si="1"/>
        <v>0.14326647564469916</v>
      </c>
    </row>
    <row r="30" spans="1:10" x14ac:dyDescent="0.2">
      <c r="A30" s="1" t="s">
        <v>37</v>
      </c>
      <c r="B30" s="1">
        <v>1</v>
      </c>
      <c r="C30" s="1">
        <v>17</v>
      </c>
      <c r="D30" s="1">
        <v>8</v>
      </c>
      <c r="E30" s="1">
        <v>75</v>
      </c>
      <c r="F30" s="1">
        <v>125</v>
      </c>
      <c r="G30" s="1">
        <f>SUM(B30:F30)</f>
        <v>226</v>
      </c>
      <c r="H30" s="3">
        <f t="shared" si="0"/>
        <v>45.2</v>
      </c>
      <c r="I30" s="5">
        <f t="shared" si="1"/>
        <v>32.378223495702009</v>
      </c>
    </row>
    <row r="31" spans="1:10" x14ac:dyDescent="0.2">
      <c r="I31" s="5">
        <f>SUM(I11:I30)</f>
        <v>100</v>
      </c>
    </row>
    <row r="32" spans="1:10" ht="12" x14ac:dyDescent="0.2">
      <c r="A32" s="1" t="s">
        <v>25</v>
      </c>
      <c r="B32" s="1">
        <f>SUM(B11:B30)</f>
        <v>33</v>
      </c>
      <c r="C32" s="1">
        <f>SUM(C11:C30)</f>
        <v>104</v>
      </c>
      <c r="D32" s="1">
        <f>SUM(D11:D30)</f>
        <v>92</v>
      </c>
      <c r="E32" s="1">
        <f>SUM(E11:E30)</f>
        <v>226</v>
      </c>
      <c r="F32" s="1">
        <f>SUM(F11:F30)</f>
        <v>243</v>
      </c>
      <c r="G32" s="1">
        <f>SUM(B32:F32)</f>
        <v>698</v>
      </c>
      <c r="H32" s="3">
        <f t="shared" si="0"/>
        <v>139.6</v>
      </c>
      <c r="I32" s="1"/>
      <c r="J32" s="3"/>
    </row>
    <row r="33" spans="1:10" ht="12" x14ac:dyDescent="0.2">
      <c r="A33" s="1" t="s">
        <v>26</v>
      </c>
      <c r="B33" s="1">
        <v>6</v>
      </c>
      <c r="C33" s="1">
        <v>7</v>
      </c>
      <c r="D33" s="1">
        <v>9</v>
      </c>
      <c r="E33" s="1">
        <v>6</v>
      </c>
      <c r="F33" s="1">
        <v>6</v>
      </c>
      <c r="G33" s="1">
        <f>SUM(B33:F33)</f>
        <v>34</v>
      </c>
      <c r="H33" s="3">
        <f t="shared" si="0"/>
        <v>6.8</v>
      </c>
      <c r="I33" s="1"/>
      <c r="J33" s="3"/>
    </row>
    <row r="34" spans="1:10" x14ac:dyDescent="0.2">
      <c r="J34" s="3"/>
    </row>
    <row r="35" spans="1:10" x14ac:dyDescent="0.2">
      <c r="A35" s="1" t="s">
        <v>27</v>
      </c>
      <c r="D35" s="1">
        <v>558</v>
      </c>
      <c r="J35" s="3"/>
    </row>
    <row r="36" spans="1:10" x14ac:dyDescent="0.2">
      <c r="A36" s="1" t="s">
        <v>29</v>
      </c>
      <c r="D36" s="1">
        <v>14</v>
      </c>
    </row>
    <row r="37" spans="1:10" x14ac:dyDescent="0.2">
      <c r="A37" s="1" t="s">
        <v>30</v>
      </c>
      <c r="D37" s="1">
        <v>1.85</v>
      </c>
    </row>
    <row r="38" spans="1:10" x14ac:dyDescent="0.2">
      <c r="A38" s="1" t="s">
        <v>31</v>
      </c>
      <c r="D38" s="1">
        <v>5.67</v>
      </c>
    </row>
    <row r="39" spans="1:10" x14ac:dyDescent="0.2">
      <c r="A39" s="1" t="s">
        <v>32</v>
      </c>
      <c r="D39" s="1">
        <v>5</v>
      </c>
    </row>
    <row r="40" spans="1:10" x14ac:dyDescent="0.2">
      <c r="A40" s="1" t="s">
        <v>33</v>
      </c>
      <c r="D40" s="1">
        <v>0.67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37E79-F2E1-4F3E-9AEB-914ECBCA72E6}">
  <dimension ref="A1:J44"/>
  <sheetViews>
    <sheetView workbookViewId="0">
      <pane xSplit="16" ySplit="14" topLeftCell="Q30" activePane="bottomRight" state="frozen"/>
      <selection pane="topRight" activeCell="Q1" sqref="Q1"/>
      <selection pane="bottomLeft" activeCell="A21" sqref="A21"/>
      <selection pane="bottomRight" activeCell="A46" activeCellId="1" sqref="A43:XFD44 A46:XFD46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67</v>
      </c>
      <c r="B1" s="2"/>
    </row>
    <row r="2" spans="1:10" x14ac:dyDescent="0.2">
      <c r="A2" s="1" t="s">
        <v>51</v>
      </c>
      <c r="B2" s="2"/>
    </row>
    <row r="3" spans="1:10" x14ac:dyDescent="0.2">
      <c r="A3" s="1" t="s">
        <v>36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11</v>
      </c>
      <c r="I10" s="5"/>
    </row>
    <row r="11" spans="1:10" x14ac:dyDescent="0.2">
      <c r="A11" s="1" t="s">
        <v>72</v>
      </c>
      <c r="E11" s="1">
        <v>1</v>
      </c>
      <c r="G11" s="1">
        <f>SUM(B11:F11)</f>
        <v>1</v>
      </c>
      <c r="H11" s="3">
        <f>(G11/5)</f>
        <v>0.2</v>
      </c>
      <c r="I11" s="5">
        <f>(H11/4.834)</f>
        <v>4.1373603640877124E-2</v>
      </c>
    </row>
    <row r="12" spans="1:10" x14ac:dyDescent="0.2">
      <c r="A12" s="1" t="s">
        <v>69</v>
      </c>
      <c r="C12" s="1">
        <v>1</v>
      </c>
      <c r="G12" s="1">
        <f>SUM(B12:F12)</f>
        <v>1</v>
      </c>
      <c r="H12" s="3">
        <f t="shared" ref="H12:H36" si="0">(G12/5)</f>
        <v>0.2</v>
      </c>
      <c r="I12" s="5">
        <f t="shared" ref="I12:I33" si="1">(H12/4.834)</f>
        <v>4.1373603640877124E-2</v>
      </c>
    </row>
    <row r="13" spans="1:10" x14ac:dyDescent="0.2">
      <c r="A13" s="1" t="s">
        <v>12</v>
      </c>
      <c r="I13" s="5"/>
    </row>
    <row r="14" spans="1:10" x14ac:dyDescent="0.2">
      <c r="A14" s="1" t="s">
        <v>13</v>
      </c>
      <c r="B14" s="1">
        <v>142</v>
      </c>
      <c r="C14" s="1">
        <v>208</v>
      </c>
      <c r="D14" s="1">
        <v>283</v>
      </c>
      <c r="E14" s="1">
        <v>549.99977999999999</v>
      </c>
      <c r="F14" s="1">
        <v>233</v>
      </c>
      <c r="G14" s="1">
        <f>SUM(B14:F14)</f>
        <v>1415.9997800000001</v>
      </c>
      <c r="H14" s="3">
        <f t="shared" si="0"/>
        <v>283.19995600000004</v>
      </c>
      <c r="I14" s="5">
        <f t="shared" si="1"/>
        <v>58.585013653289217</v>
      </c>
      <c r="J14" s="1" t="s">
        <v>48</v>
      </c>
    </row>
    <row r="15" spans="1:10" x14ac:dyDescent="0.2">
      <c r="A15" s="1" t="s">
        <v>59</v>
      </c>
      <c r="B15" s="1">
        <v>49.999980000000001</v>
      </c>
      <c r="C15" s="1">
        <v>58</v>
      </c>
      <c r="D15" s="1">
        <v>67</v>
      </c>
      <c r="E15" s="1">
        <v>142</v>
      </c>
      <c r="F15" s="1">
        <v>267</v>
      </c>
      <c r="G15" s="1">
        <f>SUM(B15:F15)</f>
        <v>583.99998000000005</v>
      </c>
      <c r="H15" s="3">
        <f t="shared" si="0"/>
        <v>116.79999600000001</v>
      </c>
      <c r="I15" s="5">
        <f t="shared" si="1"/>
        <v>24.16218369880017</v>
      </c>
      <c r="J15" s="1" t="s">
        <v>48</v>
      </c>
    </row>
    <row r="16" spans="1:10" x14ac:dyDescent="0.2">
      <c r="A16" s="1" t="s">
        <v>15</v>
      </c>
      <c r="I16" s="5"/>
    </row>
    <row r="17" spans="1:10" x14ac:dyDescent="0.2">
      <c r="A17" s="1" t="s">
        <v>16</v>
      </c>
      <c r="D17" s="1">
        <v>3</v>
      </c>
      <c r="E17" s="1">
        <v>8</v>
      </c>
      <c r="F17" s="1">
        <v>29</v>
      </c>
      <c r="G17" s="1">
        <f>SUM(B17:F17)</f>
        <v>40</v>
      </c>
      <c r="H17" s="3">
        <f t="shared" si="0"/>
        <v>8</v>
      </c>
      <c r="I17" s="5">
        <f t="shared" si="1"/>
        <v>1.6549441456350849</v>
      </c>
      <c r="J17" s="1" t="s">
        <v>48</v>
      </c>
    </row>
    <row r="18" spans="1:10" x14ac:dyDescent="0.2">
      <c r="A18" s="1" t="s">
        <v>64</v>
      </c>
      <c r="F18" s="1">
        <v>3</v>
      </c>
      <c r="G18" s="1">
        <f>SUM(B18:F18)</f>
        <v>3</v>
      </c>
      <c r="H18" s="3">
        <f t="shared" si="0"/>
        <v>0.6</v>
      </c>
      <c r="I18" s="5">
        <f t="shared" si="1"/>
        <v>0.12412081092263137</v>
      </c>
    </row>
    <row r="19" spans="1:10" x14ac:dyDescent="0.2">
      <c r="A19" s="1" t="s">
        <v>42</v>
      </c>
      <c r="I19" s="5"/>
    </row>
    <row r="20" spans="1:10" x14ac:dyDescent="0.2">
      <c r="A20" s="1" t="s">
        <v>75</v>
      </c>
      <c r="I20" s="5"/>
      <c r="J20" s="1" t="s">
        <v>48</v>
      </c>
    </row>
    <row r="21" spans="1:10" x14ac:dyDescent="0.2">
      <c r="A21" s="1" t="s">
        <v>43</v>
      </c>
      <c r="C21" s="1">
        <v>1</v>
      </c>
      <c r="D21" s="1">
        <v>1</v>
      </c>
      <c r="F21" s="1">
        <v>3</v>
      </c>
      <c r="G21" s="1">
        <f>SUM(B21:F21)</f>
        <v>5</v>
      </c>
      <c r="H21" s="3">
        <f t="shared" si="0"/>
        <v>1</v>
      </c>
      <c r="I21" s="5">
        <f t="shared" si="1"/>
        <v>0.20686801820438561</v>
      </c>
    </row>
    <row r="22" spans="1:10" x14ac:dyDescent="0.2">
      <c r="A22" s="1" t="s">
        <v>73</v>
      </c>
      <c r="I22" s="5"/>
    </row>
    <row r="23" spans="1:10" x14ac:dyDescent="0.2">
      <c r="A23" s="1" t="s">
        <v>74</v>
      </c>
      <c r="E23" s="1">
        <v>1</v>
      </c>
      <c r="G23" s="1">
        <f>SUM(B23:F23)</f>
        <v>1</v>
      </c>
      <c r="H23" s="3">
        <f t="shared" si="0"/>
        <v>0.2</v>
      </c>
      <c r="I23" s="5">
        <f t="shared" si="1"/>
        <v>4.1373603640877124E-2</v>
      </c>
    </row>
    <row r="24" spans="1:10" x14ac:dyDescent="0.2">
      <c r="A24" s="1" t="s">
        <v>39</v>
      </c>
      <c r="I24" s="5"/>
      <c r="J24" s="7"/>
    </row>
    <row r="25" spans="1:10" x14ac:dyDescent="0.2">
      <c r="A25" s="1" t="s">
        <v>71</v>
      </c>
      <c r="D25" s="1">
        <v>1</v>
      </c>
      <c r="G25" s="1">
        <f>SUM(B25:F25)</f>
        <v>1</v>
      </c>
      <c r="H25" s="3">
        <f t="shared" si="0"/>
        <v>0.2</v>
      </c>
      <c r="I25" s="5">
        <f t="shared" si="1"/>
        <v>4.1373603640877124E-2</v>
      </c>
      <c r="J25" s="7"/>
    </row>
    <row r="26" spans="1:10" x14ac:dyDescent="0.2">
      <c r="A26" s="1" t="s">
        <v>40</v>
      </c>
      <c r="D26" s="1">
        <v>1</v>
      </c>
      <c r="G26" s="1">
        <f>SUM(B26:F26)</f>
        <v>1</v>
      </c>
      <c r="H26" s="3">
        <f t="shared" si="0"/>
        <v>0.2</v>
      </c>
      <c r="I26" s="5">
        <f t="shared" si="1"/>
        <v>4.1373603640877124E-2</v>
      </c>
      <c r="J26" s="7" t="s">
        <v>48</v>
      </c>
    </row>
    <row r="27" spans="1:10" x14ac:dyDescent="0.2">
      <c r="A27" s="1" t="s">
        <v>21</v>
      </c>
      <c r="I27" s="5"/>
    </row>
    <row r="28" spans="1:10" x14ac:dyDescent="0.2">
      <c r="A28" s="1" t="s">
        <v>49</v>
      </c>
      <c r="C28" s="1">
        <v>2</v>
      </c>
      <c r="E28" s="1">
        <v>42</v>
      </c>
      <c r="F28" s="1">
        <v>25</v>
      </c>
      <c r="G28" s="1">
        <f>SUM(B28:F28)</f>
        <v>69</v>
      </c>
      <c r="H28" s="3">
        <f t="shared" si="0"/>
        <v>13.8</v>
      </c>
      <c r="I28" s="5">
        <f t="shared" si="1"/>
        <v>2.8547786512205215</v>
      </c>
    </row>
    <row r="29" spans="1:10" x14ac:dyDescent="0.2">
      <c r="A29" s="1" t="s">
        <v>68</v>
      </c>
      <c r="B29" s="1">
        <v>3</v>
      </c>
      <c r="C29" s="1">
        <v>3</v>
      </c>
      <c r="D29" s="1">
        <v>3</v>
      </c>
      <c r="E29" s="1">
        <v>6</v>
      </c>
      <c r="F29" s="1">
        <v>5</v>
      </c>
      <c r="G29" s="1">
        <f>SUM(B29:F29)</f>
        <v>20</v>
      </c>
      <c r="H29" s="3">
        <f t="shared" si="0"/>
        <v>4</v>
      </c>
      <c r="I29" s="5">
        <f t="shared" si="1"/>
        <v>0.82747207281754243</v>
      </c>
    </row>
    <row r="30" spans="1:10" x14ac:dyDescent="0.2">
      <c r="A30" s="1" t="s">
        <v>91</v>
      </c>
      <c r="B30" s="1">
        <v>58</v>
      </c>
      <c r="C30" s="1">
        <v>15</v>
      </c>
      <c r="D30" s="1">
        <v>24</v>
      </c>
      <c r="E30" s="1">
        <v>75</v>
      </c>
      <c r="F30" s="1">
        <v>100</v>
      </c>
      <c r="G30" s="1">
        <f>SUM(B30:F30)</f>
        <v>272</v>
      </c>
      <c r="H30" s="3">
        <f t="shared" si="0"/>
        <v>54.4</v>
      </c>
      <c r="I30" s="5">
        <f t="shared" si="1"/>
        <v>11.253620190318577</v>
      </c>
      <c r="J30" s="1" t="s">
        <v>48</v>
      </c>
    </row>
    <row r="31" spans="1:10" x14ac:dyDescent="0.2">
      <c r="A31" s="1" t="s">
        <v>22</v>
      </c>
      <c r="I31" s="5"/>
    </row>
    <row r="32" spans="1:10" x14ac:dyDescent="0.2">
      <c r="A32" s="1" t="s">
        <v>23</v>
      </c>
      <c r="D32" s="1">
        <v>1</v>
      </c>
      <c r="E32" s="1">
        <v>1</v>
      </c>
      <c r="G32" s="1">
        <f>SUM(B32:F32)</f>
        <v>2</v>
      </c>
      <c r="H32" s="3">
        <f t="shared" si="0"/>
        <v>0.4</v>
      </c>
      <c r="I32" s="5">
        <f t="shared" si="1"/>
        <v>8.2747207281754248E-2</v>
      </c>
    </row>
    <row r="33" spans="1:10" x14ac:dyDescent="0.2">
      <c r="A33" s="1" t="s">
        <v>70</v>
      </c>
      <c r="C33" s="1">
        <v>1</v>
      </c>
      <c r="G33" s="1">
        <f>SUM(B33:F33)</f>
        <v>1</v>
      </c>
      <c r="H33" s="3">
        <f t="shared" si="0"/>
        <v>0.2</v>
      </c>
      <c r="I33" s="5">
        <f t="shared" si="1"/>
        <v>4.1373603640877124E-2</v>
      </c>
    </row>
    <row r="34" spans="1:10" x14ac:dyDescent="0.2">
      <c r="I34" s="5">
        <f>SUM(I11:I33)</f>
        <v>99.999990070335159</v>
      </c>
    </row>
    <row r="35" spans="1:10" ht="12" x14ac:dyDescent="0.2">
      <c r="A35" s="1" t="s">
        <v>25</v>
      </c>
      <c r="B35" s="1">
        <f>SUM(B11:B33)</f>
        <v>252.99997999999999</v>
      </c>
      <c r="C35" s="1">
        <f>SUM(C11:C33)</f>
        <v>289</v>
      </c>
      <c r="D35" s="1">
        <f>SUM(D11:D33)</f>
        <v>384</v>
      </c>
      <c r="E35" s="1">
        <f>SUM(E11:E33)</f>
        <v>825.99977999999999</v>
      </c>
      <c r="F35" s="1">
        <f>SUM(F11:F33)</f>
        <v>665</v>
      </c>
      <c r="G35" s="1">
        <f>SUM(B35:F35)</f>
        <v>2416.9997600000002</v>
      </c>
      <c r="H35" s="3">
        <f t="shared" si="0"/>
        <v>483.39995200000004</v>
      </c>
      <c r="I35" s="1"/>
      <c r="J35" s="3"/>
    </row>
    <row r="36" spans="1:10" ht="12" x14ac:dyDescent="0.2">
      <c r="A36" s="1" t="s">
        <v>26</v>
      </c>
      <c r="B36" s="1">
        <v>4</v>
      </c>
      <c r="C36" s="1">
        <v>8</v>
      </c>
      <c r="D36" s="1">
        <v>9</v>
      </c>
      <c r="E36" s="1">
        <v>9</v>
      </c>
      <c r="F36" s="1">
        <v>8</v>
      </c>
      <c r="G36" s="1">
        <f>SUM(B36:F36)</f>
        <v>38</v>
      </c>
      <c r="H36" s="3">
        <f t="shared" si="0"/>
        <v>7.6</v>
      </c>
      <c r="I36" s="1"/>
      <c r="J36" s="3"/>
    </row>
    <row r="37" spans="1:10" x14ac:dyDescent="0.2">
      <c r="J37" s="3"/>
    </row>
    <row r="38" spans="1:10" x14ac:dyDescent="0.2">
      <c r="A38" s="1" t="s">
        <v>27</v>
      </c>
      <c r="D38" s="1">
        <v>1934</v>
      </c>
      <c r="J38" s="3"/>
    </row>
    <row r="39" spans="1:10" x14ac:dyDescent="0.2">
      <c r="A39" s="1" t="s">
        <v>28</v>
      </c>
      <c r="D39" s="1">
        <v>14</v>
      </c>
      <c r="J39" s="3"/>
    </row>
    <row r="40" spans="1:10" x14ac:dyDescent="0.2">
      <c r="A40" s="1" t="s">
        <v>29</v>
      </c>
      <c r="D40" s="1">
        <v>15</v>
      </c>
    </row>
    <row r="41" spans="1:10" x14ac:dyDescent="0.2">
      <c r="A41" s="1" t="s">
        <v>30</v>
      </c>
      <c r="D41" s="1">
        <v>1.67</v>
      </c>
    </row>
    <row r="42" spans="1:10" x14ac:dyDescent="0.2">
      <c r="A42" s="1" t="s">
        <v>31</v>
      </c>
      <c r="D42" s="1">
        <v>4.45</v>
      </c>
    </row>
    <row r="43" spans="1:10" x14ac:dyDescent="0.2">
      <c r="A43" s="1" t="s">
        <v>32</v>
      </c>
      <c r="D43" s="1">
        <v>3</v>
      </c>
    </row>
    <row r="44" spans="1:10" x14ac:dyDescent="0.2">
      <c r="A44" s="1" t="s">
        <v>33</v>
      </c>
      <c r="D44" s="1">
        <v>0.9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422C7-BC57-43B9-9198-738F5C3B62A3}">
  <dimension ref="A1:J36"/>
  <sheetViews>
    <sheetView workbookViewId="0">
      <pane xSplit="16" ySplit="13" topLeftCell="Q17" activePane="bottomRight" state="frozen"/>
      <selection pane="topRight" activeCell="Q1" sqref="Q1"/>
      <selection pane="bottomLeft" activeCell="A21" sqref="A21"/>
      <selection pane="bottomRight" activeCell="A39" activeCellId="2" sqref="A32:XFD32 A36:XFD37 A39:XFD39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62</v>
      </c>
      <c r="B1" s="2"/>
    </row>
    <row r="2" spans="1:10" x14ac:dyDescent="0.2">
      <c r="A2" s="1" t="s">
        <v>63</v>
      </c>
      <c r="B2" s="2"/>
    </row>
    <row r="3" spans="1:10" x14ac:dyDescent="0.2">
      <c r="A3" s="1" t="s">
        <v>36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11</v>
      </c>
      <c r="I10" s="5"/>
    </row>
    <row r="11" spans="1:10" x14ac:dyDescent="0.2">
      <c r="A11" s="1" t="s">
        <v>65</v>
      </c>
      <c r="B11" s="1">
        <v>1</v>
      </c>
      <c r="G11" s="1">
        <f>SUM(B11:F11)</f>
        <v>1</v>
      </c>
      <c r="H11" s="3">
        <f>(G11/5)</f>
        <v>0.2</v>
      </c>
      <c r="I11" s="5">
        <f>(H11/0.932)</f>
        <v>0.21459227467811159</v>
      </c>
      <c r="J11" s="1" t="s">
        <v>48</v>
      </c>
    </row>
    <row r="12" spans="1:10" x14ac:dyDescent="0.2">
      <c r="A12" s="1" t="s">
        <v>12</v>
      </c>
      <c r="I12" s="5"/>
    </row>
    <row r="13" spans="1:10" x14ac:dyDescent="0.2">
      <c r="A13" s="1" t="s">
        <v>13</v>
      </c>
      <c r="B13" s="1">
        <v>3</v>
      </c>
      <c r="C13" s="1">
        <v>25</v>
      </c>
      <c r="D13" s="1">
        <v>67</v>
      </c>
      <c r="E13" s="1">
        <v>125</v>
      </c>
      <c r="F13" s="1">
        <v>75</v>
      </c>
      <c r="G13" s="1">
        <f>SUM(B13:F13)</f>
        <v>295</v>
      </c>
      <c r="H13" s="3">
        <f t="shared" ref="H13:H29" si="0">(G13/5)</f>
        <v>59</v>
      </c>
      <c r="I13" s="5">
        <f t="shared" ref="I13:I26" si="1">(H13/0.932)</f>
        <v>63.304721030042913</v>
      </c>
      <c r="J13" s="1" t="s">
        <v>48</v>
      </c>
    </row>
    <row r="14" spans="1:10" x14ac:dyDescent="0.2">
      <c r="A14" s="1" t="s">
        <v>14</v>
      </c>
      <c r="B14" s="1">
        <v>1</v>
      </c>
      <c r="C14" s="1">
        <v>1</v>
      </c>
      <c r="D14" s="1">
        <v>1</v>
      </c>
      <c r="G14" s="1">
        <f>SUM(B14:F14)</f>
        <v>3</v>
      </c>
      <c r="H14" s="3">
        <f t="shared" si="0"/>
        <v>0.6</v>
      </c>
      <c r="I14" s="5">
        <f t="shared" si="1"/>
        <v>0.64377682403433467</v>
      </c>
    </row>
    <row r="15" spans="1:10" x14ac:dyDescent="0.2">
      <c r="A15" s="1" t="s">
        <v>15</v>
      </c>
      <c r="I15" s="5"/>
    </row>
    <row r="16" spans="1:10" x14ac:dyDescent="0.2">
      <c r="A16" s="1" t="s">
        <v>16</v>
      </c>
      <c r="B16" s="1">
        <v>5</v>
      </c>
      <c r="C16" s="1">
        <v>1</v>
      </c>
      <c r="E16" s="1">
        <v>5</v>
      </c>
      <c r="F16" s="1">
        <v>8</v>
      </c>
      <c r="G16" s="1">
        <f>SUM(B16:F16)</f>
        <v>19</v>
      </c>
      <c r="H16" s="3">
        <f t="shared" si="0"/>
        <v>3.8</v>
      </c>
      <c r="I16" s="5">
        <f t="shared" si="1"/>
        <v>4.0772532188841195</v>
      </c>
      <c r="J16" s="1" t="s">
        <v>48</v>
      </c>
    </row>
    <row r="17" spans="1:10" x14ac:dyDescent="0.2">
      <c r="A17" s="1" t="s">
        <v>64</v>
      </c>
      <c r="B17" s="1">
        <v>2</v>
      </c>
      <c r="C17" s="1">
        <v>1</v>
      </c>
      <c r="F17" s="1">
        <v>1</v>
      </c>
      <c r="G17" s="1">
        <f>SUM(B17:F17)</f>
        <v>4</v>
      </c>
      <c r="H17" s="3">
        <f t="shared" si="0"/>
        <v>0.8</v>
      </c>
      <c r="I17" s="5">
        <f t="shared" si="1"/>
        <v>0.85836909871244638</v>
      </c>
      <c r="J17" s="1" t="s">
        <v>48</v>
      </c>
    </row>
    <row r="18" spans="1:10" x14ac:dyDescent="0.2">
      <c r="A18" s="1" t="s">
        <v>42</v>
      </c>
      <c r="I18" s="5"/>
    </row>
    <row r="19" spans="1:10" x14ac:dyDescent="0.2">
      <c r="A19" s="1" t="s">
        <v>43</v>
      </c>
      <c r="B19" s="1">
        <v>1</v>
      </c>
      <c r="E19" s="1">
        <v>1</v>
      </c>
      <c r="G19" s="1">
        <f>SUM(B19:F19)</f>
        <v>2</v>
      </c>
      <c r="H19" s="3">
        <f t="shared" si="0"/>
        <v>0.4</v>
      </c>
      <c r="I19" s="5">
        <f t="shared" si="1"/>
        <v>0.42918454935622319</v>
      </c>
    </row>
    <row r="20" spans="1:10" x14ac:dyDescent="0.2">
      <c r="A20" s="1" t="s">
        <v>21</v>
      </c>
      <c r="I20" s="5"/>
    </row>
    <row r="21" spans="1:10" x14ac:dyDescent="0.2">
      <c r="A21" s="1" t="s">
        <v>49</v>
      </c>
      <c r="B21" s="1">
        <v>1</v>
      </c>
      <c r="F21" s="1">
        <v>1</v>
      </c>
      <c r="G21" s="1">
        <f>SUM(B21:F21)</f>
        <v>2</v>
      </c>
      <c r="H21" s="3">
        <f t="shared" si="0"/>
        <v>0.4</v>
      </c>
      <c r="I21" s="5">
        <f t="shared" si="1"/>
        <v>0.42918454935622319</v>
      </c>
      <c r="J21" s="1" t="s">
        <v>48</v>
      </c>
    </row>
    <row r="22" spans="1:10" x14ac:dyDescent="0.2">
      <c r="A22" s="1" t="s">
        <v>52</v>
      </c>
      <c r="B22" s="1">
        <v>50</v>
      </c>
      <c r="C22" s="1">
        <v>8</v>
      </c>
      <c r="D22" s="1">
        <v>25</v>
      </c>
      <c r="E22" s="1">
        <v>33</v>
      </c>
      <c r="F22" s="1">
        <v>17</v>
      </c>
      <c r="G22" s="1">
        <f>SUM(B22:F22)</f>
        <v>133</v>
      </c>
      <c r="H22" s="3">
        <f t="shared" si="0"/>
        <v>26.6</v>
      </c>
      <c r="I22" s="5">
        <f t="shared" si="1"/>
        <v>28.540772532188843</v>
      </c>
    </row>
    <row r="23" spans="1:10" x14ac:dyDescent="0.2">
      <c r="A23" s="1" t="s">
        <v>53</v>
      </c>
      <c r="D23" s="1">
        <v>1</v>
      </c>
      <c r="F23" s="1">
        <v>4</v>
      </c>
      <c r="G23" s="1">
        <f>SUM(B23:F23)</f>
        <v>5</v>
      </c>
      <c r="H23" s="3">
        <f t="shared" si="0"/>
        <v>1</v>
      </c>
      <c r="I23" s="5">
        <f t="shared" si="1"/>
        <v>1.0729613733905579</v>
      </c>
    </row>
    <row r="24" spans="1:10" x14ac:dyDescent="0.2">
      <c r="A24" s="1" t="s">
        <v>22</v>
      </c>
      <c r="I24" s="5"/>
    </row>
    <row r="25" spans="1:10" x14ac:dyDescent="0.2">
      <c r="A25" s="1" t="s">
        <v>24</v>
      </c>
      <c r="D25" s="1">
        <v>1</v>
      </c>
      <c r="G25" s="1">
        <f>SUM(B25:F25)</f>
        <v>1</v>
      </c>
      <c r="H25" s="3">
        <f t="shared" si="0"/>
        <v>0.2</v>
      </c>
      <c r="I25" s="5">
        <f t="shared" si="1"/>
        <v>0.21459227467811159</v>
      </c>
    </row>
    <row r="26" spans="1:10" x14ac:dyDescent="0.2">
      <c r="A26" s="1" t="s">
        <v>66</v>
      </c>
      <c r="B26" s="1">
        <v>1</v>
      </c>
      <c r="G26" s="1">
        <f>SUM(B26:F26)</f>
        <v>1</v>
      </c>
      <c r="H26" s="3">
        <f t="shared" si="0"/>
        <v>0.2</v>
      </c>
      <c r="I26" s="5">
        <f t="shared" si="1"/>
        <v>0.21459227467811159</v>
      </c>
    </row>
    <row r="27" spans="1:10" x14ac:dyDescent="0.2">
      <c r="I27" s="5">
        <f>SUM(I11:I26)</f>
        <v>99.999999999999986</v>
      </c>
    </row>
    <row r="28" spans="1:10" ht="12" x14ac:dyDescent="0.2">
      <c r="A28" s="1" t="s">
        <v>25</v>
      </c>
      <c r="B28" s="1">
        <f>SUM(B11:B26)</f>
        <v>65</v>
      </c>
      <c r="C28" s="1">
        <f>SUM(C11:C26)</f>
        <v>36</v>
      </c>
      <c r="D28" s="1">
        <f>SUM(D11:D26)</f>
        <v>95</v>
      </c>
      <c r="E28" s="1">
        <f>SUM(E11:E26)</f>
        <v>164</v>
      </c>
      <c r="F28" s="1">
        <f>SUM(F11:F26)</f>
        <v>106</v>
      </c>
      <c r="G28" s="1">
        <f>SUM(B28:F28)</f>
        <v>466</v>
      </c>
      <c r="H28" s="3">
        <f t="shared" si="0"/>
        <v>93.2</v>
      </c>
      <c r="I28" s="1"/>
      <c r="J28" s="3"/>
    </row>
    <row r="29" spans="1:10" ht="12" x14ac:dyDescent="0.2">
      <c r="A29" s="1" t="s">
        <v>26</v>
      </c>
      <c r="B29" s="1">
        <v>9</v>
      </c>
      <c r="C29" s="1">
        <v>5</v>
      </c>
      <c r="D29" s="1">
        <v>5</v>
      </c>
      <c r="E29" s="1">
        <v>4</v>
      </c>
      <c r="F29" s="1">
        <v>6</v>
      </c>
      <c r="G29" s="1">
        <f>SUM(B29:F29)</f>
        <v>29</v>
      </c>
      <c r="H29" s="3">
        <f t="shared" si="0"/>
        <v>5.8</v>
      </c>
      <c r="I29" s="1"/>
      <c r="J29" s="3"/>
    </row>
    <row r="30" spans="1:10" x14ac:dyDescent="0.2">
      <c r="J30" s="3"/>
    </row>
    <row r="31" spans="1:10" x14ac:dyDescent="0.2">
      <c r="A31" s="1" t="s">
        <v>27</v>
      </c>
      <c r="D31" s="1">
        <v>373</v>
      </c>
      <c r="J31" s="3"/>
    </row>
    <row r="32" spans="1:10" x14ac:dyDescent="0.2">
      <c r="A32" s="1" t="s">
        <v>29</v>
      </c>
      <c r="D32" s="1">
        <v>11</v>
      </c>
    </row>
    <row r="33" spans="1:4" x14ac:dyDescent="0.2">
      <c r="A33" s="1" t="s">
        <v>30</v>
      </c>
      <c r="D33" s="1">
        <v>1.42</v>
      </c>
    </row>
    <row r="34" spans="1:4" x14ac:dyDescent="0.2">
      <c r="A34" s="1" t="s">
        <v>31</v>
      </c>
      <c r="D34" s="1">
        <v>3.8</v>
      </c>
    </row>
    <row r="35" spans="1:4" x14ac:dyDescent="0.2">
      <c r="A35" s="1" t="s">
        <v>32</v>
      </c>
      <c r="D35" s="1">
        <v>3</v>
      </c>
    </row>
    <row r="36" spans="1:4" x14ac:dyDescent="0.2">
      <c r="A36" s="1" t="s">
        <v>33</v>
      </c>
      <c r="D36" s="1">
        <v>1.38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83877-2BD9-43E9-98B2-C6B6BD3DFFA6}">
  <dimension ref="A1:J31"/>
  <sheetViews>
    <sheetView zoomScale="118" zoomScaleNormal="118" workbookViewId="0">
      <pane xSplit="15" ySplit="10" topLeftCell="P20" activePane="bottomRight" state="frozen"/>
      <selection pane="topRight" activeCell="Q1" sqref="Q1"/>
      <selection pane="bottomLeft" activeCell="A21" sqref="A21"/>
      <selection pane="bottomRight" activeCell="A34" activeCellId="2" sqref="A27:XFD27 A31:XFD32 A34:XFD34"/>
    </sheetView>
  </sheetViews>
  <sheetFormatPr defaultRowHeight="12.75" x14ac:dyDescent="0.2"/>
  <cols>
    <col min="1" max="1" width="21.140625" style="1" customWidth="1"/>
    <col min="2" max="2" width="6.140625" style="1" customWidth="1"/>
    <col min="3" max="3" width="6.28515625" style="1" customWidth="1"/>
    <col min="4" max="4" width="6.5703125" style="1" customWidth="1"/>
    <col min="5" max="5" width="7" style="1" customWidth="1"/>
    <col min="6" max="6" width="5.85546875" style="1" customWidth="1"/>
    <col min="7" max="7" width="6.28515625" style="1" customWidth="1"/>
    <col min="8" max="8" width="8" style="3" customWidth="1"/>
    <col min="9" max="9" width="7.140625" style="4" customWidth="1"/>
    <col min="10" max="10" width="8.42578125" style="1" customWidth="1"/>
    <col min="11" max="16384" width="9.140625" style="1"/>
  </cols>
  <sheetData>
    <row r="1" spans="1:10" x14ac:dyDescent="0.2">
      <c r="A1" s="1" t="s">
        <v>50</v>
      </c>
      <c r="B1" s="2"/>
    </row>
    <row r="2" spans="1:10" x14ac:dyDescent="0.2">
      <c r="A2" s="1" t="s">
        <v>56</v>
      </c>
      <c r="B2" s="2"/>
    </row>
    <row r="3" spans="1:10" x14ac:dyDescent="0.2">
      <c r="A3" s="1" t="s">
        <v>36</v>
      </c>
      <c r="B3" s="2"/>
    </row>
    <row r="4" spans="1:10" x14ac:dyDescent="0.2">
      <c r="A4" s="1" t="s">
        <v>0</v>
      </c>
      <c r="B4" s="2"/>
    </row>
    <row r="6" spans="1:10" ht="12" x14ac:dyDescent="0.2">
      <c r="A6" s="1" t="s">
        <v>1</v>
      </c>
      <c r="C6" s="1" t="s">
        <v>2</v>
      </c>
      <c r="G6" s="1" t="s">
        <v>3</v>
      </c>
      <c r="H6" s="3" t="s">
        <v>4</v>
      </c>
      <c r="I6" s="3" t="s">
        <v>5</v>
      </c>
      <c r="J6" s="1" t="s">
        <v>6</v>
      </c>
    </row>
    <row r="7" spans="1:10" x14ac:dyDescent="0.2">
      <c r="A7" s="1" t="s">
        <v>7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J7" s="1" t="s">
        <v>8</v>
      </c>
    </row>
    <row r="8" spans="1:10" x14ac:dyDescent="0.2">
      <c r="J8" s="1" t="s">
        <v>9</v>
      </c>
    </row>
    <row r="10" spans="1:10" x14ac:dyDescent="0.2">
      <c r="A10" s="1" t="s">
        <v>10</v>
      </c>
      <c r="B10" s="1">
        <v>1</v>
      </c>
      <c r="D10" s="1">
        <v>4</v>
      </c>
      <c r="F10" s="1">
        <v>1</v>
      </c>
      <c r="G10" s="1">
        <f>SUM(B10:F10)</f>
        <v>6</v>
      </c>
      <c r="H10" s="3">
        <f>(G10/5)</f>
        <v>1.2</v>
      </c>
      <c r="I10" s="5">
        <f>(H10/0.064)</f>
        <v>18.75</v>
      </c>
    </row>
    <row r="11" spans="1:10" x14ac:dyDescent="0.2">
      <c r="A11" s="1" t="s">
        <v>17</v>
      </c>
      <c r="I11" s="5"/>
    </row>
    <row r="12" spans="1:10" x14ac:dyDescent="0.2">
      <c r="A12" s="1" t="s">
        <v>55</v>
      </c>
      <c r="I12" s="5"/>
      <c r="J12" s="1" t="s">
        <v>48</v>
      </c>
    </row>
    <row r="13" spans="1:10" x14ac:dyDescent="0.2">
      <c r="A13" s="1" t="s">
        <v>39</v>
      </c>
      <c r="I13" s="5"/>
      <c r="J13" s="7"/>
    </row>
    <row r="14" spans="1:10" x14ac:dyDescent="0.2">
      <c r="A14" s="1" t="s">
        <v>54</v>
      </c>
      <c r="E14" s="1">
        <v>1</v>
      </c>
      <c r="G14" s="1">
        <f>SUM(B14:F14)</f>
        <v>1</v>
      </c>
      <c r="H14" s="3">
        <f t="shared" ref="H14:H24" si="0">(G14/5)</f>
        <v>0.2</v>
      </c>
      <c r="I14" s="5">
        <f t="shared" ref="I14:I20" si="1">(H14/0.064)</f>
        <v>3.125</v>
      </c>
      <c r="J14" s="7"/>
    </row>
    <row r="15" spans="1:10" x14ac:dyDescent="0.2">
      <c r="A15" s="1" t="s">
        <v>21</v>
      </c>
      <c r="I15" s="5"/>
    </row>
    <row r="16" spans="1:10" x14ac:dyDescent="0.2">
      <c r="A16" s="1" t="s">
        <v>49</v>
      </c>
      <c r="B16" s="1">
        <v>1</v>
      </c>
      <c r="G16" s="1">
        <f>SUM(B16:F16)</f>
        <v>1</v>
      </c>
      <c r="H16" s="3">
        <f t="shared" si="0"/>
        <v>0.2</v>
      </c>
      <c r="I16" s="5">
        <f t="shared" si="1"/>
        <v>3.125</v>
      </c>
      <c r="J16" s="1" t="s">
        <v>48</v>
      </c>
    </row>
    <row r="17" spans="1:10" x14ac:dyDescent="0.2">
      <c r="A17" s="1" t="s">
        <v>52</v>
      </c>
      <c r="C17" s="1">
        <v>5</v>
      </c>
      <c r="E17" s="1">
        <v>4</v>
      </c>
      <c r="F17" s="1">
        <v>2</v>
      </c>
      <c r="G17" s="1">
        <f>SUM(B17:F17)</f>
        <v>11</v>
      </c>
      <c r="H17" s="3">
        <f t="shared" si="0"/>
        <v>2.2000000000000002</v>
      </c>
      <c r="I17" s="5">
        <f t="shared" si="1"/>
        <v>34.375</v>
      </c>
      <c r="J17" s="1" t="s">
        <v>48</v>
      </c>
    </row>
    <row r="18" spans="1:10" x14ac:dyDescent="0.2">
      <c r="A18" s="1" t="s">
        <v>53</v>
      </c>
      <c r="C18" s="1">
        <v>3</v>
      </c>
      <c r="D18" s="1">
        <v>3</v>
      </c>
      <c r="E18" s="1">
        <v>2</v>
      </c>
      <c r="F18" s="1">
        <v>2</v>
      </c>
      <c r="G18" s="1">
        <f>SUM(B18:F18)</f>
        <v>10</v>
      </c>
      <c r="H18" s="3">
        <f t="shared" si="0"/>
        <v>2</v>
      </c>
      <c r="I18" s="5">
        <f t="shared" si="1"/>
        <v>31.25</v>
      </c>
      <c r="J18" s="1" t="s">
        <v>48</v>
      </c>
    </row>
    <row r="19" spans="1:10" x14ac:dyDescent="0.2">
      <c r="A19" s="1" t="s">
        <v>22</v>
      </c>
      <c r="I19" s="5"/>
    </row>
    <row r="20" spans="1:10" x14ac:dyDescent="0.2">
      <c r="A20" s="1" t="s">
        <v>23</v>
      </c>
      <c r="B20" s="1">
        <v>2</v>
      </c>
      <c r="D20" s="1">
        <v>1</v>
      </c>
      <c r="G20" s="1">
        <f>SUM(B20:F20)</f>
        <v>3</v>
      </c>
      <c r="H20" s="3">
        <f t="shared" si="0"/>
        <v>0.6</v>
      </c>
      <c r="I20" s="5">
        <f t="shared" si="1"/>
        <v>9.375</v>
      </c>
      <c r="J20" s="1" t="s">
        <v>48</v>
      </c>
    </row>
    <row r="21" spans="1:10" x14ac:dyDescent="0.2">
      <c r="A21" s="1" t="s">
        <v>37</v>
      </c>
      <c r="I21" s="5">
        <f>SUM(I10:I20)</f>
        <v>100</v>
      </c>
      <c r="J21" s="1" t="s">
        <v>48</v>
      </c>
    </row>
    <row r="22" spans="1:10" x14ac:dyDescent="0.2">
      <c r="I22" s="5"/>
    </row>
    <row r="23" spans="1:10" ht="12" x14ac:dyDescent="0.2">
      <c r="A23" s="1" t="s">
        <v>25</v>
      </c>
      <c r="B23" s="1">
        <f>SUM(B10:B20)</f>
        <v>4</v>
      </c>
      <c r="C23" s="1">
        <f>SUM(C10:C20)</f>
        <v>8</v>
      </c>
      <c r="D23" s="1">
        <f>SUM(D10:D20)</f>
        <v>8</v>
      </c>
      <c r="E23" s="1">
        <f>SUM(E10:E20)</f>
        <v>7</v>
      </c>
      <c r="F23" s="1">
        <f>SUM(F10:F20)</f>
        <v>5</v>
      </c>
      <c r="G23" s="1">
        <f>SUM(B23:F23)</f>
        <v>32</v>
      </c>
      <c r="H23" s="3">
        <f t="shared" si="0"/>
        <v>6.4</v>
      </c>
      <c r="I23" s="1"/>
      <c r="J23" s="3"/>
    </row>
    <row r="24" spans="1:10" ht="12" x14ac:dyDescent="0.2">
      <c r="A24" s="1" t="s">
        <v>26</v>
      </c>
      <c r="B24" s="1">
        <v>3</v>
      </c>
      <c r="C24" s="1">
        <v>2</v>
      </c>
      <c r="D24" s="1">
        <v>3</v>
      </c>
      <c r="E24" s="1">
        <v>3</v>
      </c>
      <c r="F24" s="1">
        <v>3</v>
      </c>
      <c r="G24" s="1">
        <f>SUM(B24:F24)</f>
        <v>14</v>
      </c>
      <c r="H24" s="3">
        <f t="shared" si="0"/>
        <v>2.8</v>
      </c>
      <c r="I24" s="1"/>
      <c r="J24" s="3"/>
    </row>
    <row r="25" spans="1:10" x14ac:dyDescent="0.2">
      <c r="J25" s="3"/>
    </row>
    <row r="26" spans="1:10" x14ac:dyDescent="0.2">
      <c r="A26" s="1" t="s">
        <v>27</v>
      </c>
      <c r="D26" s="1">
        <v>26</v>
      </c>
      <c r="J26" s="3"/>
    </row>
    <row r="27" spans="1:10" x14ac:dyDescent="0.2">
      <c r="A27" s="1" t="s">
        <v>29</v>
      </c>
      <c r="D27" s="1">
        <v>8</v>
      </c>
    </row>
    <row r="28" spans="1:10" x14ac:dyDescent="0.2">
      <c r="A28" s="1" t="s">
        <v>30</v>
      </c>
      <c r="D28" s="1">
        <v>2.14</v>
      </c>
    </row>
    <row r="29" spans="1:10" x14ac:dyDescent="0.2">
      <c r="A29" s="1" t="s">
        <v>31</v>
      </c>
      <c r="D29" s="1">
        <v>3.75</v>
      </c>
    </row>
    <row r="30" spans="1:10" x14ac:dyDescent="0.2">
      <c r="A30" s="1" t="s">
        <v>32</v>
      </c>
      <c r="D30" s="1">
        <v>3</v>
      </c>
    </row>
    <row r="31" spans="1:10" x14ac:dyDescent="0.2">
      <c r="A31" s="1" t="s">
        <v>33</v>
      </c>
      <c r="D31" s="1">
        <v>0.8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9</vt:i4>
      </vt:variant>
    </vt:vector>
  </HeadingPairs>
  <TitlesOfParts>
    <vt:vector size="9" baseType="lpstr">
      <vt:lpstr>Alba</vt:lpstr>
      <vt:lpstr>Kirikla</vt:lpstr>
      <vt:lpstr>Jalgsema</vt:lpstr>
      <vt:lpstr>Kuksema</vt:lpstr>
      <vt:lpstr>Tudre</vt:lpstr>
      <vt:lpstr>Saksi</vt:lpstr>
      <vt:lpstr>Lemmküla</vt:lpstr>
      <vt:lpstr>Võhmetu</vt:lpstr>
      <vt:lpstr>Assamalla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 Timm</dc:creator>
  <cp:lastModifiedBy>Henn Timm</cp:lastModifiedBy>
  <dcterms:created xsi:type="dcterms:W3CDTF">2025-06-08T06:07:13Z</dcterms:created>
  <dcterms:modified xsi:type="dcterms:W3CDTF">2025-06-26T11:43:52Z</dcterms:modified>
</cp:coreProperties>
</file>