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029"/>
  <workbookPr codeName="ThisWorkbook"/>
  <mc:AlternateContent xmlns:mc="http://schemas.openxmlformats.org/markup-compatibility/2006">
    <mc:Choice Requires="x15">
      <x15ac:absPath xmlns:x15ac="http://schemas.microsoft.com/office/spreadsheetml/2010/11/ac" url="Z:\Looduskaitse planeerimise osakond\Šveitsi projekt 2024-2027\Tulemuslikkuse hindamine\Hindamine 2025\Lõpetatud hindamistabelid\Hinnatud tabelid\KA_HA\"/>
    </mc:Choice>
  </mc:AlternateContent>
  <xr:revisionPtr revIDLastSave="0" documentId="13_ncr:1_{F900EB92-6DBE-4146-A9E2-00841BB9B506}" xr6:coauthVersionLast="47" xr6:coauthVersionMax="47" xr10:uidLastSave="{00000000-0000-0000-0000-000000000000}"/>
  <bookViews>
    <workbookView xWindow="28680" yWindow="-120" windowWidth="29040" windowHeight="15720" tabRatio="850" activeTab="3" xr2:uid="{00000000-000D-0000-FFFF-FFFF00000000}"/>
  </bookViews>
  <sheets>
    <sheet name="Cover page" sheetId="34" r:id="rId1"/>
    <sheet name="Mõisted" sheetId="33" r:id="rId2"/>
    <sheet name="Üldinfo" sheetId="30" r:id="rId3"/>
    <sheet name="Hindamistabel" sheetId="31" r:id="rId4"/>
    <sheet name="skoor" sheetId="35" r:id="rId5"/>
  </sheets>
  <externalReferences>
    <externalReference r:id="rId6"/>
  </externalReferences>
  <definedNames>
    <definedName name="_xlnm._FilterDatabase" localSheetId="3" hidden="1">Hindamistabel!$A$1:$M$198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3" i="35" l="1"/>
  <c r="F51" i="35"/>
  <c r="E51" i="35" s="1"/>
  <c r="F50" i="35"/>
  <c r="E50" i="35"/>
  <c r="F48" i="35"/>
  <c r="F47" i="35"/>
  <c r="E47" i="35" s="1"/>
  <c r="F43" i="35"/>
  <c r="F39" i="35"/>
  <c r="F37" i="35"/>
  <c r="E37" i="35" s="1"/>
  <c r="F36" i="35"/>
  <c r="E36" i="35"/>
  <c r="F35" i="35"/>
  <c r="E35" i="35"/>
  <c r="F33" i="35"/>
  <c r="E33" i="35"/>
  <c r="F32" i="35"/>
  <c r="E32" i="35" s="1"/>
  <c r="F31" i="35"/>
  <c r="C66" i="35" s="1"/>
  <c r="E31" i="35"/>
  <c r="F30" i="35"/>
  <c r="E30" i="35"/>
  <c r="F29" i="35"/>
  <c r="E29" i="35"/>
  <c r="F26" i="35"/>
  <c r="E26" i="35" s="1"/>
  <c r="F25" i="35"/>
  <c r="F24" i="35"/>
  <c r="F22" i="35"/>
  <c r="E22" i="35" s="1"/>
  <c r="F21" i="35"/>
  <c r="E21" i="35" s="1"/>
  <c r="F20" i="35"/>
  <c r="E20" i="35"/>
  <c r="F19" i="35"/>
  <c r="E19" i="35"/>
  <c r="F18" i="35"/>
  <c r="C63" i="35" s="1"/>
  <c r="F16" i="35"/>
  <c r="E16" i="35" s="1"/>
  <c r="F15" i="35"/>
  <c r="E15" i="35"/>
  <c r="F14" i="35"/>
  <c r="E14" i="35"/>
  <c r="F13" i="35"/>
  <c r="E13" i="35" s="1"/>
  <c r="F12" i="35"/>
  <c r="E12" i="35" s="1"/>
  <c r="B69" i="35" s="1"/>
  <c r="F10" i="35"/>
  <c r="C61" i="35" s="1"/>
  <c r="E10" i="35"/>
  <c r="F9" i="35"/>
  <c r="F8" i="35"/>
  <c r="E8" i="35"/>
  <c r="F7" i="35"/>
  <c r="E7" i="35"/>
  <c r="F6" i="35"/>
  <c r="E6" i="35"/>
  <c r="F5" i="35"/>
  <c r="E5" i="35" s="1"/>
  <c r="F4" i="35"/>
  <c r="E4" i="35" s="1"/>
  <c r="F3" i="35"/>
  <c r="F2" i="35"/>
  <c r="E2" i="35" s="1"/>
  <c r="E53" i="35"/>
  <c r="E48" i="35"/>
  <c r="E43" i="35"/>
  <c r="E39" i="35"/>
  <c r="E25" i="35"/>
  <c r="E24" i="35"/>
  <c r="E9" i="35"/>
  <c r="J3" i="31"/>
  <c r="J4" i="31"/>
  <c r="J5" i="31"/>
  <c r="J6" i="31"/>
  <c r="J7" i="31"/>
  <c r="J8" i="31"/>
  <c r="J9" i="31"/>
  <c r="J10" i="31"/>
  <c r="J11" i="31"/>
  <c r="J12" i="31"/>
  <c r="J13" i="31"/>
  <c r="J14" i="31"/>
  <c r="J15" i="31"/>
  <c r="J16" i="31"/>
  <c r="J17" i="31"/>
  <c r="J18" i="31"/>
  <c r="J19" i="31"/>
  <c r="J20" i="31"/>
  <c r="J21" i="31"/>
  <c r="J22" i="31"/>
  <c r="J23" i="31"/>
  <c r="J24" i="31"/>
  <c r="J25" i="31"/>
  <c r="J26" i="31"/>
  <c r="J27" i="31"/>
  <c r="J28" i="31"/>
  <c r="J29" i="31"/>
  <c r="J30" i="31"/>
  <c r="J31" i="31"/>
  <c r="J32" i="31"/>
  <c r="J33" i="31"/>
  <c r="J34" i="31"/>
  <c r="J35" i="31"/>
  <c r="J36" i="31"/>
  <c r="J37" i="31"/>
  <c r="J38" i="31"/>
  <c r="J39" i="31"/>
  <c r="J40" i="31"/>
  <c r="J41" i="31"/>
  <c r="J42" i="31"/>
  <c r="J43" i="31"/>
  <c r="J44" i="31"/>
  <c r="J45" i="31"/>
  <c r="J46" i="31"/>
  <c r="J47" i="31"/>
  <c r="J48" i="31"/>
  <c r="J49" i="31"/>
  <c r="J50" i="31"/>
  <c r="J51" i="31"/>
  <c r="J52" i="31"/>
  <c r="J53" i="31"/>
  <c r="J54" i="31"/>
  <c r="J55" i="31"/>
  <c r="J56" i="31"/>
  <c r="J57" i="31"/>
  <c r="J58" i="31"/>
  <c r="J59" i="31"/>
  <c r="J60" i="31"/>
  <c r="J61" i="31"/>
  <c r="J62" i="31"/>
  <c r="J63" i="31"/>
  <c r="J64" i="31"/>
  <c r="J65" i="31"/>
  <c r="J66" i="31"/>
  <c r="J67" i="31"/>
  <c r="J68" i="31"/>
  <c r="J69" i="31"/>
  <c r="J70" i="31"/>
  <c r="J71" i="31"/>
  <c r="J72" i="31"/>
  <c r="J73" i="31"/>
  <c r="J74" i="31"/>
  <c r="J75" i="31"/>
  <c r="J76" i="31"/>
  <c r="J77" i="31"/>
  <c r="J78" i="31"/>
  <c r="J79" i="31"/>
  <c r="J80" i="31"/>
  <c r="J81" i="31"/>
  <c r="J82" i="31"/>
  <c r="J83" i="31"/>
  <c r="J84" i="31"/>
  <c r="J85" i="31"/>
  <c r="J86" i="31"/>
  <c r="J87" i="31"/>
  <c r="J88" i="31"/>
  <c r="J89" i="31"/>
  <c r="J90" i="31"/>
  <c r="J91" i="31"/>
  <c r="J92" i="31"/>
  <c r="J93" i="31"/>
  <c r="J94" i="31"/>
  <c r="J95" i="31"/>
  <c r="J96" i="31"/>
  <c r="J97" i="31"/>
  <c r="J98" i="31"/>
  <c r="J99" i="31"/>
  <c r="J100" i="31"/>
  <c r="J101" i="31"/>
  <c r="J102" i="31"/>
  <c r="J103" i="31"/>
  <c r="J104" i="31"/>
  <c r="J105" i="31"/>
  <c r="J106" i="31"/>
  <c r="J107" i="31"/>
  <c r="J108" i="31"/>
  <c r="J109" i="31"/>
  <c r="J110" i="31"/>
  <c r="J111" i="31"/>
  <c r="J112" i="31"/>
  <c r="J113" i="31"/>
  <c r="J114" i="31"/>
  <c r="J115" i="31"/>
  <c r="J116" i="31"/>
  <c r="J117" i="31"/>
  <c r="J118" i="31"/>
  <c r="J119" i="31"/>
  <c r="J120" i="31"/>
  <c r="J121" i="31"/>
  <c r="J122" i="31"/>
  <c r="J123" i="31"/>
  <c r="J124" i="31"/>
  <c r="J125" i="31"/>
  <c r="J126" i="31"/>
  <c r="J127" i="31"/>
  <c r="J128" i="31"/>
  <c r="J129" i="31"/>
  <c r="J130" i="31"/>
  <c r="J131" i="31"/>
  <c r="J132" i="31"/>
  <c r="J133" i="31"/>
  <c r="J134" i="31"/>
  <c r="J135" i="31"/>
  <c r="J136" i="31"/>
  <c r="J137" i="31"/>
  <c r="J138" i="31"/>
  <c r="J139" i="31"/>
  <c r="J140" i="31"/>
  <c r="J141" i="31"/>
  <c r="J142" i="31"/>
  <c r="J143" i="31"/>
  <c r="J144" i="31"/>
  <c r="J145" i="31"/>
  <c r="J146" i="31"/>
  <c r="J147" i="31"/>
  <c r="J148" i="31"/>
  <c r="J149" i="31"/>
  <c r="J150" i="31"/>
  <c r="J151" i="31"/>
  <c r="J152" i="31"/>
  <c r="J153" i="31"/>
  <c r="J154" i="31"/>
  <c r="J155" i="31"/>
  <c r="J156" i="31"/>
  <c r="J157" i="31"/>
  <c r="J158" i="31"/>
  <c r="J159" i="31"/>
  <c r="J160" i="31"/>
  <c r="J161" i="31"/>
  <c r="J162" i="31"/>
  <c r="J163" i="31"/>
  <c r="J164" i="31"/>
  <c r="J165" i="31"/>
  <c r="J166" i="31"/>
  <c r="J167" i="31"/>
  <c r="J168" i="31"/>
  <c r="J169" i="31"/>
  <c r="J170" i="31"/>
  <c r="J171" i="31"/>
  <c r="J172" i="31"/>
  <c r="J173" i="31"/>
  <c r="J174" i="31"/>
  <c r="J175" i="31"/>
  <c r="J176" i="31"/>
  <c r="J177" i="31"/>
  <c r="J178" i="31"/>
  <c r="J179" i="31"/>
  <c r="J180" i="31"/>
  <c r="J181" i="31"/>
  <c r="F49" i="35" s="1"/>
  <c r="E49" i="35" s="1"/>
  <c r="J182" i="31"/>
  <c r="J183" i="31"/>
  <c r="J184" i="31"/>
  <c r="J185" i="31"/>
  <c r="J186" i="31"/>
  <c r="J187" i="31"/>
  <c r="J188" i="31"/>
  <c r="J189" i="31"/>
  <c r="J190" i="31"/>
  <c r="J191" i="31"/>
  <c r="J192" i="31"/>
  <c r="J193" i="31"/>
  <c r="J194" i="31"/>
  <c r="J195" i="31"/>
  <c r="J196" i="31"/>
  <c r="J197" i="31"/>
  <c r="J198" i="31"/>
  <c r="J2" i="31"/>
  <c r="C58" i="35" l="1"/>
  <c r="B62" i="35"/>
  <c r="C71" i="35"/>
  <c r="C60" i="35"/>
  <c r="B65" i="35"/>
  <c r="B61" i="35"/>
  <c r="D61" i="35" s="1"/>
  <c r="E18" i="35"/>
  <c r="B63" i="35" s="1"/>
  <c r="D63" i="35" s="1"/>
  <c r="B67" i="35"/>
  <c r="C70" i="35"/>
  <c r="B59" i="35"/>
  <c r="C64" i="35"/>
  <c r="E3" i="35"/>
  <c r="C59" i="35"/>
  <c r="C67" i="35"/>
  <c r="C62" i="35"/>
  <c r="C65" i="35"/>
  <c r="D65" i="35" s="1"/>
  <c r="F56" i="35"/>
  <c r="C69" i="35"/>
  <c r="D69" i="35" s="1"/>
  <c r="C72" i="35"/>
  <c r="D67" i="35" l="1"/>
  <c r="D62" i="35"/>
  <c r="D59" i="35"/>
  <c r="B58" i="35"/>
  <c r="D58" i="35" s="1"/>
  <c r="B71" i="35"/>
  <c r="D71" i="35" s="1"/>
  <c r="B64" i="35"/>
  <c r="D64" i="35" s="1"/>
  <c r="B70" i="35"/>
  <c r="D70" i="35" s="1"/>
  <c r="B60" i="35"/>
  <c r="D60" i="35" s="1"/>
  <c r="E56" i="35"/>
  <c r="B66" i="35"/>
  <c r="D66" i="35" s="1"/>
  <c r="B72" i="35"/>
  <c r="D72" i="35" s="1"/>
</calcChain>
</file>

<file path=xl/sharedStrings.xml><?xml version="1.0" encoding="utf-8"?>
<sst xmlns="http://schemas.openxmlformats.org/spreadsheetml/2006/main" count="1063" uniqueCount="495">
  <si>
    <t>Mõisted ja lühendid</t>
  </si>
  <si>
    <t>Mõiste</t>
  </si>
  <si>
    <t>Selgitus</t>
  </si>
  <si>
    <t>Kaitseväärtus</t>
  </si>
  <si>
    <t>Ala kaitse alla võtmise määruses/kaitse-eeskirjas nimetatud kaitstav loodusväärtus (kaitse-eesmärk).</t>
  </si>
  <si>
    <t>Kaitse-eesmärk</t>
  </si>
  <si>
    <t>Kaitseväärtuse soovitud seisund.</t>
  </si>
  <si>
    <t>Kava</t>
  </si>
  <si>
    <t xml:space="preserve">Kaitstava loodusobjekti kaitsekorralduse aluseks olev tegevuskava: kaitsekorralduskava, liigi kaitse tegevuskava, elupaiga tegevuskava. </t>
  </si>
  <si>
    <t>KKK</t>
  </si>
  <si>
    <t>Kaitstava loodusobjekti kaitsekorralduskava.</t>
  </si>
  <si>
    <t>Kaitsekorraldusperiood</t>
  </si>
  <si>
    <t>Esmakordsel hindamisel ja ajakohase (s.t kava sisu on olnud üldjoontes jätkuvalt asjakohane) kava olemasolul on hinnatava kaitsekorraldusperioodi alguseks kava algus/koostamise aeg ja perioodi lõpuks hindamise aeg. Kava puudumisel ja/või korduval hindamisel saab kaitsekorraldusperioodiks arvestada hindamistsükli pikkust/eelmise hindamise läbi viimise aega (vastavalt hindamise korraldusele 10 või 12 aastat).</t>
  </si>
  <si>
    <t>Survetegur</t>
  </si>
  <si>
    <t>Kaitseväärtuse soodsa seisundi säilimist või saavutamist negatiivselt mõjutav tegur (nt reostuskoormus, häiringud, maaparanduse mõju, intensiivne maakasutus, võõrliikide surve jm)</t>
  </si>
  <si>
    <t>Kaitsekorralduslikud meetmed</t>
  </si>
  <si>
    <r>
      <t xml:space="preserve">Tegevused, mida tuleb rakendada kaitse-eesmärkide saavutamiseks, sh eesmärkide saavutamist ohustavate mõjutegurite ohjamine. Kaitsekorralduslike meetmete hulka kuulub elupaikade kaitsmine, säilitamine, loomine, taastamine, majandamine. 
</t>
    </r>
    <r>
      <rPr>
        <u/>
        <sz val="10"/>
        <color theme="1"/>
        <rFont val="Arial"/>
        <family val="2"/>
      </rPr>
      <t>Käesoleva hindamise kontekstis on eristatatud</t>
    </r>
    <r>
      <rPr>
        <sz val="10"/>
        <color theme="1"/>
        <rFont val="Arial"/>
        <family val="2"/>
      </rPr>
      <t xml:space="preserve">:
- looduskaitseseadusest ja/või ala kaitse-eeskirjast tulenev kaitsekord (õigusaktidega kehtestatud piirangud);
- kaitseala n-ö aktiivne majandamine ehk täiendavate tegevuste planeerimine läbi tegevuskavade, tööplaanide, toetusprogrammide (nt elupaikade taastamine ja hooldamine,  külastustaristu rajamine).
</t>
    </r>
    <r>
      <rPr>
        <u/>
        <sz val="10"/>
        <color theme="1"/>
        <rFont val="Arial"/>
        <family val="2"/>
      </rPr>
      <t>N-ö aktiivsete meetmete puhul on omakorda eristatud</t>
    </r>
    <r>
      <rPr>
        <sz val="10"/>
        <color theme="1"/>
        <rFont val="Arial"/>
        <family val="2"/>
      </rPr>
      <t>:
- looduskaitsemeetmed/otseselt kaitseväärtustele suunatud meetmed ehk tegevused, mille rakendamisest võib oodata otsest kasu liikide või elupaikade seisundile (nt elupaiga taastamine, elupaiga hooldamine, võõrliigi tõrje).
- toetavad meetmed ehk tegevused, mille kasu kaitseväärtustele on kaudne (nt seire seisundi tuvastamiseks, kava koostamine ja tulemuslikkuse hindamine tegevuste planeerimiseks, haridusprogrammid teadlikkuse tõstmiseks, kaitseala tähistamine piirangute rakendamiseks jm)</t>
    </r>
  </si>
  <si>
    <t>SMART</t>
  </si>
  <si>
    <r>
      <t>Mõistet SMART (</t>
    </r>
    <r>
      <rPr>
        <i/>
        <sz val="10"/>
        <color theme="1"/>
        <rFont val="Arial"/>
        <family val="2"/>
      </rPr>
      <t>specific, measurable, achievable, relevant, time-bound</t>
    </r>
    <r>
      <rPr>
        <sz val="10"/>
        <color theme="1"/>
        <rFont val="Arial"/>
        <family val="2"/>
      </rPr>
      <t>) kasutatakse siinkohal kaitse-eesmärkide ja meetmete kontekstis. "SMART" mudelile vastav eesmärk või meede on konkreetne, mõõdetav, saavutatav, asjakohane ja ajaliselt määratletud.</t>
    </r>
  </si>
  <si>
    <t>Väljund (rakendatud tegevus)</t>
  </si>
  <si>
    <t xml:space="preserve">Väljunditeks on ellu viidud tegevused ja nende mõõdetavad näitajad: nt taastatud või hooldatud alade pindala, rajatud külastustaristu pikkus, kontrollkäikude arv vms. </t>
  </si>
  <si>
    <t>Tulemus (saavutatud seisund)</t>
  </si>
  <si>
    <t>Tulemus on ellu viidud tegevuste abil saavutatud olukord, mis võib olla kirjeldatud läbi liikide ja elupaikade seisundi.</t>
  </si>
  <si>
    <t>Survetegurite kategooriad</t>
  </si>
  <si>
    <t>põllumajandus</t>
  </si>
  <si>
    <t>(intensiivne) maaharimine, karjatamine, taimekaitsevahendite ja väetiste kasutmine jm</t>
  </si>
  <si>
    <t>rohumaade hülgamine</t>
  </si>
  <si>
    <t>niitmise või karjatamise lõppemine</t>
  </si>
  <si>
    <t>põllumajandusmaade kuivendamine</t>
  </si>
  <si>
    <t>põllumajandusmaade maaparandusüsteemid</t>
  </si>
  <si>
    <t>metsandus</t>
  </si>
  <si>
    <t>raied, raadamine, metsastamine jm</t>
  </si>
  <si>
    <t>metsamaade kuivendamine</t>
  </si>
  <si>
    <t>metsamaade maaparandusüsteemid</t>
  </si>
  <si>
    <t>kaevandamine</t>
  </si>
  <si>
    <t>kaevandamine, s.h turbakaevandused</t>
  </si>
  <si>
    <t>energia tootmine (sh infrastruktuur)</t>
  </si>
  <si>
    <t>hüdroenergia, tuulepargid, päikesepargid, elektriliinid jm</t>
  </si>
  <si>
    <t>transport</t>
  </si>
  <si>
    <t>teed, raudteed, sadamad, maismaa- ja veeliiklus jm</t>
  </si>
  <si>
    <t>ehitustegevus ja asustus</t>
  </si>
  <si>
    <t>asustuse laienemine, ehitustegevus, puhketegevused, reostus asustusest, äri- ja tootmistegevusest jm</t>
  </si>
  <si>
    <t>elusorganismide kasutus</t>
  </si>
  <si>
    <t>vesiviljelus, kalastamine, jahipidamine, toidu ja muu materjali kogumine loodusest, liikide või elupaikade kahjustamine jm</t>
  </si>
  <si>
    <t>militaartegevused ja muud inimsekkumised</t>
  </si>
  <si>
    <t>militaaralad, tarastamine, vandalism</t>
  </si>
  <si>
    <t>võõr- ja problemaatilised liigid</t>
  </si>
  <si>
    <t>võõrliigid, probleemsed kodumaised liigid jm</t>
  </si>
  <si>
    <t>segallikatest põhjustatud reostus</t>
  </si>
  <si>
    <t>heited vette, heited pinnasesse, heited õhku, müra, valgusreostus jm</t>
  </si>
  <si>
    <t>inimtekkelised veerežiimi muutused</t>
  </si>
  <si>
    <t>maaparandus, veekogude hüdromorfoloogia muutmine, veevõtt jm</t>
  </si>
  <si>
    <t>looduslikud protsessid</t>
  </si>
  <si>
    <t>erosioon, eutrofeerumine, koosluste looduslik areng, kisklus, kobraste tegevus, haigused ja parasiidid jm</t>
  </si>
  <si>
    <t>loodusõnnetused</t>
  </si>
  <si>
    <t>torm, põleng, maalihe, üleujutus jm</t>
  </si>
  <si>
    <t>kliimamuutused</t>
  </si>
  <si>
    <t>põuad, üleujutused, veerežiimi muutused, liikide levikuareaali muutumine jm kliimamuutuste mõjul</t>
  </si>
  <si>
    <t>muu</t>
  </si>
  <si>
    <t>Üldinfo</t>
  </si>
  <si>
    <t>Küsimus</t>
  </si>
  <si>
    <t>Vastus</t>
  </si>
  <si>
    <t>Kaitstava loodusobjekti nimi</t>
  </si>
  <si>
    <t>KKR kood</t>
  </si>
  <si>
    <t>Asukoht (maakonnad)</t>
  </si>
  <si>
    <t>Kaitse alla võtmise aeg (ala moodustamise aasta)</t>
  </si>
  <si>
    <t>Vöönd(id):</t>
  </si>
  <si>
    <t>loodusreservaatide arv</t>
  </si>
  <si>
    <t>loodusreservaatide kogupindala</t>
  </si>
  <si>
    <t>sihtkaitsevööndite arv</t>
  </si>
  <si>
    <t>sihtkaitsevööndite kogupindala</t>
  </si>
  <si>
    <t>piiranguvööndite arv</t>
  </si>
  <si>
    <t>piiranguvööndite kogupindala</t>
  </si>
  <si>
    <t>IUCN kategooria(d)</t>
  </si>
  <si>
    <t>Natura 2000 võrgustiku alad</t>
  </si>
  <si>
    <t>Kaitseala valitseja</t>
  </si>
  <si>
    <t>Kogupindala (ha)</t>
  </si>
  <si>
    <t>Maismaa pindala (ha)</t>
  </si>
  <si>
    <t>Eraomandis oleva maa pindala (ha)</t>
  </si>
  <si>
    <t>Kaitsekorralduskava nimi</t>
  </si>
  <si>
    <t>Kaitsekorralduskava tegevuskava periood</t>
  </si>
  <si>
    <t>Tulemuslikkuse hindaja nimi</t>
  </si>
  <si>
    <t>Tulemuslikkuse hindamise kuupäev (pp.kk.aaaa)</t>
  </si>
  <si>
    <t>Eelmise hindamise aeg (pp.kk.aaaa), s.h METT hindamine</t>
  </si>
  <si>
    <t>Loodusobjekti esile tõstmist vääriv tähtsus või eripära piirkonna, Eesti või Euroopa kontekstis* (*täita asjakohasusel)</t>
  </si>
  <si>
    <t>Valdkond</t>
  </si>
  <si>
    <t>Teema</t>
  </si>
  <si>
    <t>Nr</t>
  </si>
  <si>
    <t>Suunised vastamiseks</t>
  </si>
  <si>
    <t>Vastuse liik</t>
  </si>
  <si>
    <t>Võimalikud andmeallikad</t>
  </si>
  <si>
    <t>Vastusevariandid</t>
  </si>
  <si>
    <t>Skoor</t>
  </si>
  <si>
    <t>Vastus (sobiva vastusevariandi reale märkida skoor kõrvaltulbast, kirjeldava vastuse korral kirjutada lahtrisse oma vastus)</t>
  </si>
  <si>
    <t>Vastamisel kasutatud andmeallikas</t>
  </si>
  <si>
    <t>üldine</t>
  </si>
  <si>
    <t>Kas alal on (ajakohane) kava?</t>
  </si>
  <si>
    <t>Kavana mõistetakse siinkohal vastavalt kohaldumisele eri tüüpi kavasid: kaitsekorralduskava, liigi kaitse tegevuskava, elupaiga tegevuskava. 
Vastusevariant "pole asjakohane" kohaldub kaitstavatele objektidele, mille puhul on jõutud otsusele, et tegevuskava ei ole vajalik - ala kaitseks piisab õigusaktidest tulenevast kaitsekorrast.
Juhul, kui kava(d) on selgelt vananenud, s.t need ei ole hinnataval perioodil ja/või hindamise hetkel olnud kasutatavad kaitsekorralduse planeerimiseks, tuleb valida vastus "ei". Ajakohasuse määramisel ei ole siinkohal ette antud kava kindlat vanust, vaid vastamisel tuleks kasutada enda hinnangut, kas kava sisu (s.h eesmärgid ja meetmed) on olnud üldjoontes jätkuvalt asjakohane. Juhul, kui kava on üldjoontes asjakohane, kuid vahepeal on toimunud kaitse-eeskirja muutmine, selguvad kitsaskohad järgnevate küsimustega ning kava ei pea siin küsimuses aegunuks lugema.
Kui on olemas KKK, mis katab osa ala territooriumist ja/või kaitseväärtustest (nt jääb kaitseala osaliselt loodusala territooriumile, millele on koostatud KKK), tuleb valida osalise katvuse vastusevariant.
Koostamisetapis olevaid kaitsekorralduskavasid mitte arvestada.
Liigikaitsekavasid ja elupaiga tegevuskavasid sisaldava vastusevariandi valimisel võib lähtuda EELISes sisalduvatest seostest. Küsimuses soovitakse eelkõige selgitada alapõhise tegevuskava olemasolu ning täiendavate kavade välja toomine tulemust otseselt ei mõjuta.</t>
  </si>
  <si>
    <t>Hindamisskaala/ valikvastus</t>
  </si>
  <si>
    <t>kava(d), EELIS</t>
  </si>
  <si>
    <r>
      <t>Ei (</t>
    </r>
    <r>
      <rPr>
        <u/>
        <sz val="10"/>
        <color theme="1"/>
        <rFont val="Arial"/>
        <family val="2"/>
      </rPr>
      <t>jäta küsimused 2, 4-8, 12, 13 vahele</t>
    </r>
    <r>
      <rPr>
        <sz val="10"/>
        <color theme="1"/>
        <rFont val="Arial"/>
        <family val="2"/>
      </rPr>
      <t>)</t>
    </r>
  </si>
  <si>
    <t>Alapõhine kaitsekorralduskava puudub, kuid ala olulisematele kaitseväärtustele kohalduvad liigikaitsekava(d) ja/või elupaiga tegevuskava(d)</t>
  </si>
  <si>
    <t xml:space="preserve">Jah, kuid alapõhine kaitsekorralduskava (lühikava või täiskava) katab vaid osa ala territooriumist </t>
  </si>
  <si>
    <t>Jah, lihtsustatud alapõhine kaitsekorralduskava (lühikava)</t>
  </si>
  <si>
    <t>Jah, lihtsustatud alapõhine kaitsekorralduskava (lühikava), lisaks kohalduvad liigikaitsekava(d) ja/või elupaiga tegevuskava(d)</t>
  </si>
  <si>
    <t>Jah, alapõhine kaitsekorralduskava</t>
  </si>
  <si>
    <t>Jah, alapõhine kaitsekorralduskava, lisaks kohalduvad liigikaitsekava(d) ja/või elupaiga tegevuskava(d)</t>
  </si>
  <si>
    <r>
      <t xml:space="preserve">Pole asjakohane (alal pole kava vajalik; </t>
    </r>
    <r>
      <rPr>
        <u/>
        <sz val="10"/>
        <color theme="1"/>
        <rFont val="Arial"/>
        <family val="2"/>
      </rPr>
      <t>jäta küsimused 2, 4-8, 12, 13 vahele</t>
    </r>
    <r>
      <rPr>
        <sz val="10"/>
        <color theme="1"/>
        <rFont val="Arial"/>
        <family val="2"/>
      </rPr>
      <t>)</t>
    </r>
  </si>
  <si>
    <t>ei kohaldu</t>
  </si>
  <si>
    <t>planeerimine</t>
  </si>
  <si>
    <t>seisund</t>
  </si>
  <si>
    <t>1.a</t>
  </si>
  <si>
    <r>
      <t xml:space="preserve">Kas kõikide ala kaitseväärtuseks olevate </t>
    </r>
    <r>
      <rPr>
        <b/>
        <u/>
        <sz val="10"/>
        <color theme="1"/>
        <rFont val="Arial"/>
        <family val="2"/>
      </rPr>
      <t>liikide</t>
    </r>
    <r>
      <rPr>
        <b/>
        <sz val="10"/>
        <color theme="1"/>
        <rFont val="Arial"/>
        <family val="2"/>
      </rPr>
      <t xml:space="preserve"> esinemise/seisundi info oli kaitsekorraldusperioodi alguses kindlaks tehtud?</t>
    </r>
  </si>
  <si>
    <r>
      <t xml:space="preserve">Kaitseväärtustele eesmärkide (ehk soovitud saavutatava seisundi) määramiseks ja eesmärkide suunas liikumise hindamiseks on vajalik selge ülevaade kõigi kaitseväärtuste seisundist kaitstaval loodusobjektil.
Kaitseväärtusena mõeldakse siinkohal (ja edaspidi) </t>
    </r>
    <r>
      <rPr>
        <u/>
        <sz val="10"/>
        <color theme="1"/>
        <rFont val="Arial"/>
        <family val="2"/>
      </rPr>
      <t>kehtivas kaitse-eeskirjas nimetatud kaitstavat loodusväärtust</t>
    </r>
    <r>
      <rPr>
        <sz val="10"/>
        <color theme="1"/>
        <rFont val="Arial"/>
        <family val="2"/>
      </rPr>
      <t xml:space="preserve">.
Vastamisel arvestada, kas info liigi olukorrast alal oli teada ja n-ö lähteolukorrana esitatud. Antud küsimuses ei ole oluline keskenduda esitatud andmete mõõdetavusele ja kvaliteedile, s.t. piisavaks saab lugeda nt ka info, et liiki ei esine või liik esineb. Piisavaks ei saa lugeda nt infot, et "käesoleval perioodil teave puudub, kuid varasemast on olnud teada liigi pesitsemine", sest see ei anna selgust liigi esinemise osas käsitletaval perioodil.
</t>
    </r>
    <r>
      <rPr>
        <u/>
        <sz val="10"/>
        <color theme="1"/>
        <rFont val="Arial"/>
        <family val="2"/>
      </rPr>
      <t>Kaitsekorraldusperioodi algusena saab esmakordsel hindamisel arvestada kaitsekorralduskava koostamise või uuendamise aega</t>
    </r>
    <r>
      <rPr>
        <sz val="10"/>
        <color theme="1"/>
        <rFont val="Arial"/>
        <family val="2"/>
      </rPr>
      <t>,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</si>
  <si>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t>kava(d), EELIS, KESE, inventuurid</t>
  </si>
  <si>
    <r>
      <t>Seisund ei olnud määratud (</t>
    </r>
    <r>
      <rPr>
        <u/>
        <sz val="10"/>
        <color theme="1"/>
        <rFont val="Arial"/>
        <family val="2"/>
      </rPr>
      <t>jäta 1.c vahele</t>
    </r>
    <r>
      <rPr>
        <sz val="10"/>
        <color theme="1"/>
        <rFont val="Arial"/>
        <family val="2"/>
      </rPr>
      <t>)</t>
    </r>
  </si>
  <si>
    <t>Seisund oli määratud &lt;50% väärtustest</t>
  </si>
  <si>
    <t>Seisund oli määratud 50-90% väärtustest</t>
  </si>
  <si>
    <t>Seisund oli määratud ≥90% väärtustele</t>
  </si>
  <si>
    <t>Pole asjakohane (liigid ei ole kaitse-eesmärgiks)</t>
  </si>
  <si>
    <t>1.b</t>
  </si>
  <si>
    <r>
      <t xml:space="preserve">Kas kõikide ala kaitseväärtuseks (kaitse-eesmärgiks) olevate </t>
    </r>
    <r>
      <rPr>
        <b/>
        <u/>
        <sz val="10"/>
        <color theme="1"/>
        <rFont val="Arial"/>
        <family val="2"/>
      </rPr>
      <t>elupaikade</t>
    </r>
    <r>
      <rPr>
        <b/>
        <sz val="10"/>
        <color theme="1"/>
        <rFont val="Arial"/>
        <family val="2"/>
      </rPr>
      <t xml:space="preserve"> seisund oli kaitsekorraldusperioodi alguses kindlaks tehtud?</t>
    </r>
  </si>
  <si>
    <r>
      <t xml:space="preserve">Kaitseväärtustele kaitse-eesmärkide määramiseks ja eesmärkide suunas liikumise hindamiseks on vajalik selge ülevaade kõigi kaitseväärtuste seisundist. Kaitse-eesmärgina/kaitseväärtusena mõeldakse siinkohal </t>
    </r>
    <r>
      <rPr>
        <u/>
        <sz val="10"/>
        <color theme="1"/>
        <rFont val="Arial"/>
        <family val="2"/>
      </rPr>
      <t>kehtivas kaitse-eeskirjas nimetatud kaitstavat loodusväärtust</t>
    </r>
    <r>
      <rPr>
        <sz val="10"/>
        <color theme="1"/>
        <rFont val="Arial"/>
        <family val="2"/>
      </rPr>
      <t xml:space="preserve">. Antud küsimuse kontekstis võib keskenduda üksnes </t>
    </r>
    <r>
      <rPr>
        <u/>
        <sz val="10"/>
        <color theme="1"/>
        <rFont val="Arial"/>
        <family val="2"/>
      </rPr>
      <t>loodusdirektiivi elupaigatüüpidele</t>
    </r>
    <r>
      <rPr>
        <sz val="10"/>
        <color theme="1"/>
        <rFont val="Arial"/>
        <family val="2"/>
      </rPr>
      <t>, s.t elupaikadele, mille tunnused, piirid ja seisund on üheselt määratletavad. Arvestama ei pea üldisemaid määratlusi (nt "metsakooslused (metsaökosüsteemid)")
Vastamisel arvestada, kas info iga elupaigatüübi olukorrast alal oli teada ja n-ö lähteolukorrana esitatud. Antud küsimuses ei ole oluline keskenduda esitatud andmete kvaliteedile - piisavaks saab lugeda nt ka info, kui esitatud on elupaigatüübi pindalaline ulatus, kuid esinduslikkus/seisund on määramata. 
Kaitsekorraldusperioodi algusena saab esmakordsel hindamisel arvestada kaitsekorralduskava koostamise või uuendamise aega, edaspidi eelmist hindamist.
Kava puudumisel saab kaitsekorraldusperioodiks arvestada hindamise tsükli pikkust (10 või 12 aastat).
Kava olemasolul saab vaadata, kas kõikide kaitseväärtuste esinemine või seisund on kavas kirjeldatud. Kava puudumisel võib arvestada ala kaitseväärtuste seisundi tervikliku ülevaate esitamist mõnes muus protsessis/dokumendis (nt ala kaitse alla võtmisel, Natura standardandmebaasis) hinnatava perioodi algul.
Küsimus 1.a juures on oodatud vastus ainult liikidele ja 1.b juures ainult elupaikadele (kooslustele).</t>
    </r>
  </si>
  <si>
    <r>
      <t>Seisundit ei olnud määratud  (</t>
    </r>
    <r>
      <rPr>
        <u/>
        <sz val="10"/>
        <color theme="1"/>
        <rFont val="Arial"/>
        <family val="2"/>
      </rPr>
      <t>jäta 1.d vahele</t>
    </r>
    <r>
      <rPr>
        <sz val="10"/>
        <color theme="1"/>
        <rFont val="Arial"/>
        <family val="2"/>
      </rPr>
      <t>)</t>
    </r>
  </si>
  <si>
    <t>Pole asjakohane (elupaigad ei ole kaitse-eesmärgiks)</t>
  </si>
  <si>
    <t>1.c.</t>
  </si>
  <si>
    <t>Milline on liikide seisundi 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</si>
  <si>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liigid, mille seisundit ei ole üldse määratud (liigituvad puudulike alusandmetega gruppi).</t>
  </si>
  <si>
    <t>Halb - puudub informatsioon alusandmete kohta ja/või seisund on esitatud üldise/täpsustamata hinnanguna</t>
  </si>
  <si>
    <t>Kesine - &lt;50% seisundi hinnangutest põhineb ajakohastel kvantitatiivsetel andmetel (uuringud, seired, inventuurid, vaatlused)</t>
  </si>
  <si>
    <t>Hea - 50-90% seisundi hinnangutest põhineb ajakohastel kvantitatiivsetel andmetel (uuringud, seired, inventuurid, vaatlused)</t>
  </si>
  <si>
    <t>Väga hea - ≥90% seisundi hinnangutest põhineb ajakohastel kvantitatiivsetel andmetel (uuringud, seired, inventuurid, vaatlused)</t>
  </si>
  <si>
    <t>Pole asjakohane</t>
  </si>
  <si>
    <t>1.d.</t>
  </si>
  <si>
    <t>Milline on elupaikade seisundiandmete usaldusväärsus ja kvaliteet?</t>
  </si>
  <si>
    <t>Kaitse-eesmärkide suunas liikumise hindamiseks on vajalikud usaldusväärsed, (tegevuskava koostamise ajal) ajakohased, mõõdetavad ja võrreldavad alusandmed (inventuurid, seired, vaatlused).
Küsimusega soovitakse selgitada, millistel alustel on seisundi hinnangud esitatud ja kas see on esitatud mõõdetavana.
Kui seisundi kirjelduse põhjal ei ole võimalik selgitada, millele seisundi hinnang tugineb, valida esimene vastusevariant ("halb").
Osakaalude arvutamisel arvestada sisse ka need elupaigad, mille seisundit ei ole üldse määratud (liigituvad puudulike alusandmetega gruppi).</t>
  </si>
  <si>
    <t>Halb - puudub informatsioon alusandmete kohta ja/või seisund on esitatud üldise/umbmäärase hinnanguna</t>
  </si>
  <si>
    <t>2.a</t>
  </si>
  <si>
    <t xml:space="preserve">Kas eelmisel kaitsekorraldusperioodil/selle kaitsekorraldusperioodi algul tuvastati andmelünki, mis takistasid lähteolukorra (kaitseväärtuste seisundi) kindlaks määramist? </t>
  </si>
  <si>
    <t xml:space="preserve">Selleks, et tagada, et iga uus kaitsekorraldusperiood täiendaks/parandaks eelmist, on oluline välja selgitada puudused, mis tekivad lähteolukorra hindamisel ja näha ette tegevused oluliste andmelünkade täitmiseks. 
Küsimusele vastates peab välja tooma, kas andmelünkadele on kavas aktiivselt tähelepanu juhitud.  </t>
  </si>
  <si>
    <t>Andmelünkasid ei ole analüüsitud/kavas(-des) kajastatud</t>
  </si>
  <si>
    <t>On tuvastatud mõned andmelüngad, kuid nende lünkade täitmise vajadus ei ole selgelt välja toodud.</t>
  </si>
  <si>
    <t>Andmelüngad on põhjalikult kaardistatud ning andmelünkade täitmiseks vajalikud tegevused on selgelt välja toodud.</t>
  </si>
  <si>
    <r>
      <t>Olulised andmelüngad puuduvad/ei ole asjakohane (</t>
    </r>
    <r>
      <rPr>
        <u/>
        <sz val="10"/>
        <color theme="1"/>
        <rFont val="Arial"/>
        <family val="2"/>
      </rPr>
      <t>jäta 2.b vahele</t>
    </r>
    <r>
      <rPr>
        <sz val="10"/>
        <color theme="1"/>
        <rFont val="Arial"/>
        <family val="2"/>
      </rPr>
      <t>)</t>
    </r>
  </si>
  <si>
    <t>2.b</t>
  </si>
  <si>
    <t>Kas tuvastatud andmelüngad on kaitsekorraldusperioodil täidetud?</t>
  </si>
  <si>
    <t>Küsimuses 2.a välja toodud andmelünkade osas, tuleb antud vastuses anda ülevaade sellest, kui suures ulatuses on tuvastatud andmelünki kaitsekorraldusperioodil likvideeritud.</t>
  </si>
  <si>
    <t>EELIS, KESE</t>
  </si>
  <si>
    <t>Tuvastatud andmelünki ei ole täidetud</t>
  </si>
  <si>
    <t>Vähem kui pooled andmelüngad (&lt;50%) on täidetud, kuid siiski on veel märkimisväärseid puuduseid alusandmetes.</t>
  </si>
  <si>
    <t>Pool või enam (50%-&lt;100%) tuvastatud andmelünki on täidetud.</t>
  </si>
  <si>
    <t>Kõik tuvastatud andmelüngad on täidetud.</t>
  </si>
  <si>
    <t>survetegurid</t>
  </si>
  <si>
    <t>3.a</t>
  </si>
  <si>
    <t>Kas ala kõigi kaitseväärtuste osas on survetegurid (otsesed negatiivsed mõjutegurid) tuvastatud?</t>
  </si>
  <si>
    <t>Survetegur on negatiivne mõjutegur, mis mõjutab kaitseväärtuse seisundit ja/või kaitse-eesmärkide saavutamist. Seetõttu on vajalik survetegurite kaardistamine ja nende mõju analüüsimine konkreetse asukoha tasemel. Survetegurid on näiteks maa- ja merekasutuse muutused, otsene liigi või elupaiga kahjustamine, kliimamuutused, reostus, võõrliigid jm. Juhul, kui on teada ja/või selgitatud, et kaitseväärtusel märkimist väärivad survetegurid puuduvad, ei ole see puuduseks, vaid sel juhul tuleb kaitseväärtust arvestada samaväärselt väärtustega, mille survetegurid on tuvastatud.</t>
  </si>
  <si>
    <r>
      <t>Ala survetegureid ei ole kindlaks määratud (</t>
    </r>
    <r>
      <rPr>
        <u/>
        <sz val="10"/>
        <color theme="1"/>
        <rFont val="Arial"/>
        <family val="2"/>
      </rPr>
      <t>jäta 3.b ja 4 vahele</t>
    </r>
    <r>
      <rPr>
        <sz val="10"/>
        <color theme="1"/>
        <rFont val="Arial"/>
        <family val="2"/>
      </rPr>
      <t>)</t>
    </r>
  </si>
  <si>
    <t>Survetegurid on määratletud riigi tasemel (nt liigi ohustatuse hindamisel, liigi või elupaiga tegevuskavas vm), alapõhiseid survetegureid ei ole kaardistatud/hinnatud.</t>
  </si>
  <si>
    <t>Survetegurid on kindlaks määratud vähem kui pooltele (&lt;50%) kaitseväärtustele</t>
  </si>
  <si>
    <t>Survetegurid on kindlaks määratud pooltele või enamale (50% - &lt;100%) kaitseväärtustest</t>
  </si>
  <si>
    <t>Survetegurid on kindlaks määratud kõigile (100%) kaitseväärtustele (kui asjakohane)</t>
  </si>
  <si>
    <t>3.b</t>
  </si>
  <si>
    <t>Kas iga (küsimuses 3.a käsitletud) surveteguri olulisus ja ulatus on kindlaks määratud?</t>
  </si>
  <si>
    <t>Surveteguri olulisust hinnatakse kaitse-eesmärkide ohustamise vaates - nt kas survetegur mõjutab kaitseväärtust vaid veidi või võib kaasa tuua väärtuse hävinemise. Selleks tuleb survetegurite olulisust hinnata kaitseväärtuste kaupa. Surveteguri ulatust hinnatakse selle ruumilise ulatuse ja/või intensiivsuse osas.
Kuni ühtlustatud survetegurite määratlemise metoodika välja töötamiseni saab piisavaks lugeda üldiseid kirjeldavaid hinnanguid. Surveteguri olulisuse ja ulatuse saab määratuks lugeda, kui on üldjoontes teada kus asukohas ja/või milliseid kaitseväärtuseid survetegur mõjutab (nt kas survetegur on oluline kogu kaitsealal või ainult mingis kindlas piirkonnas) ning selle põhimõtteline tähtsus ala või väärtuse kontekstis (nt kas sellega tegelemine on primaarne).</t>
  </si>
  <si>
    <t>Survetegurite ulatus ja olulisus ei ole kindlaks määratud</t>
  </si>
  <si>
    <t>Survetegurite ulatus ja olulisus on kindlaks määratud vähem kui poolte (&lt;50%) kaitseväärtuste puhul ja/või vaid mõne surveteguri puhul</t>
  </si>
  <si>
    <t>Survetegurite ulatus ja olulisus on kindlaks määratud poolte või enama (50% - &lt;100%) kaitseväärtuste ja survetegurite puhul</t>
  </si>
  <si>
    <t>Survetegurite ulatus ja olulisus on kindlaks määratud kõikide kaitseväärtuste ja survetegurite puhul</t>
  </si>
  <si>
    <t>3.c</t>
  </si>
  <si>
    <t>Nimeta ala kõige olulisemad survetegurid?</t>
  </si>
  <si>
    <r>
      <t xml:space="preserve">Nimeta ala viis kõige olulisemat survetegurit (kui alal on vähem kui viis olulist survetegurit, nimeta need kõik). Vali surveteguri tüüp rippmenüüst ning vajadusel täpsusta valikut selgituste lahtris. </t>
    </r>
    <r>
      <rPr>
        <u/>
        <sz val="10"/>
        <color theme="1"/>
        <rFont val="Arial"/>
        <family val="2"/>
      </rPr>
      <t>Surveteguri kategooriate selgitus on mõistete lehel</t>
    </r>
    <r>
      <rPr>
        <sz val="10"/>
        <color theme="1"/>
        <rFont val="Arial"/>
        <family val="2"/>
      </rPr>
      <t>. Valides vastuseks "muu", lisa selgitus selgituste lahtris. 
Kui kavas ei ole survetegurite olulisust määratud või see ei võimalda valiku tegemist, kasuta enda hinnangut. Hinnangu andmisel võib vajadusel/asjakohasusel nimetada ka survetegureid, mida kavas ei ole nimetatud, kuid mis on vastaja teadmiste kohaselt või muude andmeallikate põhjal oluliseks surveteguriks (nt on tegu uue surveteguriga). 
Vastamisel märkida andmeallika lahtrisse, kas kasutatud on kava, muud andmeallikat, eksperthinnangut vm. Kui survetegur ei ole kavas üldse nimetatud, märkida see info lisaks selgituste lahtrisse.
Valiku tegemisel võta arvesse nii surveteguri mõju üksikutele kaitseväärtustele (nt kas surveteguri jätkuv mõju võib viia mingi populatsiooni hääbumiseni või elupaigatüübi degradeerumiseni) kui ulatust (nt kas survetegur mõjutab paljusid kaitseväärtusi).</t>
    </r>
  </si>
  <si>
    <t>Valikvastus</t>
  </si>
  <si>
    <t xml:space="preserve">põllumajandus; rohumaade hülgamine; metsandus; kuivendamine; kaevandamine; energiatootmine; transport; ehitustegevus ja asustus; elusorganismide kasutus; militaartegevus ja häiringud inimtegevusest; reostus; invasiivsed ja võõrliigid; veerežiimi muutmine; looduslikud protsessid; loodusõnnetused; kliimamuutused; muu </t>
  </si>
  <si>
    <t>Kas arvesse on võetud ka väljastpoolt kaitseala tulenevaid survetegureid?</t>
  </si>
  <si>
    <t>Survetegurid ei eksisteeri vaid kaitseala piirides. Paljud survetegurid pärinevad väljastpoolt kaitseala ja võivad sellele vaatamata avaldada märkimisväärset survet alale. Seepärast on oluline nende survetegurite kindlaks määramine ja kaitseväärtustele avaldatava mõju analüüsimine.</t>
  </si>
  <si>
    <t>Kaitseala piiridest väljaspoolt tulenevaid survetegureid ei ole arvestatud või puudub vastav informatsioon</t>
  </si>
  <si>
    <t>Kaitseala piiridest väljaspoolt tulenevaid survetegureid on arvestatud osaliselt.</t>
  </si>
  <si>
    <t>Kaitseala piiridest väljaspoolt tulenevaid survetegureid on arvestatud ammendavalt või on selgitatud, et selliseid survetegureid ei esine.</t>
  </si>
  <si>
    <t>eesmärgid</t>
  </si>
  <si>
    <t>5.a</t>
  </si>
  <si>
    <t>Kas ala elurikkusega seotud kaitseväärtustele on seatud kaitse-eesmärgid?</t>
  </si>
  <si>
    <t>Igale ala (kaitse-eeskirjas nimetatud) kaitseväärtusele on oluline seada konkreetne kaitse-eesmärk, et  jälgida kaitsekorralduse tulemuslikkust ning töötada välja vajalikud meetmed. Seejuures võtavad alapõhised kaitse-eesmärgid kohalikke tegureid ja lähteolukorda tõenäoliselt paremini arvesse kui riiklikud eesmärgid. 
Antud küsimuses tuleb anda ülevaade, kas ala elurikkusega seotud kaitseväärtustele (liigid, elupaigad/kooslused) on kaitsekorralduskavas või tegevuskavades seatud täpsustatud eesmärgid. Siinkohal ei ole oluline keskenduda eesmärkide mõõdetavusele ja kvaliteedile - seda käsitleb eraldi küsimus. 
Muid kaitseväärtusi (nt kultuuripärand, maastikuvormid) on käsitletud eraldi küsimuses.</t>
  </si>
  <si>
    <t>Jah/Ei</t>
  </si>
  <si>
    <r>
      <t>Kaitse-eesmärke ei ole seatud (</t>
    </r>
    <r>
      <rPr>
        <u/>
        <sz val="10"/>
        <color theme="1"/>
        <rFont val="Arial"/>
        <family val="2"/>
      </rPr>
      <t>jäta 5.b vahele</t>
    </r>
    <r>
      <rPr>
        <sz val="10"/>
        <color theme="1"/>
        <rFont val="Arial"/>
        <family val="2"/>
      </rPr>
      <t>)</t>
    </r>
  </si>
  <si>
    <r>
      <t>Riiklikud või piirkondlikud kaitse-eesmärgid on seatud (nt liigi või elupaiga tegevuskavas vm), kuid ala-spetsiifilisi eesmärke ei ole määratud. (</t>
    </r>
    <r>
      <rPr>
        <u/>
        <sz val="10"/>
        <color theme="1"/>
        <rFont val="Arial"/>
        <family val="2"/>
      </rPr>
      <t>jäta 5.b vahele</t>
    </r>
    <r>
      <rPr>
        <sz val="10"/>
        <color theme="1"/>
        <rFont val="Arial"/>
        <family val="2"/>
      </rPr>
      <t>)</t>
    </r>
  </si>
  <si>
    <t>Ala-spetsiifilised kaitse-eesmärgid on seatud vähem kui pooltele (&lt;50%) kaitseväärtusele</t>
  </si>
  <si>
    <t>Ala-spetsiifilised kaitse-eesmärgid on seatud pooltele või enamale (50% - &lt;100%) kaitseväärtustest</t>
  </si>
  <si>
    <t>Ala-spetsiifilised kaitse-eesmärgid on seatud kõikidele kaitseväärtustele</t>
  </si>
  <si>
    <t>5.b.</t>
  </si>
  <si>
    <t>Kas kaitseväärtuste kaitse-eesmärgid määratlevad elupaikade ja liikide soovitava seisundi?</t>
  </si>
  <si>
    <t>Selleks, et hinnata, kui tõhusalt ala valitsetakse, on oluline jälgida kaitse-eesmärkide saavutamise suunas tehtavaid edusamme. Edusammude jälgimiseks on oluline, et kaitseväärtuste kaitse-eesmärgid oleksid "SMART", s.t saavutatavad, konkreetsed (s.h ajaliselt), üheselt mõistetavad ja objektiivselt hinnatavad/mõõdetavad. Nt võib koosluse kaitse-eesmärk olla sõnastatud elupaigatüübi pindala ja seisundiklassiga.</t>
  </si>
  <si>
    <t>Kaitse-eesmärgid ei täpsusta elupaikade/liikide soovitavat seisundit</t>
  </si>
  <si>
    <t>Kaitse-eesmärkidega täpsustati elupaikade/liikide soovitavat seisundit, kuid kaitse-eesmärkide sihtväärtused ei ole kvantifitseeritud ega ajaliselt piiritletud. / Konkreetsed eesmärgid on vähem kui pooltel (&lt;50%) kaitseväärtustel.</t>
  </si>
  <si>
    <t>Kaitse-eesmärkidega täpsustati elupaikade/liikide soovitavat seisundit. Sihtväärtused on kas kvantifitseeritud või ajaliselt piiritletud. / Konkreetsed eesmärgid on pooltel või enamal (50% - &lt;100%) kaitseväärtustest.</t>
  </si>
  <si>
    <t>Kaitse-eesmärkidega täpsustati kõigi elupaikade/liikide soovitavat seisundit. Sihtväärtused on nii kvantifitseeritud kui ajaliselt piiritletud.</t>
  </si>
  <si>
    <t>5.c.</t>
  </si>
  <si>
    <t>Kas kaitse-eesmärgid on seatud ka muudele kaitseväärtustele kui otseselt elurikkust puudutavatele kaitseväärtustele?</t>
  </si>
  <si>
    <t>Kaitse-eesmärke võidakse seada ka väärtustele, mis ei ole nn loodusväärtused, nt sotsiaalsed, kultuurilised ja majanduslikud väärtused.
Küsimus on oluline eeskätt rahvusparkide ja maastikukaitsealadele, mille erinevatele kaitseväärtustele tuleks seada asjakohased kaitse-eesmärgid. Kui seda ei ole tehtud, tuleb valida vastusevariant "ei".</t>
  </si>
  <si>
    <t>Ei ole asjakohane (alal puuduvad vastavad kaitseväärtused)</t>
  </si>
  <si>
    <t>Ei</t>
  </si>
  <si>
    <t>Jah</t>
  </si>
  <si>
    <t>5.d.</t>
  </si>
  <si>
    <t>Kas kaitse-eesmärke on seatud ka sellistele hüvedele/väärtustele, mis ei ole määrusega ala kaitseväärtuseks seatud?</t>
  </si>
  <si>
    <t>Kaitsealade kaitsekorralduskavades võib kaitse-eesmärke seada ka  sellistele hüvedele või väärtustele, mida ei ole määrusega ala kaitseväärtuseks seatud.
Siin küsimuses arvestada ka neid kaitse-eesmärkidega liike või elupaiku, mille osas on kavas tehtud ettepanek kaitse-eeskirja lisamiseks, kuid vastav muudatus ei ole veel jõustunud.
Vastavad hüved/väärtused võib loetleda lisainfo lahtris.</t>
  </si>
  <si>
    <t>meetmed</t>
  </si>
  <si>
    <t>6.a.</t>
  </si>
  <si>
    <t>Kas kaitsealal on vaja aktiivseid kaitsekorralduslikke tegevusi (lisaks LKS alusel kohalduvale kaitsekorrale/piirangutele)?</t>
  </si>
  <si>
    <r>
      <t xml:space="preserve">Küsimuse eesmärk on selgitada, kas alal on vajalik n-ö aktiivsete kaitsekorralduslike tegevuste kavandamine ja rakendamine. Mõned kaitstavad loodusobjektid ei vaja aktiivset majandamist ning kaitse-eesmärkide tagamiseks võib piisata õigusaktidest tulenevast kaitsekorrast - nt jäetakse ala läbi rangete piirangute looduslikule arengule. Sellises olukorras ei ole kaitsekorralduslike meetmete ploki küsimustele vastamine vajalik.
Küsimus on suunatud ainult n-ö aktiivsetele kaitsemeetmetele. Aktiivseks majandamiseks on nt elupaikade taastamine, hooldus, probleemliigi tõrje, taristu rajamine jm. Aktiivseteks kaitsemeetmeteks ei loeta siinkohal ala kaitsekorda/kaitse-eeskirjast tulenevaid piiranguid, õigusaktidest tulenevaid kooskõlastus- ja loakohustusi, kaitsekorra muutmist, kavade koostamist, tulemuslikkuse hindamist jm sarnast. Samuti ei pea siin küsimuses arvestama seiret, inventuure, uuringuid.
tegevuste vajadust tuleb siinkohal käsitleda </t>
    </r>
    <r>
      <rPr>
        <u/>
        <sz val="10"/>
        <color theme="1"/>
        <rFont val="Arial"/>
        <family val="2"/>
      </rPr>
      <t>hinnatava perioodi vaates</t>
    </r>
    <r>
      <rPr>
        <sz val="10"/>
        <color theme="1"/>
        <rFont val="Arial"/>
        <family val="2"/>
      </rPr>
      <t xml:space="preserve"> (alates eelmisest hindamisest; esmakordsel hindamisel KKK algus või 10/12 a). "Jah" vastus tuleb valida ka juhul, kui hindaja tänaste teadmiste põhjal ei ole täiendav sekkumine vajalik, kuid alal on hinnataval perioodil olnud kava, milles sisaldub tegevuskava (tööplaan). See viitab, et hindamisperioodi algul on aktiivsete meetmete rakendamine vajalikuks loetud.
Samuti tuleb "jah" vastus valida juhul, kui alal ei ole aktiivseid meetmeid planeeritud, kuid hindaja teadmiste põhjal on täiendav sekkumine siiski vajalik (nt on ala kaitseväärtuste hulgas hooldust vajavad pärandniidud).</t>
    </r>
  </si>
  <si>
    <t>Jah, täiendav sekkumine on vajalik - jätka meetmete ploki küsimuste täitmisega</t>
  </si>
  <si>
    <r>
      <t xml:space="preserve">Ei, täiendav sekkumine ei ole vajalik - esita selgitused, </t>
    </r>
    <r>
      <rPr>
        <u/>
        <sz val="10"/>
        <color theme="1"/>
        <rFont val="Arial"/>
        <family val="2"/>
      </rPr>
      <t>jäta meetmete ploki küsimused (6) vahele</t>
    </r>
  </si>
  <si>
    <t>6.b.</t>
  </si>
  <si>
    <t>Kas kõikide kaitseala kaitse-eesmärkide saavutamiseks kavandati vajalikud meetmed/tegevused?</t>
  </si>
  <si>
    <t>Iga püstitatud kaitse-eesmärgi (nii liigid, elupaigad kui muud kaitseväärtused) puhul tuleks kavandada tegevused nende eesmärkide saavutamiseks, v.a kui aktiivseid meetmeid pole vaja (nt jäetakse kooslus looduslikule arengule).
Tegevused peavad olema konkreetsed, mõõdetatavad, saavutatavad, asjakohased ja ajaliselt piiritletud (nn SMART meetmed). Meetmed/tegevused võib seega lugeda SMART meetmeteks, kui need on kantud tööplaani ning nende ellu viimise põhimõtted, asukoht, aeg ja maksumus on määratletud. 
Kavas võivad kaitseväärtuste juures olla nimetatud ka sellised üldisemad meetmed, mida ei ole täpsemate tegevustena tööplaani kantud (nt "järelevalve", "optimaalse külastuskoormuse hoidmine"). Sellisel juhul arvestada vastamisel, et meede on seatud, kuid see ei ole SMART.
Kui kaitse-eesmärgi puhul ei ole tuvastatud selle saavutamist takistavaid survetegureid, andmelünkasid vm lahendamist vajavaid probleeme, ei ole tegevuse puudumine antud küsimuse kontekstis puudus ning vastavat kaitse-eesmärki ei pea siinkohal arvestama. S.t. kui osadele kaitseväärtustele on tegevused määratud ja teiste puhul on välja toodud, et tegevusi pole vaja, tuleb valida vastusevariant, et kõigile asjakohastele kaitse-eesmärkidele on meetmed seatud.
Kaitse-eesmärgid, mille puhul saavutamist toetavad meetmed puuduvad, nimeta selgituste lahtris.</t>
  </si>
  <si>
    <r>
      <t xml:space="preserve">Meetmeid ei ole seatud </t>
    </r>
    <r>
      <rPr>
        <u/>
        <sz val="10"/>
        <color theme="1"/>
        <rFont val="Arial"/>
        <family val="2"/>
      </rPr>
      <t>(jäta 6.c, 6.d vahele</t>
    </r>
    <r>
      <rPr>
        <sz val="10"/>
        <color theme="1"/>
        <rFont val="Arial"/>
        <family val="2"/>
      </rPr>
      <t>)</t>
    </r>
  </si>
  <si>
    <t>Meetmed on seatud mõnedele (&lt;100%) asjakohastele kaitse-eesmärkidele.</t>
  </si>
  <si>
    <t>Kaitsekorralduslikud meetmed on seatud kõikidele asjakohastele kaitse-eesmärkidele, kuid kõik meetmed ei ole SMART</t>
  </si>
  <si>
    <t>Kaitsekorralduslikud meetmed on seatud kõikidele asjakohastele kaitse-eesmärkidele. Kõik meetmed on SMART.</t>
  </si>
  <si>
    <t>6.c</t>
  </si>
  <si>
    <t>Kas määratud meetmed näevad ette tegevusi väljaspool kaitseala piire?</t>
  </si>
  <si>
    <t>Käesolevas küsimuses keskendutakse tegevustele, mis toimuvad väljaspool kaitseala piire. Vastaja peab kirjeldama, kas kasutusele on võetud meetmeid kaitseala piiridest väljaspool.
Sellisted tegevused võivad olla nt väljaspool kaitseala piire asuvate maaparandussüsteemide mõju vähendamisega, juurdepääsuteede korrastamisega elupaikade hoolduse võimaldamiseks vm. Selliseks tegevuseks võib lugeda ka kaitseala piiride laiendamise.
Kui on põhjendatult selge, et meetmed väljaspool kaitseala ei ole vajalikud (nt on kõik olulisemad survetegurid kaitseala sisesed ja ümbritsevalt alalt olulist koormust tule), vali "ei kohaldu".
Kui pole selge, kas olulised survetegurid paiknevad ja/või ette nähtud meetmed kohalduvad ka väljaspool kaitseala, vali "info puudub".
"Ei" saab valida juhul, kui piiriüleseid tegevusi pole ette nähtud, kuid hindajal on teavet, et need on tegelikult vajalikud. Selliseks olukorraks saab näiteks lugeda ka juhu, kus kaitsealast väljaspool asub liigi elupaik, mille lisamine kaitseala hulka võimaldaks populatsioonil paremini säilida, kuid kaitseala laiendamist ei ole tegevusena ette nähtud.</t>
  </si>
  <si>
    <t>Ei ole asjakohane (teadaolevalt puudub vajadus tegevusteks väljaspool piire)</t>
  </si>
  <si>
    <t>Info puudub/ei oska vastata (tegevuskavas ja hindajal puudub teave tegevuste ulatuse ja/või piiriüleste tegevuste vajaduse kohta)</t>
  </si>
  <si>
    <t>Ei (teadaolevalt on vajadus tegevusteks väljaspool piire, kuid neid ei ole kavandatud)</t>
  </si>
  <si>
    <t>6.d</t>
  </si>
  <si>
    <t>Kas tegevused käsitlesid kõiki kaitsealal tuvastatud ja kaitseväärtusi mõjutavaid survetegureid?</t>
  </si>
  <si>
    <t xml:space="preserve">Kõigi küsimuses 3 käsitletud peamiste surveteguritega tegelemiseks tuleb vastavalt vajadusele välja töötada vastavad meetmed. </t>
  </si>
  <si>
    <t>Survetegurid ja meetmed ei ole selgelt seotud./Meetmed ei ole seotud peamiste surveteguritega</t>
  </si>
  <si>
    <t>Vähem kui pooltel (&lt;50%) peamistel surveteguritel on vastav meede</t>
  </si>
  <si>
    <t>Pooltel või enamal (50% - &lt;100%) peamistest surveteguritest on vastav meede</t>
  </si>
  <si>
    <t>Kõikidel peamistel surveteguritel on vastav meede.</t>
  </si>
  <si>
    <t>rakendamine</t>
  </si>
  <si>
    <t>sisendid</t>
  </si>
  <si>
    <t>Kas saab välja tuua muid puudujääke ala kaitsekorraldusega seotud teadmistes/alusinfos (peale seisundiandmete puudujääkide, mida on käsitletud küsimuses 2)?</t>
  </si>
  <si>
    <r>
      <t xml:space="preserve">Puudujäägid teadmistes/olemasolevas alusinfos võivad piirata ala tulemuslikku majandamist, takistades muuhulgas meetmete väljatöötamist ja rakendamist konkreetsete survetegurite osas või takistades meetmete/majandamise tõhususe hindamist.
Nt võivad olla vajalikud täiendavad teadmised parimate praktikate kohta elupaikade taastamisel ja hooldamisel (erinevate tegevuste mõju), konkreetsete liikide elupaigavajaduste kohta, survetegurite mõju kohta, puudulikud andmed meetmete ellu viimise seisu või nende tõhususe kohta jm. </t>
    </r>
    <r>
      <rPr>
        <u/>
        <sz val="10"/>
        <color theme="1"/>
        <rFont val="Arial"/>
        <family val="2"/>
      </rPr>
      <t>Siinkohal ei tule arvestada kaitseväärtuste seisundiandmete puudulikkust, mille kohta on küsimus 2.</t>
    </r>
    <r>
      <rPr>
        <sz val="10"/>
        <color theme="1"/>
        <rFont val="Arial"/>
        <family val="2"/>
      </rPr>
      <t xml:space="preserve">
Küsimusele vastamisel võib arvestada nii neid puudujääke, mis on kirjeldatud kaitsekorralduskavas ja mida teadaolevalt ei ole seni kaetud, kui ka neid, mis on tekkinud kaitsekorralduslike meetmete rakendamise käigus vm seotud protsessis. Vastavalt lisada selgitus andmeallika lahtrisse.
Vastates küsimusele "jah", nimeta selgituste lahtris, mis need puudjääägid on.  </t>
    </r>
  </si>
  <si>
    <t>Ei, kaitsekorraldusperioodil ei ole selgunud olulisi puudujääke teadmistes</t>
  </si>
  <si>
    <r>
      <t xml:space="preserve">Jah, välja saab tuua puudujääke ala kaitsekorraldusega seotud teadmistes. </t>
    </r>
    <r>
      <rPr>
        <u/>
        <sz val="10"/>
        <color theme="1"/>
        <rFont val="Arial"/>
        <family val="2"/>
      </rPr>
      <t>(Nimeta need puudused selgituste lahtris</t>
    </r>
    <r>
      <rPr>
        <sz val="10"/>
        <color theme="1"/>
        <rFont val="Arial"/>
        <family val="2"/>
      </rPr>
      <t>).</t>
    </r>
  </si>
  <si>
    <t>8.a</t>
  </si>
  <si>
    <t>Kas teostatud seire, inventuurid ja/või uuringud annavad piisava teabe, et hinnata ellu viidud tegevuste edukust ja kaitse-eesmärkide saavutamist või nende suunas liikumist?</t>
  </si>
  <si>
    <t xml:space="preserve">Kaitsekorralduse tulemuslikkuse hindamiseks on vaja jälgida tegevuste ellu viimist ja nende tulemusi, kaitseväärtuste seisundit ja/või muutusi survetegurites. Antud küsimuses soovitakse teada, kas seiretest, inventuuridest ja uuringutest koondatav info annab piisava info, et hinnata seatud kaitse-eesmärkide suunas liikumist/saavutamist ja nende saavutamiseks vajalike tegevuste tulemuslikkust. 
Küsimusele vastamisel saab asjakohasusel lähtuda kava tulemuslikkuse hindamise tabelis ette nähtud hindamismeetodist/andmete kogumise viisist, hindamissammust ja/või tegevusplaanis ette nähtud seirest/inventuuridest/uuringutest. Kui tulemuslikkuse hindamiseks vajalikud seired, uuringud ja inventuurid on teostatud, saab eeldatavalt vastata jaatavalt. 
Kui hindamine toimub kaitsekorraldusperioodi keskel mitte lõpus/uue alguses, saab aluseks võtta, kas piisav info on olemas ja/või teadaolevalt planeeritud koguda seni ellu viidud tegevuste kohta ning kas kaitseväärtuste kohta ammendava info kogumine on piisava kindlusega ette nähtud. Kui seired ja inventuurid on ette nähtud perioodi lõpus ning nende teostamise ja sisu osas on hinnangu andmiseks liiga suured ebaselgused, saab valida vastusevariandi "ei ole võimalik vastata".
</t>
  </si>
  <si>
    <t>Küsimusele ei ole võimalik kaitsekorraldusperioodi antud etapis vastata (jäta 8.b vahele)</t>
  </si>
  <si>
    <t>Ei - teostatud ja/või planeeritud seire/inventuurid/uuringud ei ole piisavad, et hinnata, kas tegevused olid tulemuslikud/kaitse-eesmärgid on saavutatud</t>
  </si>
  <si>
    <t>Seire, inventuurid, uuringud võimaldab hinnata vähem kui poolte (&lt;50%) tegevuste tulemuslikkust/kaitse-eesmärkide saavutatust</t>
  </si>
  <si>
    <t>Seire võimaldab hinnata poolte või enama (50%-&lt;100%) tegevuste tulemuslikkust/kaitse-eesmärkide saavutatust</t>
  </si>
  <si>
    <r>
      <t>Jah - seire on piisav, et hinnata, kas kõik tegevused olid tulemuslikud/kaitse-eesmärgid on saavutatud  (j</t>
    </r>
    <r>
      <rPr>
        <u/>
        <sz val="10"/>
        <color theme="1"/>
        <rFont val="Arial"/>
        <family val="2"/>
      </rPr>
      <t>äta 8.b vahele</t>
    </r>
    <r>
      <rPr>
        <sz val="10"/>
        <color theme="1"/>
        <rFont val="Arial"/>
        <family val="2"/>
      </rPr>
      <t>)</t>
    </r>
  </si>
  <si>
    <t>8.b</t>
  </si>
  <si>
    <t>Kui vastasite küsimusele 8.a "ei", siis mida tuleb teha, et puudujääke lahendada?</t>
  </si>
  <si>
    <t>Vastaja peab kirjeldama, millised on lüngad kogutavates andmetes ja kuidas need takistavad kaitse-eesmärkide saavutamise jälgimist.</t>
  </si>
  <si>
    <t>kirjeldav</t>
  </si>
  <si>
    <t>Kas seire-, inventuuride ja/või uuringute tulemusi kasutati ala kaitsekorralduse kohandamiseks?</t>
  </si>
  <si>
    <t>Küsimusega hinnatakse, kas ala seire, inventuuride ja uuringute tulemused on integreeritud ala kaitse korraldamisesse. Seire ja hindamine, mis ei anna otsest sisendit kaitsekorralduslikesse otsustesse, ei panusta ala kaitse korralduse tulemuslikkuse suurenemisesse ja/või kaitse-eesmärkide saavutamisesse.</t>
  </si>
  <si>
    <t>Ei - seire tulemused ei ole olnud sisendiks kaitsekorralduslikele tegevustele</t>
  </si>
  <si>
    <t>Seiretulemusi on vähesel määral/üksikjuhtumitel kasutatud ala kaitse korralduse/meetmete kohandamiseks</t>
  </si>
  <si>
    <t>Seiretulemusi on suures osas kasutatud ala kaitse korralduse/meetmete kohandamiseks</t>
  </si>
  <si>
    <t>Jah - seiretulemusi kasutatakse regulaarselt, et kohandada ala kaitse korraldust/meetmeid</t>
  </si>
  <si>
    <t>protsess</t>
  </si>
  <si>
    <t>10.a</t>
  </si>
  <si>
    <t>Kas huvirühmasid kaasati kaitsekorralduse/tegevuskava planeerimise etapis?</t>
  </si>
  <si>
    <t xml:space="preserve">Soovitud kaitse-eesmärkide saavutamiseks on oluline teha koostööd erinevate huvirühmadega, kes mõjutavad kaitsealade majandamist ja/või kellel on teadmised kaitseala väärtustest. 
Antud küsimuse kontekstis mõeldakse huvirühmadena ühelt poolt neid osapooli, kes on otseselt seotud ala kaitse korraldamisega või oskavad valdkonnas pädevana sellesse sisuliselt panustada, nt: teadusasutused, mittetulundusühendused, RMK, omavalitsused. 
Samuti on huvirühmadeks mõjutatud/huvitattud osapooled, nt: maaomanikud, ettevõtjad, kohalik kogukond. 
Valides vastusevariandi, et osad asjakohased huvirühmad jäid kaasamata, tuleb vastavad osapooled märkida selgituste lahtrisse.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
Küsimusele vastamisel võivad abiks olla kavale lisatud arutelude protokollid.
Variant "ei ole asjakohane" valida juhul, kui ala ja selle kaitsekorralduse iseloom ei vaja sisulist huvirühmade kaasamist.
Lühikavade (lihtsustatud kaitsekorralduskavade) koostmisel, mille puhul kaasamine ei ole nõutav, tuleb valida vastusevariant "ei", kuna küsimuse eesmärk ei ole saada ülevaade menetlusprotsesside nõuete täitmisest, vaid kaitsekorralduslike otsuste tegemise sisulisest viisist. </t>
  </si>
  <si>
    <t>kava(d)</t>
  </si>
  <si>
    <t>Ei ole asjakohane</t>
  </si>
  <si>
    <t>Ei - huvirühmi ei kaasatud</t>
  </si>
  <si>
    <t>Jah, huvirühmi kaasati, kuid osad asjakohased huvirühmad jäid kaasamata ja/või kaasamine toimus pigem informeerimise mitte konsulteerimise tasemel</t>
  </si>
  <si>
    <t>Jah - huvirühmi kaasati</t>
  </si>
  <si>
    <t>10.b</t>
  </si>
  <si>
    <t>Kas kaitseala väärtuste ja kaitsekorralduse valdkonnas pädevaid huvirühmasid kaasati kaitsekorralduse/tegevuskava rakendamisse?</t>
  </si>
  <si>
    <t>Soovitud kaitse-eesmärkide saavutamiseks on oluline teha koostööd  huvirühmadega, kes mõjutavad kaitsealade majandamist ja/või kellel on teadmised kaitseala väärtustest. Antud küsimuse kontekstis mõeldakse huvirühmadena eelkõige neid osapooli, kes on otseselt seotud ala kaitse korraldamisega (sh RMK). 
Kaasamine võib aidata selgitada, kus tekivad konfliktid, kuidas neid konflikte vältida ja kus on võimalik saavutada koostöö, et hõlbustada kava rakendamist. 
Siinkohal on kaasamise all mõeldud otsest pöördumist huvirühmade poole ja nendega konsulteerimist (s.t enamat kui informeerimine nt avaliku arutelu toimumisest). Huvirühmade kaasamine võib toimuda mitmes erinevas tegevuste planeerimise ja ellu viimise etapis.</t>
  </si>
  <si>
    <t>Jah, huvirühmi kaasati, kuid mõned asjakohased huvirühmad jäid kaasamata ja/või kaasamine toimus pigem informeerimise mitte konsulteerimise tasemel</t>
  </si>
  <si>
    <t>11.a</t>
  </si>
  <si>
    <t>Kas konsultatsioonide või tegevuste koordineerimise käigus tekkis teadaolevaid konflikte (vastasseise)?</t>
  </si>
  <si>
    <t>Vastaja peaks hindama, kas konsultatsioonide või tegevuste koordineerimise käigus tekkisid osapooltega selgeid vastasseise: seati kahtluse alla kaitsekorralduslikud otsused või tegevused, tekkisid konflliktid seotuna maaomandi ja eraõigustega vm. Konfliktid võivad väljenduda toimunud kirjavahetustes, ajakirjanduses, sotsiaalmeedias, avalikel aruteludel vm. 
Vastus "jah" või "ei" ei panusta hindamissüsteemi, kuna konflikti olemasolu või puudumine ei kajasta kaitsekorralduse tõhusust. Juhul kui vastaja ei oma informatsiooni konfliktide esinemise või puudumise kohta (nt ei ole ekspert eelnevalt olnud kaasatud alaga seotud konsultatsioonide või tegevuste koordineerimisse ning informatsiooni ei ole võimalik eeltoodud allikate vahendusel leida) tuleb valida vastus "ei oska vastata".</t>
  </si>
  <si>
    <t>Ei oska vastata</t>
  </si>
  <si>
    <t>Jah - tekkis konflikte</t>
  </si>
  <si>
    <r>
      <t>Ei - konflikte ei tekkinud  (</t>
    </r>
    <r>
      <rPr>
        <u/>
        <sz val="10"/>
        <color theme="1"/>
        <rFont val="Arial"/>
        <family val="2"/>
      </rPr>
      <t>jäta 11.b vahele</t>
    </r>
    <r>
      <rPr>
        <sz val="10"/>
        <color theme="1"/>
        <rFont val="Arial"/>
        <family val="2"/>
      </rPr>
      <t>)</t>
    </r>
  </si>
  <si>
    <t>11.b</t>
  </si>
  <si>
    <t>Kui vastasite küsimusele 11.a "jah", nimetage olulisemad konfliktkohad</t>
  </si>
  <si>
    <t>Tõhus kaitsekorralduse strateegia võiks potentsiaalselt sisaldada ka mehhanisme konfliktide käsitlemise ja nende eduka lahendamise kohta. Palun nimetage kuni viis kõige olulisemat tekkinud konfliktidi (s.t konfliktid, mis võiksid ohustada kaitse-eesmärkide saavutamist), valides sobiv konflikti tüüp (vajadusel valige mitu). Täpsustage vastust selgituste lahtris ning asjakohasel/võimalusel kirjeldage konflikti lahendamise viisi. Kui konflikti tüüpi ei ole valikvastuste hulgas, siis valige "muu" ning täpsustage seda ja asjakohasel/võimalusel kirjeldage konflikti lahendamise viisi selgituste lahtris.</t>
  </si>
  <si>
    <t>kaitsekorra/piirangute rangus (nt piirangud metsamajandamisele, ehitustegevusele, liikumisele jm)</t>
  </si>
  <si>
    <t>kaitsela piirid (nt eraomandis maa arvamine kaitseala piiridesse)</t>
  </si>
  <si>
    <t>meetmetega seotud mõjud (nt veerežiimi taastamise mõju maakasutusele, karjatamine)</t>
  </si>
  <si>
    <t>külastuskorraldus (sh külastajate poolt põhjustatud häiringud, nt müra, prügi)</t>
  </si>
  <si>
    <t>ebapiisav kompenseerimine (liiga madalad toetusmäärad vm)</t>
  </si>
  <si>
    <t>vastuseis alal lubatud või läbi viidud tegevustele (nt kriitika toimunud raietele)</t>
  </si>
  <si>
    <t>väljundid</t>
  </si>
  <si>
    <t>12.a</t>
  </si>
  <si>
    <t>Milline on kavas määratud pool-looduslike koosluste (niiduelupaikade) taastamistööde ellu viimise seis?</t>
  </si>
  <si>
    <r>
      <t>Siin küsimuses keskendutakse meetmetele, mis on seotud pool-looduslike koosluste (niiduelupaikade) taastamistöödega.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või pindalaline ulatus (sõltuvalt alusandmete täpsusest ja võimalustest)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</si>
  <si>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EELIS, RMK</t>
  </si>
  <si>
    <t>Kõik või enamik (≥90%) planeeritud taastamistöödest on ellu viidud.</t>
  </si>
  <si>
    <t>Üle poole (50-90%) planeeritud taastamistöödest on rakendatud.</t>
  </si>
  <si>
    <t>Vähem kui pool (&lt;50%) planeeritud taastamistöödest on rakendatud</t>
  </si>
  <si>
    <t>Ükski planeeritud taastamistöö ei ole rakendatud</t>
  </si>
  <si>
    <t>12.b</t>
  </si>
  <si>
    <t>Milline on kavas määratud märgaladega ja veekogudega (sooelupaigad, jõed, järved)  seotud taastamistööde ellu viimise seis?</t>
  </si>
  <si>
    <r>
      <t>Siin küsimuses keskendutakse meetmetele, mis otseselt panustavad kaitse-eesmärgiks olevate märgade elupaikade taastamisse: sooelupaikade taastamine, märgade metsade veerežiimi taastamine, veekogude tervendamine jms. Vastavad meetmed on kava tööplaanis kantud üldjuhul jaotisesse "</t>
    </r>
    <r>
      <rPr>
        <u/>
        <sz val="10"/>
        <color theme="1"/>
        <rFont val="Arial"/>
        <family val="2"/>
      </rPr>
      <t>hooldus-, taastamis- ja ohjamismeetmed" ning tegevuse tüübiks on määratud "koosluse taastamistöö" vms</t>
    </r>
    <r>
      <rPr>
        <sz val="10"/>
        <color theme="1"/>
        <rFont val="Arial"/>
        <family val="2"/>
      </rPr>
      <t>.
Küsimusele vastamiseks määrake kavandatud meetmete rakendamise koondstaatus hindamise hetkel vastavalt ette antud vastusevariantidele. Meetme rakendamise ulatuse määramisel võtta aluseks taastatud koosluste arv ning võrrelda seda planeeritud ulatusega.
Kui teostatud on ka selliseid tegevusi, mis ei olnud kavas määratud (nt eraldi projektide mahus), lisada vastav informatsioon selgituste lahtrisse. 
Kui n-ö kavaväliste tegevuste abil on taastamistöid teostatud samaväärses mahus kavas ette nähtud mahtudega, kuid taastamistööd on toimunud teistes asukohtades/teistel elupaikadel, võib valida vastusevariandi, et enamik taastamistöödest on ellu viidud ning lisada selgitused selgituste lahtrisse.
Meetmeid, mille tähtaeg ei ole kätte jõudnud, ei pea hindamisel arvesse võtma.</t>
    </r>
  </si>
  <si>
    <t>12.c</t>
  </si>
  <si>
    <t>Milline on koosluste hooldamistööde ellu viimise seis?</t>
  </si>
  <si>
    <r>
      <t>Siin küsimuses keskendutakse meetmetele, mis otseselt panustavad kaitse-eesmärgiks olevatesse kooslustesse (elupaigatüüpidesse). Vastavad meetmed on kava tööplaanis kantud üldjuhul jaotisesse "</t>
    </r>
    <r>
      <rPr>
        <u/>
        <sz val="10"/>
        <color theme="1"/>
        <rFont val="Arial"/>
        <family val="2"/>
      </rPr>
      <t>hooldus-, taastamis- ja ohjamismeetmed" ning tegevuse tüübiks on määratud "koosluse hooldustöö" vms</t>
    </r>
    <r>
      <rPr>
        <sz val="10"/>
        <color theme="1"/>
        <rFont val="Arial"/>
        <family val="2"/>
      </rPr>
      <t xml:space="preserve">.
Küsimusele vastamiseks määrake kavandatud meetmete rakendamise koondstaatus hindamise hetkel vastavalt ette antud vastusevariantidele. Meetme rakendamise ulatuse määramisel võtta aluseks hooldatavate koosluste pindala ning võrrelda seda eesmärgiks seatud ulatusega. 
Kui hooldatavate koosluste ulatusele ei ole eesmärki seatud, võtta aluseks pool-looduslike koosluste kogupindala alal.
Kui koosluste hooldamistööde alla on tegevusplaanis liigitatud tegevusi, mida ei ole võimalik hinnata samadel alustele nt hooldatavate niidukooslustega, siis võib vastavaid tegevusi arvestada küsimuse 15.e all ehk grupis "muu".
Meetmeid, mille tähtaeg ei ole kätte jõudnud, ei pea hindamisel arvesse võtma. </t>
    </r>
  </si>
  <si>
    <t>EELIS</t>
  </si>
  <si>
    <t>Kõik või enamik (≥90%) hooldust vajavate koosluste pindalast on hooldusesse võetud.</t>
  </si>
  <si>
    <t>Üle poole (50-90%) hooldusest vajavate koosluste pindalast on hooldusesse võetud.</t>
  </si>
  <si>
    <t>Vähem kui pool (&lt;50%) hooldust vajavate koosluste pindalast on hooldusesse võetud.</t>
  </si>
  <si>
    <t>Ükski planeeritud hooldamistöö ei ole rakendatud</t>
  </si>
  <si>
    <t>12.d</t>
  </si>
  <si>
    <t>Milline on kavas määratud liigikaitsetööde ellu viimise seis?</t>
  </si>
  <si>
    <r>
      <t>Siin küsimuses keskendutakse meetmetele, mis otseselt panustavad kaitse-eesmärgiks olevatesse liikidesse. Vastavad meetmed on kava tööplaanis kantud üldjuhul jaotisesse eelkõige</t>
    </r>
    <r>
      <rPr>
        <u/>
        <sz val="10"/>
        <color theme="1"/>
        <rFont val="Arial"/>
        <family val="2"/>
      </rPr>
      <t xml:space="preserve"> hooldus-, taastamis- ja ohjamismeetmed - nt liigi elupaiga taastamis- või hooldustöö</t>
    </r>
    <r>
      <rPr>
        <sz val="10"/>
        <color theme="1"/>
        <rFont val="Arial"/>
        <family val="2"/>
      </rPr>
      <t xml:space="preserve">.
Küsimusele vastamiseks hinnake iga kavandatud meetme ellu viimise seisu ja määrake nende rakendamise koondstaatus hindamise hetkel vastavalt ette antud vastusevariantidele.
Meetme rakendamise ulatuse määramisel võtta aluseks ellu viidud tegevuste arv ning võrrelda seda planeeritud ulatusega.
Kui teostatud on ka selliseid tegevusi, mis ei olnud kavas määratud (nt eraldi projektide mahus), lisada vastav informatsioon selgituste lahtrisse. 
Kui n-ö kavaväliste tegevuste abil on töid teostatud samaväärses mahus kavas ette nähtud mahtudega, kuid tööd on toimunud teistes asukohtades/teistes kasvukohtades/elupaikades, võib valida vastusevariandi, et enamik töödest on ellu viidud ning lisada selgitused selgituste lahtrisse
Meetmeid, mille tähtaeg ei ole kätte jõudnud, ei pea hindamisel arvesse võtma. </t>
    </r>
  </si>
  <si>
    <t>Kõik või enamik (≥90%) planeeritud meetmetest on ellu viidud. Kõik meetme aspektid on täidetud ja rakendatud.</t>
  </si>
  <si>
    <t>Üle poole (50-90%) planeeritud meetmetest on rakendatud.</t>
  </si>
  <si>
    <t>Vähem kui pool (&lt;50%) planeeritud meetmetest on rakendatud</t>
  </si>
  <si>
    <t>Ükski planeeritud meetmetest ei ole rakendatud</t>
  </si>
  <si>
    <t>12.e</t>
  </si>
  <si>
    <t>Milline on kavas määratud muude otseselt kaitseväärtustele suunatud meetmete (hooldus-, taastamis- ja ohjamismeetmed jms) ellu viimise seis?</t>
  </si>
  <si>
    <r>
      <t xml:space="preserve">Siinkohal on mõeldud kõiki teisi meetmeid, mis otseste tegevustena panustavad kaitseväärtuste kaitse-eesmärkidesse, kuid ei ole nimetatud eelmistes gruppides. Sellised muud meetmed võivad olla eelkõige kava tööplaani </t>
    </r>
    <r>
      <rPr>
        <u/>
        <sz val="10"/>
        <color theme="1"/>
        <rFont val="Arial"/>
        <family val="2"/>
      </rPr>
      <t>hooldus-, taastamis- ja ohjamismeetmete või  tehnika ja loomade</t>
    </r>
    <r>
      <rPr>
        <sz val="10"/>
        <color theme="1"/>
        <rFont val="Arial"/>
        <family val="2"/>
      </rPr>
      <t xml:space="preserve"> jaotises (nt probleemliigi tõrje, hooldustehnika soetamine).
Ala valitsemisega seotud administratiivseid meetmeid nagu kaitse-eeskirja uuendamine, tegevuskava koostamine jms, on käsitletud eraldi küsimuses (16.b). Samuti ei kuulu siia alla nt kaitseala tähistamine vms.
Küsimusele vastamiseks hinnake iga kavandatud meetme ellu viimise seisu ja määrake nende rakendamise koondstaatus hindamise hetkel vastavalt ette antud vastusevariantidele.
Meetmeid, mille tähtaeg ei ole kätte jõudnud, ei pea hindamisel arvesse võtma. </t>
    </r>
  </si>
  <si>
    <t>12.f</t>
  </si>
  <si>
    <t>Millised I ja II prioriteediga meetmed on tähtajaks rakendamata ja miks?</t>
  </si>
  <si>
    <t xml:space="preserve">Palun kirjeldage siinkohal olulisi (ehk vastavalt kavas määratud prioriteetsusklassidele I või II prioriteetsusega) kaitsekorralduslikke meetmeid, mille rakendamine oli kavandatud hinnatava perioodi jooksul, kuid mida ei ole rakendatud. </t>
  </si>
  <si>
    <t>13.a</t>
  </si>
  <si>
    <t>Kas I ja II prioriteediga inventuurid, seire ja uuringud on ellu viidud?</t>
  </si>
  <si>
    <r>
      <t>Sellele küsimusele vastamiseks vaadake läbi kavandatud toetavad meetmed, mis kuuluvad i</t>
    </r>
    <r>
      <rPr>
        <u/>
        <sz val="10"/>
        <color theme="1"/>
        <rFont val="Arial"/>
        <family val="2"/>
      </rPr>
      <t>nventuuride, seirete ja uuringute</t>
    </r>
    <r>
      <rPr>
        <sz val="10"/>
        <color theme="1"/>
        <rFont val="Arial"/>
        <family val="2"/>
      </rPr>
      <t xml:space="preserve"> gruppi.  Kui selliseid meetmeid ei ole kavandatud, vali vastusevariant "ei ole asjakohane". 
Juhul, kui meetmeks on määratud üldisemalt "riiklik seire" vms, tuleb selle rakendumise hindamisel arvesse võtta, kas seiret on läbi viidud hinnataval alal (s.t kas teostatud seire annab vastuseid ka konkreetsel ala kohta).
Meetmeid, mille tähtaeg ei ole kätte jõudnud, ei pea hindamisel arvesse võtma. </t>
    </r>
  </si>
  <si>
    <t>13.b</t>
  </si>
  <si>
    <t>Kas I ja II prioriteediga ala valitsemisega seotud meetmed (kavad, kaitse-eeskirjad jms) on ellu viidud?</t>
  </si>
  <si>
    <r>
      <t>Sellele küsimusele vastamiseks vaadake läbi ala valitsemisega seotud meetmed (</t>
    </r>
    <r>
      <rPr>
        <u/>
        <sz val="10"/>
        <color theme="1"/>
        <rFont val="Arial"/>
        <family val="2"/>
      </rPr>
      <t>kavad, kaitse-eeskirjad</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</si>
  <si>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13.c</t>
  </si>
  <si>
    <t>Kas I ja II prioriteediga rekreatsiooni ja keskkonnaharidusega seotud meetmed on ellu viidud?</t>
  </si>
  <si>
    <r>
      <t>Sellele küsimusele vastamiseks vaadake läbi ala tutvustamisega seotud meetmed (</t>
    </r>
    <r>
      <rPr>
        <u/>
        <sz val="10"/>
        <color theme="1"/>
        <rFont val="Arial"/>
        <family val="2"/>
      </rPr>
      <t>külastustaristu, ala tutvustamine, keskkonnaharidus</t>
    </r>
    <r>
      <rPr>
        <sz val="10"/>
        <color theme="1"/>
        <rFont val="Arial"/>
        <family val="2"/>
      </rPr>
      <t xml:space="preserve">) ja vastake, kas need tegevused on rakendatud või mitte. Kui selliseid meetmeid ei ole kavandatud, vali vastusevariant "ei ole asjakohane". 
Meetmeid, mille tähtaeg ei ole kätte jõudnud, ei pea hindamisel arvesse võtma. </t>
    </r>
  </si>
  <si>
    <t>RMK</t>
  </si>
  <si>
    <t>13.d</t>
  </si>
  <si>
    <t>Kas hinnataval perioodil on lisaks ellu viidud sellised kaitse-eesmärke toetavaid tegevusi, mis ei ole ette nähtud kavaga?</t>
  </si>
  <si>
    <t xml:space="preserve">Siinkohal on võimalik nimetada selliseid tähelepanu väärivaid tegevusi, mis ei olnud planeeritud kava tööplaanis, kuid mis on ellu viidud (nt läbi toetusprogrammide, kaitsekorraldusperioodil selgunud uute vajaduste tõttu vms) ja millel on eeldatavalt positiivne mõju kaitse-eesmärkidele. </t>
  </si>
  <si>
    <t>tulemused</t>
  </si>
  <si>
    <t>14.a</t>
  </si>
  <si>
    <r>
      <t xml:space="preserve">Milline on nende </t>
    </r>
    <r>
      <rPr>
        <b/>
        <u/>
        <sz val="10"/>
        <color theme="1"/>
        <rFont val="Arial"/>
        <family val="2"/>
      </rPr>
      <t>liikide</t>
    </r>
    <r>
      <rPr>
        <b/>
        <sz val="10"/>
        <color theme="1"/>
        <rFont val="Arial"/>
        <family val="2"/>
      </rPr>
      <t xml:space="preserve"> seisund, mille kaitseks ala on määratud? </t>
    </r>
  </si>
  <si>
    <t>Antud küsimuse kontekstis arvestage liike, mis on ala kaitse-eesmärgiks kehtiva kaitsekorra alusel. 
Suure hulga kaitseväärtuste korral võib hindamisel keskenduda n-ö indikaatorliikidele, valides 5 või vajadusel enam liiki, mis on antud alal laiemat liigigruppi/kooslust esindavad, kõrgendatud tähtsusega ja/või usaldusväärsete seireandmetega. Sellisel juhul lisada selgituste lahtrisse, et hinnang tugineb indikaatorliikidele, ja loetleda hindamiseks valitud liigid.
Sellele küsimusele vastamiseks võrrelge hindamisperioodi alguse andmeid olemasolevate ajakohaste seire-/inventuuriandmetega, et valida täpseim vastusevariant. Seireandmete puudumisel, kuid piisava muu taustateabe olemasolul, võib kasutada eksperthinnagut.
Kaitseväärtusete puhul, mille seisundi kohta teave puudub ja ka eksperthinnangut ei ole võimalik anda, arvestada samaväärselt kaitseväärtustega, mille seisund on halvenenud, kuna nende puhul ei ole kaitse tulemuslikkust võimalik hinnata.</t>
  </si>
  <si>
    <t>KESE, Natura aruandlus, EELIS</t>
  </si>
  <si>
    <t>Kõigi või enamiku (≥90%) (indikaator)liikide seisund on stabiilne või paranenud.</t>
  </si>
  <si>
    <t>Üle poolte (50-90%) (indikaator)liikide seisund on stabiilne või paranenud.</t>
  </si>
  <si>
    <t>Vähem kui poolte (&lt;50%) (indikaator)liikide seisund on stabiilne või paranenud</t>
  </si>
  <si>
    <t>Ühegi kaitseväärtuse seisund ei ole stabiilne või paranenud</t>
  </si>
  <si>
    <t>14.b</t>
  </si>
  <si>
    <t>Kui vastasite küsimuses 14.a, et ≥90% liikide seisund on stabiilne või paranenud, siis palun tooge välja peamised edutegurid?</t>
  </si>
  <si>
    <t>Tuginedes oma kogemusele, kirjeldage, millised olid selle kaitsekorralduse/tegevuskava edukad tegurid. Kirjeldage, mis viis teie arvates kaitseväärtuste paranenud või stabiilse seisundi saavutamiseni. 
Küsimus on vabatahtlik ja võib jääda vastamata, kui ekspert/KeA spetsialist leiab, et tal ei ole piisavalt põhjalikke teadmisi, et esitada selline hinnang.</t>
  </si>
  <si>
    <t>14.c</t>
  </si>
  <si>
    <t>Kui asjakohane (vastavalt 14.a vastusele), siis palun tooge välja, milliste väärtuste seisund on halvenenud?</t>
  </si>
  <si>
    <t>Loetlege väärtused, mille seisund on kaitsekorraldusperioodil halvenenud.</t>
  </si>
  <si>
    <t>14.d</t>
  </si>
  <si>
    <t>Kui vastasite küsimuses 14.a, et alla 90% liikide seisund on stabiilne või paranenud, siis palun tooge välja liikide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</si>
  <si>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</si>
  <si>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15.a</t>
  </si>
  <si>
    <r>
      <t xml:space="preserve">Milline on nende </t>
    </r>
    <r>
      <rPr>
        <b/>
        <u/>
        <sz val="10"/>
        <color theme="1"/>
        <rFont val="Arial"/>
        <family val="2"/>
      </rPr>
      <t>elupaikade</t>
    </r>
    <r>
      <rPr>
        <b/>
        <sz val="10"/>
        <color theme="1"/>
        <rFont val="Arial"/>
        <family val="2"/>
      </rPr>
      <t xml:space="preserve"> seisund, mille kaitseks ala on määratud?</t>
    </r>
  </si>
  <si>
    <t xml:space="preserve">Selles küsimuses arvestada üldjuhul ainult loodusdirektiivi elupaigatüüpe. Küsimusele vastamiseks vaadake läbi ala kaitseväärtuste osa ja võrrelge seda olemasolevate seire-/inventuuriandmetega, et valida täpseim vastusevariant. Seireandmete puudumisel, kuid piisava muu taustateabe olemasolul, võib kasutada eksperthinnagut.
Kaitseväärtuseid, mille seisundi kohta andmed puuduvad ja mille puhul ei ole võimalik kasutada ka eksperthinnangut, arvestada samaväärselt kaitseväärtustega, mille seisund on halvenenud, kuna nende puhul ei ole kaitse tulemuslikkust võimalik hinnata.
Juhul, kui elupaiga pindalas ja seisundis/esinduslikkuses on muutused toimunud erinevas suunas (nt on pindala suurenenud, kuid seisundiklass hinnatud madalamaks), tuleb koondhinnangu andmisel lähtuda pindalas toimunud muutusest. Ühtse lähenemise tagamiseks arvestada üldjuhul ainult Natura elupaigatüüpe.
Kui on kindlus, et elupaiga halvenemine/kadu ei ole reaalne (füüsiline), vaid tuleneb üksnes parandatud andmetest, võib halvenemise eksperthinnanguna arvestamata jätta, lisades vastavad selgitused selgituste lahtrisse.
</t>
  </si>
  <si>
    <t>EELIS, Natura aruandlus, KESE</t>
  </si>
  <si>
    <t>Kõigi või enamiku (≥90%) kaitseväärtuste seisund on paranenud või on jäänud samaks.</t>
  </si>
  <si>
    <t>Üle poolte (50-90%) kaitseväärtuste seisund on paranenud või jäänud samaks.</t>
  </si>
  <si>
    <t>Vähem kui poolte (&lt;50%) kaitseväärtuste seisund on paranenud või jäänud samaks</t>
  </si>
  <si>
    <t>15.b</t>
  </si>
  <si>
    <t>Kui vastasite küsimuses 15.a, et ≥90% elupaikade seisund on sama või paranenud, siis palun tooge välja peamised edutegurid?</t>
  </si>
  <si>
    <t>15.c</t>
  </si>
  <si>
    <t>Kui asjakohane (vastavalt 15.a vastusele), siis palun tooge välja, milliste elupaikade seisund on halvenenud?</t>
  </si>
  <si>
    <t>EELIS, Natura aruandlus, kava(d)</t>
  </si>
  <si>
    <t>15.d</t>
  </si>
  <si>
    <t>Kui vastasite küsimuses 15.a, et alla 90% elupaikade seisund on stabiilne või paranenud, siis palun tooge välja elupaikade seisundi halvenemise põhjused ja/või millised tegevused on teie arvates vajalikud, et saavutada paremaid tulemusi?</t>
  </si>
  <si>
    <t>Võimalusel tooge siin välja seisundi halvenemise põhjused, s.h kui need põhjused on ala kaitsekorraldusest sõltumatud (nt väljaspoolt kaitseala tulenevad mõjud, erakordsete ilmastikunähtuste mõjud vm) või kui halvenemine on näilik ja tuleneb andmete parandamisest/korrastamisest (põhjalikumad inventuurid vm).
Kui te vastate sellele küsimusele KeA spetsialistina, siis kirjeldage, millised tegevused teie arvates oleksid võinud aidata kaasa kaitsekorralduse edukamale rakendamisele. 
Kui te hindate seda välise eksperdina, kellel puuduvad kohapealsed või kavaspetsiifilised teadmised, võib selle küsimuse vahele jätta. 
Mõlemal juhul on see küsimus vabatahtlik ja selle võib vastamata jätta, kui ekspert/KeA spetsialist leiab, et tal ei ole piisavalt põhjalikke teadmisi, et anda selline hinnang. Lisaks võivad seda küsimust hindavad väliseksperdid vajadusel konsulteerida KeA töötajatega, et püüda sellele küsimusele vastust leida.</t>
  </si>
  <si>
    <t>Milline on ala kaitsekorralduse mõju ökosüsteemi teenustele?</t>
  </si>
  <si>
    <t>Sellele küsimusele vastamiseks vaadake üle kavasse lisatud informatsioon ja hinnake, kas ökosüsteemi teenuste seisund on paranenud, jäänud samaks või halvenenud.
Kui muutusi ei ole võimalik hinnata, kuid on võimalik hinnata hetkeseisu, võib head ökosüsteemide teenuste pakkumist/seisundit lugeda paranenud olukorraks, keskmist muutusteta olukorraks ja nõrka halvenenud olukorraks.
Hindamine võib toimuda kaitsealade võrgustiku tasemel ja/või anda vastava sisendi kaitseala tasemele.</t>
  </si>
  <si>
    <t>ELME</t>
  </si>
  <si>
    <t>Ökosüsteemi teenuste pakkumine on paranenud</t>
  </si>
  <si>
    <t>Ökosüsteemi teenuste pakkumine on oluliste muutusteta</t>
  </si>
  <si>
    <t>Ökosüsteemi teenuste pakkumine on halvenenud</t>
  </si>
  <si>
    <t>Andmed puuduvad/ei oska vastata</t>
  </si>
  <si>
    <t>Millised on olnud muutused ala ökoloogilises sidususes?</t>
  </si>
  <si>
    <r>
      <t>Ökoloogiline sidusus näitab, kas seisundi hindamisel on arvesse võetud teisi kaitsealasid, ja kas on tehtud hindamisi, et mõista lähedalasuvate alade mõju kaitseala üldisele toimimisele. 
Küsimusele vastamiseks tuleb kindlaks teha, kas kava sidususes ümbritsevate aladega (rohevõrgustiku koridoride ja tugialadega, teiste kaitsealadega jm) on hindamisperioodil toimunud muutusi. Sidusust parandavateks muutusteks on nt n-ö astmelaudadeks olevate alade seisundi paranemine (elupaikade taastamine) või kaitse alla võtmine, suurtele infrastruktuuridele ökoduktide rajamine vm. Sidusust vähendavateks arenguteks on nt uued hoonestatud alad, kaevandused või taristuobjektid, raadamine vms olulistes suundades.
Kui muutusi ei ole võimalik hinnata, kuid on võimalik hinnata hetkeseisu, võib väga head sidusust lugeda paranenud olukorraks, head sidusust stabiilseks olukorraks ja halba sidusust halvenenud olukorraks.
Hindamine võib toimuda kaitsealade võrgustiku tasemel ja/või anda vastava sisendi kaitseala tasemele</t>
    </r>
    <r>
      <rPr>
        <u/>
        <sz val="10"/>
        <color theme="1"/>
        <rFont val="Arial"/>
        <family val="2"/>
      </rPr>
      <t>.</t>
    </r>
  </si>
  <si>
    <t>Ökoloogiline sidusus on paranenud</t>
  </si>
  <si>
    <t>Ökoloogiline sidusus on stabiilne</t>
  </si>
  <si>
    <t>Ökoloogiline sidusus on vähenenud/halvenenud</t>
  </si>
  <si>
    <t>18.a</t>
  </si>
  <si>
    <t>Kas on tuvastatud ala kaitsekorra rikkumisi?</t>
  </si>
  <si>
    <t>Küsimuse eesmärk on selgitada, kas ala kaitsekord ja selle rakendamise järelevalve on tõhusalt toimiv. Näited võimalikest rikkumistest on ebaseaduslikud ehitised, puude ebaseaduslik raie, lindude pesade rüüste, pesitsuspaikade kahjustamine jne.
Kui regulaarset järelevalvetegevust ei toimu või see on vastaja hinnangul küsimusele vastamiseks ebapiisav, tuleb valida vastusevariant "usaldusväärne ülevaade puudub".</t>
  </si>
  <si>
    <t>OKAS, väärteomenetluse portaal</t>
  </si>
  <si>
    <r>
      <t>Usaldusväärne ülevaade kaitsekorra toimivusest/rikkumistest puudub (</t>
    </r>
    <r>
      <rPr>
        <u/>
        <sz val="10"/>
        <color theme="1"/>
        <rFont val="Arial"/>
        <family val="2"/>
      </rPr>
      <t>jäta 18.b vahele</t>
    </r>
    <r>
      <rPr>
        <sz val="10"/>
        <color theme="1"/>
        <rFont val="Arial"/>
        <family val="2"/>
      </rPr>
      <t>)</t>
    </r>
  </si>
  <si>
    <r>
      <t>Jah, on tuvastatud kaitsekorra rikkumisi (</t>
    </r>
    <r>
      <rPr>
        <u/>
        <sz val="10"/>
        <color theme="1"/>
        <rFont val="Arial"/>
        <family val="2"/>
      </rPr>
      <t>täpsusta vastust küsimuses 18.b</t>
    </r>
    <r>
      <rPr>
        <sz val="10"/>
        <color theme="1"/>
        <rFont val="Arial"/>
        <family val="2"/>
      </rPr>
      <t>)</t>
    </r>
  </si>
  <si>
    <r>
      <t>Puuduvad teadaolevad rikkumised  (</t>
    </r>
    <r>
      <rPr>
        <u/>
        <sz val="10"/>
        <color theme="1"/>
        <rFont val="Arial"/>
        <family val="2"/>
      </rPr>
      <t>jäta 18.b vahele</t>
    </r>
    <r>
      <rPr>
        <sz val="10"/>
        <color theme="1"/>
        <rFont val="Arial"/>
        <family val="2"/>
      </rPr>
      <t>)</t>
    </r>
  </si>
  <si>
    <t>18.b</t>
  </si>
  <si>
    <t>Kas tuvastatud ala kaitsekorra rikkumistel võib olla (oluline) mõju ala kaitseväärtustele?</t>
  </si>
  <si>
    <t>Küsimusele vastamiseks on vajalik vastaja hinnang, kas alal toimunud/toimuvatel rikkumistel võib olla reaalne mõju ala kaitseväärtuste seisundile (nt kahjustab rikkumine liigi populatsiooni või elupaiga seisundit või ulatust). Vastamisel saab tugineda rikkumiste kohta dokumenteeritud infost, rikkumiste iseloomule, ulatusele ja kestvusele.
Kui rikkumisel on olnud mõju, kuid rikkumine on likvideeritud ja selle mõju on tänaseks lakanud (nt on likvideeritud ebaseaduslik pais kaitsealuste liikide elupaigaks oleval vooluvekogul), siis saab vastata eitavalt.
Variandile "ei oska vastata" on antud küsimuse puhul antud madal hindepunkt, kuna see viitab, et rikkumiste keskkonnakahju on jäänud välja selgitamata või vastav informatsioon ei ole kaitse planeerijale kergesti kättesaadav, mida võib kaitse korralduse aspektist lugeda puudujäägiks.
Vastates "jah", lisada selgituste lahtrisse, millistest tegevustest (rikkumistest) ja/või millistele kaitseväärtustele tulenevad peamised mõjud.</t>
  </si>
  <si>
    <t>Jah, rikkumistel on võimalik (oluline) mõju kaitseväärtustele</t>
  </si>
  <si>
    <t>Ei, rikkumistel ja/või selle tagajärgedel ei ole teadaolevaid (olulisi) mõjusid kaitseväärtustele</t>
  </si>
  <si>
    <t>19.a</t>
  </si>
  <si>
    <t>Kas teie hinnangul on ala kaitsekord olnud sobiv ja piisavalt tõhus kaitse-eesmärkide saavutamise toetamiseks?</t>
  </si>
  <si>
    <t>Ala kaitsekord ja vööndites kehtivad piirangud mõjutavad kaitse-eesmärkidele avalduvaid survetegureid, meetmete elluviimise edukust jm. Vastuseks märkida, kas vastaja hinnangul on ala kaitsekord, s.h ka ala välispiir ja vööndite piirid, asjakohane.</t>
  </si>
  <si>
    <t>Ei, kuid kaitsekorra muutmine on juba töös</t>
  </si>
  <si>
    <t>Ei, kaitsekorra muutmine on kavas/tööplaanis ette nähtud, kuid sellega pole veel alustatud</t>
  </si>
  <si>
    <r>
      <t>Ei oska vastata (</t>
    </r>
    <r>
      <rPr>
        <u/>
        <sz val="10"/>
        <color theme="1"/>
        <rFont val="Arial"/>
        <family val="2"/>
      </rPr>
      <t>jäta 19.c vahele</t>
    </r>
    <r>
      <rPr>
        <sz val="10"/>
        <color theme="1"/>
        <rFont val="Arial"/>
        <family val="2"/>
      </rPr>
      <t>)</t>
    </r>
  </si>
  <si>
    <t>19.b</t>
  </si>
  <si>
    <t>Kas määruses nimetatud ala kaitseväärtused on asjakohased ja piisavad?</t>
  </si>
  <si>
    <t>Vastamiseks hinnata, kas kõik alal esinevad olulised liigid ja elupaigad on määratud ala kaitseväärtuseks. Selleks saab võrrelda kehtivat määrust nt Natura standardandmebaasi kantud andmetega, EOÜ aruannetega jm.
Sama küsimuse all arvestada ka seda, kui kaitseväärtuseks on määratud ka liike/elupaiku, mida alal ei esine ja mille esinemiseks ei ole ka potentsiaali, s.t otstarbekas oleks need kaitseväärtuste hulgast eemaldada.</t>
  </si>
  <si>
    <t>Ei, kuid kaitse-eeskirja/määruse muutmine on juba töös</t>
  </si>
  <si>
    <t>Ei, kaitse-eesmärkide muutmine on kavas/tööplaanis ette nähtud, kuid sellega pole veel alustatud</t>
  </si>
  <si>
    <t>19.c</t>
  </si>
  <si>
    <t>Kui vastasite küsimusele 19.a eitavalt, siis millised muudatused oleksid vajalikud?</t>
  </si>
  <si>
    <t>Siin on oodatud lühike kokkuvõtlik selgitus, millised muudatused oleksid vajalikud - nt kas tuleb muuta kaitsekorda/vööndeid või tuleb muuta ala kaitseväärtuseid (määruses nimetatud kaitse-eesmärke). Asjakohasusel nimetada selgituste lahtris kaitse-eeskirja lisamist vajavad kaitseväärtused.</t>
  </si>
  <si>
    <t>Muud tähelepanekud ja kommentaarid, mida soovite lisada</t>
  </si>
  <si>
    <r>
      <rPr>
        <u/>
        <sz val="10"/>
        <color theme="1"/>
        <rFont val="Arial"/>
        <family val="2"/>
      </rPr>
      <t>Küsimusele vastamine on vabatahtlik</t>
    </r>
    <r>
      <rPr>
        <sz val="10"/>
        <color theme="1"/>
        <rFont val="Arial"/>
        <family val="2"/>
      </rPr>
      <t>. 
Vajadusel või soovi korral saab siin välja tuua täpsustavaid selgitusi läbi viidud hindamise kohta; kaitsealaga seotud probleeme, mida eelnevad küsimused ei käsitle; viiteid asjakohastele taustamaterjalidele; muid hindamisega seotud tähelepanekuid ja kommentaare.</t>
    </r>
  </si>
  <si>
    <t>Selgitused, lisainfo/
vastuse põhjendus</t>
  </si>
  <si>
    <t>Loodusdirektiivi aruande hinnangud</t>
  </si>
  <si>
    <t>soodne</t>
  </si>
  <si>
    <t>favourable = FV</t>
  </si>
  <si>
    <t>ebapiisav</t>
  </si>
  <si>
    <t>unfavourable-inadequate= U1</t>
  </si>
  <si>
    <t>halb</t>
  </si>
  <si>
    <t>unfavourable-bad = U2</t>
  </si>
  <si>
    <t>teadmata</t>
  </si>
  <si>
    <t>unknown=XX</t>
  </si>
  <si>
    <t>Reiu jõe hoiuala</t>
  </si>
  <si>
    <t>KLO2000294</t>
  </si>
  <si>
    <t>Pärnu maakond</t>
  </si>
  <si>
    <t>hoiuala</t>
  </si>
  <si>
    <t>VI</t>
  </si>
  <si>
    <t>Reiu jõe loodusala</t>
  </si>
  <si>
    <t>Keskkonnaamet</t>
  </si>
  <si>
    <t>105,4 ha</t>
  </si>
  <si>
    <t>60,51 ha</t>
  </si>
  <si>
    <t>10,1 ha</t>
  </si>
  <si>
    <t>Reiu jõe hoiuala kaitsekorralduskava</t>
  </si>
  <si>
    <t>2016-2025</t>
  </si>
  <si>
    <t>Kirsi Loide</t>
  </si>
  <si>
    <t>seisund on kirjeldatud läbi karakterliikide esinemise ja veekogu hüdrobioloogilise seisundi hinnangu</t>
  </si>
  <si>
    <t>ettenähtud täiendavate andmete kogumine liikide ja elupaikade tulemuslikkuse hindamiseks</t>
  </si>
  <si>
    <t>KKK, KIRKE</t>
  </si>
  <si>
    <t>info puudumine elupaikade seisundi kohta</t>
  </si>
  <si>
    <t>punktreostusallikad (nende olulisust on kirjeldatud ja selgitatud, kuidas mõju avaldavad, tegevusi pole ettenähtud, sest mõju ei ole selline, et oleks vaja midagi ette võtta)</t>
  </si>
  <si>
    <t>JAH</t>
  </si>
  <si>
    <t>kirjeldatud on teised väärtused, kuid eesmärke seatud ei ole</t>
  </si>
  <si>
    <t>paisutuse eemaldamine või kalapääsu rajamine, voolutakistuste eemaldamine</t>
  </si>
  <si>
    <t>kõikide liikide vajalikud tegevused on kirjeldatud läbi elupaiga parandamise, ehk siis elupaigatüübi vajalikud tegevused kohalduvad ka liikidele</t>
  </si>
  <si>
    <t>räägitud on punktreostusallikatest väljaspool kaitseala aga ei ole ettenähtud tegeuvsi, kuna mõju ei ole arvatud oluliseks</t>
  </si>
  <si>
    <t>paisutuse eemaldamine või kalapääsu rajamine, voolutakistuste eemaldamine, andmete täpsustamine</t>
  </si>
  <si>
    <t>EELIS, KIRKE</t>
  </si>
  <si>
    <t>KIRKE, KKK</t>
  </si>
  <si>
    <t>ei ole tehtud vahehindamist ega kaitsekorra muutmist, kava ei ole ette näinud kaitsekorra muutmist</t>
  </si>
  <si>
    <t>Kaasatud maaomanikud, vallad, RMK, korraldati avalik koosolek, KKK muutmisettepanekuid ei esitatud</t>
  </si>
  <si>
    <t>KIRKE, KKK, google</t>
  </si>
  <si>
    <t>RMK tähiste paigaldamine, voolutakistused (huvilised, maaomanikud), andmete kogumine (ülikoolid), paisutuse teema (loa omanikud)</t>
  </si>
  <si>
    <t>EI</t>
  </si>
  <si>
    <t>KKK, EELIS</t>
  </si>
  <si>
    <t>KKK, KIRKE, KOTKAS</t>
  </si>
  <si>
    <t>Viisireiu paisu likvideerimine on tegemata</t>
  </si>
  <si>
    <t>pole muid meetmeid ette nähtud</t>
  </si>
  <si>
    <t>KKK, KIRKE, EELIS, MaRu külastustaristu</t>
  </si>
  <si>
    <t>Tähiste osas lepiti kokku, et nii palju neid vaja panna ei ole nagu KKK ette näeb, paisu lammutamine ei ole loaomaniku soov ning rahalisi vahendeid riigil selleks pole, lisaks on see toodud tõkestusrajatiste inventariseerimise aruandes teisejärgulise tegevusena, eelistada tuleb I järgu paisude lammutamist</t>
  </si>
  <si>
    <t>KKK, EELIS, KESE, Keskkonnaportaal, KIRKE</t>
  </si>
  <si>
    <t>KKK, KIRKE, EELIS</t>
  </si>
  <si>
    <t>RMK, ELF kihid, KIRKE</t>
  </si>
  <si>
    <t>EELIS, KESE, Keskkonnaportaal, KKK</t>
  </si>
  <si>
    <t>Laadiveski paisu veskikanalit on süvendatud, et parandada kalade läbipääsu, kuid Viisireiu pais on likvideerimata ning on kaladele rändetõkkeks</t>
  </si>
  <si>
    <t>Laadiveski paisu veskikanalit on süvendatud, et parandada kalade läbipääsu, kuid Viisireiu pais on likvideerimata, seega ei ole veekogu looduslikus seisus</t>
  </si>
  <si>
    <t>silmu populatsioonile ilmselt võib olla mõju, kui püütakse keeluajal ja alal, taastootmise mõttes</t>
  </si>
  <si>
    <t>OKP, VMP, Ortofoto, KIRKE</t>
  </si>
  <si>
    <t>ehitamisega seotud rikkumised (paisulaadne ehitis) ja silmupüügiga seotud rikkumised, kuna HA-l ei tohi häirida eesmärgiks olevaid liike, siis leian, et keeluajal ja alal eesmärgiks oleva silmu püüdmine on vastuolus HA kaitsekorraga</t>
  </si>
  <si>
    <t>kaitsekord on piisav aga järelevalve ei ole piisav, sest veekogu ääres võib olla ehitamise surve suur, paadisillad, lautrid, niisama sillad üle jõe, jõeäärsed saunad, reostuse teema jne.</t>
  </si>
  <si>
    <t>EELIS, Natura</t>
  </si>
  <si>
    <t>hindaja ekspertarvamus</t>
  </si>
  <si>
    <t>hindaja ekspertteadmine</t>
  </si>
  <si>
    <t>KKK, KESE, KIRKE</t>
  </si>
  <si>
    <t>kalastiku ja elupaikade uuring, jõgede hürdobioloogilised seired</t>
  </si>
  <si>
    <t>EELIS, KESE, KIRKE, KKK, Keskkonnamportaal</t>
  </si>
  <si>
    <t>Viisireiu paisu eemaldamine, tähiste paigaldamine osaliselt, KKK vahehindamine</t>
  </si>
  <si>
    <t>ulatuslik kalastiku, suurselgrootute ja elupaikade uuring</t>
  </si>
  <si>
    <t>KKK, lisaks kohaldub jõesilmule LTK</t>
  </si>
  <si>
    <t>ELME2</t>
  </si>
  <si>
    <t>ELME raames ei ole hinnatud veekogusid</t>
  </si>
  <si>
    <t>Küsimuse nr</t>
  </si>
  <si>
    <t>Max skoor</t>
  </si>
  <si>
    <t>Hindamise skoor</t>
  </si>
  <si>
    <t>Kas kõikide ala kaitseväärtuseks olevate liikide esinemise/seisundi info oli kaitsekorraldusperioodi alguses kindlaks tehtud?</t>
  </si>
  <si>
    <t>Kas kõikide ala kaitseväärtuseks (kaitse-eesmärgiks) olevate elupaikade seisund oli kaitsekorraldusperioodi alguses kindlaks tehtud?</t>
  </si>
  <si>
    <t xml:space="preserve">Milline on nende liikide seisund, mille kaitseks ala on määratud? </t>
  </si>
  <si>
    <t>Milline on nende elupaikade seisund, mille kaitseks ala on määratud?</t>
  </si>
  <si>
    <t>uue vormi küsimus</t>
  </si>
  <si>
    <t>Kui vastasite küsimusele 19.c eitavalt, siis millised muudatused oleksid vajalikud?</t>
  </si>
  <si>
    <t>%</t>
  </si>
  <si>
    <t>Üldskoor:</t>
  </si>
  <si>
    <t>seisund (planeerimine)</t>
  </si>
  <si>
    <t>survetegurid (planeerimine)</t>
  </si>
  <si>
    <t>eesmärgid (planeerimine)</t>
  </si>
  <si>
    <t>meetmed (planeerimine)</t>
  </si>
  <si>
    <t>sisendid (rakendamine)</t>
  </si>
  <si>
    <t>protsess (rakendamine)</t>
  </si>
  <si>
    <t>meetmed (väljundid)</t>
  </si>
  <si>
    <t>tulemused (väljundid)</t>
  </si>
  <si>
    <t>Üldine</t>
  </si>
  <si>
    <t>Planeerimine</t>
  </si>
  <si>
    <t>jah</t>
  </si>
  <si>
    <t>kõikide liikide kohta on kavas kirjeldatud, kas uuringute või inventuuride käigus on leitud või mitte (jõgede hüdrobioloogilised seired)</t>
  </si>
  <si>
    <t>ei esine pärandniite</t>
  </si>
  <si>
    <t>vahehindamine on tegemata ja uuendamisega ei ole veel alustatud, kuid aeg alles jõudis kätte sp panin 1 mitte 0</t>
  </si>
  <si>
    <t>tähelepanekud puuduvad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</si>
</sst>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1">
    <numFmt numFmtId="164" formatCode="0.0%"/>
  </numFmts>
  <fonts count="38" x14ac:knownFonts="1">
    <font>
      <sz val="8"/>
      <name val="Montserrat"/>
    </font>
    <font>
      <sz val="11"/>
      <color theme="1"/>
      <name val="Trebuchet MS"/>
      <family val="2"/>
      <scheme val="minor"/>
    </font>
    <font>
      <sz val="8"/>
      <name val="Arial"/>
      <family val="2"/>
    </font>
    <font>
      <sz val="8"/>
      <name val="Arial"/>
      <family val="2"/>
    </font>
    <font>
      <sz val="8"/>
      <color indexed="8"/>
      <name val="Arial"/>
      <family val="2"/>
    </font>
    <font>
      <sz val="8"/>
      <color theme="1"/>
      <name val="Arial"/>
      <family val="2"/>
    </font>
    <font>
      <sz val="8"/>
      <color theme="0"/>
      <name val="Arial"/>
      <family val="2"/>
    </font>
    <font>
      <sz val="8"/>
      <color rgb="FF8D2EA5"/>
      <name val="Arial"/>
      <family val="2"/>
    </font>
    <font>
      <sz val="8"/>
      <color theme="4"/>
      <name val="Arial"/>
      <family val="2"/>
    </font>
    <font>
      <u/>
      <sz val="8"/>
      <color rgb="FF6688CA"/>
      <name val="Arial"/>
      <family val="2"/>
    </font>
    <font>
      <b/>
      <sz val="11"/>
      <color theme="4"/>
      <name val="Verdana"/>
      <family val="2"/>
    </font>
    <font>
      <b/>
      <sz val="10"/>
      <color theme="6"/>
      <name val="Verdana"/>
      <family val="2"/>
    </font>
    <font>
      <b/>
      <sz val="9"/>
      <color theme="6"/>
      <name val="Verdana"/>
      <family val="2"/>
    </font>
    <font>
      <b/>
      <sz val="9"/>
      <color rgb="FF6688CA"/>
      <name val="Verdana"/>
      <family val="2"/>
    </font>
    <font>
      <u/>
      <sz val="8"/>
      <color theme="4"/>
      <name val="Arial"/>
      <family val="2"/>
    </font>
    <font>
      <sz val="8"/>
      <color rgb="FF3F3F3F"/>
      <name val="Arial"/>
      <family val="2"/>
    </font>
    <font>
      <b/>
      <sz val="16"/>
      <color theme="6"/>
      <name val="Verdana"/>
      <family val="2"/>
    </font>
    <font>
      <b/>
      <sz val="8"/>
      <color theme="1"/>
      <name val="Verdana"/>
      <family val="2"/>
    </font>
    <font>
      <sz val="8"/>
      <color theme="7"/>
      <name val="Arial"/>
      <family val="2"/>
    </font>
    <font>
      <sz val="8"/>
      <name val="Trebuchet MS"/>
      <family val="2"/>
    </font>
    <font>
      <sz val="8"/>
      <color theme="1"/>
      <name val="Trebuchet MS"/>
      <family val="2"/>
    </font>
    <font>
      <sz val="8"/>
      <color theme="0"/>
      <name val="Trebuchet MS"/>
      <family val="2"/>
    </font>
    <font>
      <sz val="8"/>
      <name val="Montserrat"/>
      <family val="3"/>
    </font>
    <font>
      <b/>
      <sz val="8"/>
      <color theme="0"/>
      <name val="Montserrat"/>
      <family val="3"/>
    </font>
    <font>
      <b/>
      <sz val="12"/>
      <color rgb="FF002C54"/>
      <name val="Montserrat ExtraBold"/>
      <family val="3"/>
    </font>
    <font>
      <sz val="12"/>
      <color theme="1"/>
      <name val="Trebuchet MS"/>
      <family val="2"/>
      <scheme val="minor"/>
    </font>
    <font>
      <u/>
      <sz val="12"/>
      <color theme="10"/>
      <name val="Trebuchet MS"/>
      <family val="2"/>
      <scheme val="minor"/>
    </font>
    <font>
      <b/>
      <sz val="10"/>
      <color theme="0"/>
      <name val="Arial"/>
      <family val="2"/>
    </font>
    <font>
      <sz val="10"/>
      <name val="Arial"/>
      <family val="2"/>
    </font>
    <font>
      <b/>
      <sz val="10"/>
      <color theme="1"/>
      <name val="Arial"/>
      <family val="2"/>
    </font>
    <font>
      <sz val="10"/>
      <color theme="1"/>
      <name val="Arial"/>
      <family val="2"/>
    </font>
    <font>
      <u/>
      <sz val="10"/>
      <color theme="1"/>
      <name val="Arial"/>
      <family val="2"/>
    </font>
    <font>
      <b/>
      <sz val="10"/>
      <name val="Arial"/>
      <family val="2"/>
    </font>
    <font>
      <sz val="8"/>
      <color rgb="FF0070C0"/>
      <name val="Montserrat"/>
      <family val="3"/>
    </font>
    <font>
      <i/>
      <sz val="10"/>
      <color theme="1"/>
      <name val="Arial"/>
      <family val="2"/>
    </font>
    <font>
      <sz val="8"/>
      <color rgb="FFFF0000"/>
      <name val="Montserrat"/>
      <family val="3"/>
    </font>
    <font>
      <b/>
      <u/>
      <sz val="10"/>
      <color theme="1"/>
      <name val="Arial"/>
      <family val="2"/>
    </font>
    <font>
      <sz val="10"/>
      <color rgb="FF000000"/>
      <name val="Verdana"/>
      <family val="2"/>
      <charset val="186"/>
    </font>
  </fonts>
  <fills count="66">
    <fill>
      <patternFill patternType="none"/>
    </fill>
    <fill>
      <patternFill patternType="gray125"/>
    </fill>
    <fill>
      <patternFill patternType="solid">
        <fgColor indexed="56"/>
        <bgColor indexed="64"/>
      </patternFill>
    </fill>
    <fill>
      <patternFill patternType="solid">
        <fgColor indexed="62"/>
        <bgColor indexed="64"/>
      </patternFill>
    </fill>
    <fill>
      <patternFill patternType="solid">
        <fgColor indexed="18"/>
        <bgColor indexed="64"/>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rgb="FFFFE2CC"/>
        <bgColor rgb="FFFFE2CC"/>
      </patternFill>
    </fill>
    <fill>
      <patternFill patternType="solid">
        <fgColor rgb="FFCCD7ED"/>
        <bgColor indexed="64"/>
      </patternFill>
    </fill>
    <fill>
      <patternFill patternType="solid">
        <fgColor rgb="FFE3D5ED"/>
        <bgColor indexed="64"/>
      </patternFill>
    </fill>
    <fill>
      <patternFill patternType="solid">
        <fgColor rgb="FFCAE399"/>
        <bgColor rgb="FFE4F1CC"/>
      </patternFill>
    </fill>
    <fill>
      <patternFill patternType="solid">
        <fgColor rgb="FFE8E8E8"/>
        <bgColor indexed="64"/>
      </patternFill>
    </fill>
    <fill>
      <patternFill patternType="solid">
        <fgColor rgb="FFFFEB9C"/>
        <bgColor indexed="48"/>
      </patternFill>
    </fill>
    <fill>
      <patternFill patternType="solid">
        <fgColor rgb="FFE4F1CC"/>
        <bgColor indexed="64"/>
      </patternFill>
    </fill>
    <fill>
      <patternFill patternType="solid">
        <fgColor theme="8" tint="0.79998168889431442"/>
        <bgColor indexed="64"/>
      </patternFill>
    </fill>
    <fill>
      <patternFill patternType="solid">
        <fgColor indexed="60"/>
        <bgColor indexed="64"/>
      </patternFill>
    </fill>
    <fill>
      <patternFill patternType="solid">
        <fgColor indexed="53"/>
        <bgColor indexed="64"/>
      </patternFill>
    </fill>
    <fill>
      <patternFill patternType="solid">
        <fgColor indexed="23"/>
        <bgColor indexed="64"/>
      </patternFill>
    </fill>
    <fill>
      <patternFill patternType="solid">
        <fgColor indexed="39"/>
        <bgColor indexed="64"/>
      </patternFill>
    </fill>
    <fill>
      <patternFill patternType="solid">
        <fgColor indexed="38"/>
        <bgColor indexed="64"/>
      </patternFill>
    </fill>
    <fill>
      <patternFill patternType="solid">
        <fgColor indexed="63"/>
        <bgColor indexed="64"/>
      </patternFill>
    </fill>
    <fill>
      <patternFill patternType="solid">
        <fgColor rgb="FFD1339D"/>
        <bgColor indexed="64"/>
      </patternFill>
    </fill>
    <fill>
      <patternFill patternType="solid">
        <fgColor rgb="FF8E58B7"/>
        <bgColor indexed="64"/>
      </patternFill>
    </fill>
    <fill>
      <patternFill patternType="solid">
        <fgColor rgb="FF50458F"/>
        <bgColor indexed="64"/>
      </patternFill>
    </fill>
    <fill>
      <patternFill patternType="solid">
        <fgColor indexed="31"/>
        <bgColor indexed="64"/>
      </patternFill>
    </fill>
    <fill>
      <patternFill patternType="solid">
        <fgColor indexed="30"/>
        <bgColor indexed="64"/>
      </patternFill>
    </fill>
    <fill>
      <patternFill patternType="solid">
        <fgColor rgb="FFE5E533"/>
        <bgColor indexed="64"/>
      </patternFill>
    </fill>
    <fill>
      <patternFill patternType="solid">
        <fgColor indexed="59"/>
        <bgColor indexed="64"/>
      </patternFill>
    </fill>
    <fill>
      <patternFill patternType="solid">
        <fgColor rgb="FFAA82C9"/>
        <bgColor indexed="64"/>
      </patternFill>
    </fill>
    <fill>
      <patternFill patternType="solid">
        <fgColor indexed="54"/>
        <bgColor indexed="64"/>
      </patternFill>
    </fill>
    <fill>
      <patternFill patternType="solid">
        <fgColor indexed="9"/>
        <bgColor indexed="64"/>
      </patternFill>
    </fill>
    <fill>
      <patternFill patternType="solid">
        <fgColor indexed="46"/>
        <bgColor indexed="64"/>
      </patternFill>
    </fill>
    <fill>
      <patternFill patternType="solid">
        <fgColor rgb="FFE899CE"/>
        <bgColor indexed="64"/>
      </patternFill>
    </fill>
    <fill>
      <patternFill patternType="solid">
        <fgColor indexed="19"/>
        <bgColor indexed="64"/>
      </patternFill>
    </fill>
    <fill>
      <patternFill patternType="solid">
        <fgColor indexed="12"/>
        <bgColor indexed="64"/>
      </patternFill>
    </fill>
    <fill>
      <patternFill patternType="solid">
        <fgColor indexed="22"/>
        <bgColor indexed="64"/>
      </patternFill>
    </fill>
    <fill>
      <patternFill patternType="solid">
        <fgColor indexed="61"/>
        <bgColor indexed="64"/>
      </patternFill>
    </fill>
    <fill>
      <patternFill patternType="solid">
        <fgColor theme="5"/>
        <bgColor indexed="64"/>
      </patternFill>
    </fill>
    <fill>
      <patternFill patternType="solid">
        <fgColor rgb="FF25547F"/>
        <bgColor indexed="64"/>
      </patternFill>
    </fill>
    <fill>
      <patternFill patternType="solid">
        <fgColor rgb="FF4B7DAA"/>
        <bgColor indexed="64"/>
      </patternFill>
    </fill>
    <fill>
      <patternFill patternType="solid">
        <fgColor rgb="FF70A5D4"/>
        <bgColor indexed="64"/>
      </patternFill>
    </fill>
    <fill>
      <patternFill patternType="solid">
        <fgColor rgb="FF00707C"/>
        <bgColor rgb="FF95C633"/>
      </patternFill>
    </fill>
    <fill>
      <patternFill patternType="solid">
        <fgColor rgb="FF008795"/>
        <bgColor indexed="64"/>
      </patternFill>
    </fill>
    <fill>
      <patternFill patternType="solid">
        <fgColor rgb="FF009DAF"/>
        <bgColor indexed="64"/>
      </patternFill>
    </fill>
    <fill>
      <patternFill patternType="solid">
        <fgColor rgb="FFF3715A"/>
        <bgColor indexed="64"/>
      </patternFill>
    </fill>
    <fill>
      <patternFill patternType="solid">
        <fgColor rgb="FFF69583"/>
        <bgColor indexed="64"/>
      </patternFill>
    </fill>
    <fill>
      <patternFill patternType="solid">
        <fgColor rgb="FFF9B8AD"/>
        <bgColor indexed="64"/>
      </patternFill>
    </fill>
    <fill>
      <patternFill patternType="solid">
        <fgColor rgb="FFC1D8D7"/>
        <bgColor indexed="64"/>
      </patternFill>
    </fill>
    <fill>
      <patternFill patternType="solid">
        <fgColor rgb="FFD1E2E1"/>
        <bgColor indexed="64"/>
      </patternFill>
    </fill>
    <fill>
      <patternFill patternType="solid">
        <fgColor rgb="FFE0EBEB"/>
        <bgColor indexed="64"/>
      </patternFill>
    </fill>
    <fill>
      <patternFill patternType="solid">
        <fgColor rgb="FFD9BC7D"/>
        <bgColor indexed="64"/>
      </patternFill>
    </fill>
    <fill>
      <patternFill patternType="solid">
        <fgColor rgb="FFB49553"/>
        <bgColor indexed="64"/>
      </patternFill>
    </fill>
    <fill>
      <patternFill patternType="solid">
        <fgColor rgb="FF8E6D2A"/>
        <bgColor indexed="64"/>
      </patternFill>
    </fill>
    <fill>
      <patternFill patternType="solid">
        <fgColor theme="9"/>
        <bgColor indexed="64"/>
      </patternFill>
    </fill>
    <fill>
      <patternFill patternType="solid">
        <fgColor theme="0" tint="-0.499984740745262"/>
        <bgColor indexed="64"/>
      </patternFill>
    </fill>
    <fill>
      <patternFill patternType="solid">
        <fgColor theme="0" tint="-0.24994659260841701"/>
        <bgColor indexed="64"/>
      </patternFill>
    </fill>
    <fill>
      <patternFill patternType="solid">
        <fgColor theme="0" tint="-4.9989318521683403E-2"/>
        <bgColor indexed="64"/>
      </patternFill>
    </fill>
    <fill>
      <patternFill patternType="solid">
        <fgColor theme="0"/>
        <bgColor indexed="64"/>
      </patternFill>
    </fill>
    <fill>
      <patternFill patternType="solid">
        <fgColor rgb="FF005861"/>
        <bgColor indexed="64"/>
      </patternFill>
    </fill>
    <fill>
      <patternFill patternType="solid">
        <fgColor theme="8" tint="0.59999389629810485"/>
        <bgColor indexed="64"/>
      </patternFill>
    </fill>
    <fill>
      <patternFill patternType="solid">
        <fgColor theme="9" tint="0.79998168889431442"/>
        <bgColor indexed="64"/>
      </patternFill>
    </fill>
    <fill>
      <patternFill patternType="solid">
        <fgColor theme="8"/>
        <bgColor indexed="64"/>
      </patternFill>
    </fill>
    <fill>
      <patternFill patternType="solid">
        <fgColor theme="8" tint="0.79998168889431442"/>
        <bgColor theme="8" tint="0.79998168889431442"/>
      </patternFill>
    </fill>
  </fills>
  <borders count="45">
    <border>
      <left/>
      <right/>
      <top/>
      <bottom/>
      <diagonal/>
    </border>
    <border>
      <left style="hair">
        <color indexed="13"/>
      </left>
      <right style="hair">
        <color indexed="13"/>
      </right>
      <top style="hair">
        <color indexed="13"/>
      </top>
      <bottom style="hair">
        <color indexed="13"/>
      </bottom>
      <diagonal/>
    </border>
    <border>
      <left style="hair">
        <color indexed="43"/>
      </left>
      <right style="hair">
        <color indexed="43"/>
      </right>
      <top style="hair">
        <color indexed="43"/>
      </top>
      <bottom style="hair">
        <color indexed="43"/>
      </bottom>
      <diagonal/>
    </border>
    <border>
      <left style="dotted">
        <color rgb="FFE8E8E8"/>
      </left>
      <right style="dotted">
        <color rgb="FFE8E8E8"/>
      </right>
      <top style="dotted">
        <color rgb="FFE8E8E8"/>
      </top>
      <bottom style="dotted">
        <color rgb="FFE8E8E8"/>
      </bottom>
      <diagonal/>
    </border>
    <border>
      <left/>
      <right/>
      <top/>
      <bottom style="medium">
        <color theme="5"/>
      </bottom>
      <diagonal/>
    </border>
    <border>
      <left/>
      <right/>
      <top/>
      <bottom style="thin">
        <color theme="6"/>
      </bottom>
      <diagonal/>
    </border>
    <border>
      <left style="dotted">
        <color theme="5"/>
      </left>
      <right style="dotted">
        <color theme="5"/>
      </right>
      <top style="thin">
        <color theme="5"/>
      </top>
      <bottom style="medium">
        <color theme="5"/>
      </bottom>
      <diagonal/>
    </border>
    <border>
      <left/>
      <right/>
      <top/>
      <bottom style="thick">
        <color rgb="FFB2CECD"/>
      </bottom>
      <diagonal/>
    </border>
    <border>
      <left style="thin">
        <color theme="0" tint="-0.14999847407452621"/>
      </left>
      <right style="thin">
        <color theme="0" tint="-0.14999847407452621"/>
      </right>
      <top style="thin">
        <color theme="0" tint="-0.14999847407452621"/>
      </top>
      <bottom style="thin">
        <color theme="0" tint="-0.14999847407452621"/>
      </bottom>
      <diagonal/>
    </border>
    <border>
      <left style="thin">
        <color theme="0" tint="-0.14999847407452621"/>
      </left>
      <right style="thin">
        <color theme="0" tint="-0.14999847407452621"/>
      </right>
      <top style="thin">
        <color theme="0" tint="-0.14999847407452621"/>
      </top>
      <bottom/>
      <diagonal/>
    </border>
    <border>
      <left style="thin">
        <color theme="0" tint="-0.14999847407452621"/>
      </left>
      <right style="thin">
        <color theme="0" tint="-0.14999847407452621"/>
      </right>
      <top/>
      <bottom/>
      <diagonal/>
    </border>
    <border>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diagonal/>
    </border>
    <border>
      <left style="thin">
        <color theme="0" tint="-0.14999847407452621"/>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bottom/>
      <diagonal/>
    </border>
    <border>
      <left style="thin">
        <color theme="1" tint="0.499984740745262"/>
      </left>
      <right style="thin">
        <color theme="0" tint="-0.14999847407452621"/>
      </right>
      <top/>
      <bottom style="thin">
        <color theme="1" tint="0.499984740745262"/>
      </bottom>
      <diagonal/>
    </border>
    <border>
      <left style="thin">
        <color theme="0" tint="-0.14999847407452621"/>
      </left>
      <right style="thin">
        <color theme="0" tint="-0.14999847407452621"/>
      </right>
      <top/>
      <bottom style="thin">
        <color theme="1" tint="0.499984740745262"/>
      </bottom>
      <diagonal/>
    </border>
    <border>
      <left style="thin">
        <color theme="0" tint="-0.14999847407452621"/>
      </left>
      <right style="thin">
        <color theme="0" tint="-0.14999847407452621"/>
      </right>
      <top style="thin">
        <color theme="0" tint="-0.14999847407452621"/>
      </top>
      <bottom style="thin">
        <color theme="1" tint="0.499984740745262"/>
      </bottom>
      <diagonal/>
    </border>
    <border>
      <left style="thin">
        <color theme="1" tint="0.499984740745262"/>
      </left>
      <right style="thin">
        <color theme="0" tint="-0.14999847407452621"/>
      </right>
      <top style="thin">
        <color theme="1" tint="0.499984740745262"/>
      </top>
      <bottom style="thin">
        <color theme="1" tint="0.499984740745262"/>
      </bottom>
      <diagonal/>
    </border>
    <border>
      <left style="thin">
        <color theme="0" tint="-0.14999847407452621"/>
      </left>
      <right style="thin">
        <color theme="0" tint="-0.14999847407452621"/>
      </right>
      <top style="thin">
        <color theme="1" tint="0.499984740745262"/>
      </top>
      <bottom style="thin">
        <color theme="1" tint="0.499984740745262"/>
      </bottom>
      <diagonal/>
    </border>
    <border>
      <left style="thin">
        <color theme="1" tint="0.499984740745262"/>
      </left>
      <right style="thin">
        <color theme="0" tint="-0.14999847407452621"/>
      </right>
      <top style="thin">
        <color theme="1" tint="0.499984740745262"/>
      </top>
      <bottom style="thin">
        <color theme="0" tint="-0.14999847407452621"/>
      </bottom>
      <diagonal/>
    </border>
    <border>
      <left/>
      <right style="thin">
        <color theme="0" tint="-0.14999847407452621"/>
      </right>
      <top style="thin">
        <color theme="1" tint="0.499984740745262"/>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0" tint="-0.14999847407452621"/>
      </bottom>
      <diagonal/>
    </border>
    <border>
      <left style="thin">
        <color theme="1" tint="0.499984740745262"/>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0" tint="-0.14999847407452621"/>
      </top>
      <bottom style="thin">
        <color theme="1" tint="0.499984740745262"/>
      </bottom>
      <diagonal/>
    </border>
    <border>
      <left/>
      <right style="thin">
        <color theme="0" tint="-0.14999847407452621"/>
      </right>
      <top style="thin">
        <color theme="1" tint="0.499984740745262"/>
      </top>
      <bottom style="thin">
        <color theme="1" tint="0.499984740745262"/>
      </bottom>
      <diagonal/>
    </border>
    <border>
      <left/>
      <right style="thin">
        <color theme="0" tint="-0.14999847407452621"/>
      </right>
      <top/>
      <bottom/>
      <diagonal/>
    </border>
    <border>
      <left style="thin">
        <color theme="0" tint="-0.14999847407452621"/>
      </left>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thin">
        <color theme="0" tint="-0.14999847407452621"/>
      </left>
      <right style="thin">
        <color theme="0" tint="-0.14999847407452621"/>
      </right>
      <top/>
      <bottom style="thin">
        <color theme="0" tint="-0.14999847407452621"/>
      </bottom>
      <diagonal/>
    </border>
    <border>
      <left style="thin">
        <color theme="0" tint="-0.14999847407452621"/>
      </left>
      <right/>
      <top/>
      <bottom style="thin">
        <color theme="0" tint="-0.14999847407452621"/>
      </bottom>
      <diagonal/>
    </border>
    <border>
      <left/>
      <right style="thin">
        <color theme="0" tint="-0.14999847407452621"/>
      </right>
      <top/>
      <bottom style="thin">
        <color theme="0" tint="-0.14999847407452621"/>
      </bottom>
      <diagonal/>
    </border>
    <border>
      <left/>
      <right/>
      <top style="thin">
        <color theme="1" tint="0.499984740745262"/>
      </top>
      <bottom/>
      <diagonal/>
    </border>
    <border>
      <left/>
      <right/>
      <top/>
      <bottom style="thin">
        <color theme="1" tint="0.499984740745262"/>
      </bottom>
      <diagonal/>
    </border>
    <border>
      <left/>
      <right style="thin">
        <color theme="0" tint="-0.249977111117893"/>
      </right>
      <top style="thin">
        <color theme="1" tint="0.499984740745262"/>
      </top>
      <bottom/>
      <diagonal/>
    </border>
    <border>
      <left/>
      <right style="thin">
        <color theme="0" tint="-0.249977111117893"/>
      </right>
      <top/>
      <bottom/>
      <diagonal/>
    </border>
    <border>
      <left/>
      <right style="thin">
        <color theme="0" tint="-0.249977111117893"/>
      </right>
      <top/>
      <bottom style="thin">
        <color theme="1" tint="0.499984740745262"/>
      </bottom>
      <diagonal/>
    </border>
    <border>
      <left style="thin">
        <color theme="0" tint="-0.249977111117893"/>
      </left>
      <right style="thin">
        <color theme="0" tint="-0.249977111117893"/>
      </right>
      <top style="thin">
        <color theme="1" tint="0.499984740745262"/>
      </top>
      <bottom/>
      <diagonal/>
    </border>
    <border>
      <left style="thin">
        <color theme="0" tint="-0.249977111117893"/>
      </left>
      <right style="thin">
        <color theme="0" tint="-0.249977111117893"/>
      </right>
      <top/>
      <bottom/>
      <diagonal/>
    </border>
    <border>
      <left style="thin">
        <color theme="0" tint="-0.249977111117893"/>
      </left>
      <right style="thin">
        <color theme="0" tint="-0.249977111117893"/>
      </right>
      <top/>
      <bottom style="thin">
        <color theme="1" tint="0.499984740745262"/>
      </bottom>
      <diagonal/>
    </border>
    <border>
      <left style="thin">
        <color theme="1" tint="0.499984740745262"/>
      </left>
      <right style="thin">
        <color theme="0" tint="-0.14999847407452621"/>
      </right>
      <top/>
      <bottom style="thin">
        <color theme="0" tint="-0.14999847407452621"/>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83">
    <xf numFmtId="0" fontId="0" fillId="0" borderId="0"/>
    <xf numFmtId="0" fontId="20" fillId="43" borderId="0" applyNumberFormat="0" applyBorder="0" applyAlignment="0" applyProtection="0"/>
    <xf numFmtId="0" fontId="20" fillId="46" borderId="0" applyNumberFormat="0" applyBorder="0" applyAlignment="0" applyProtection="0"/>
    <xf numFmtId="0" fontId="20" fillId="49" borderId="0" applyNumberFormat="0" applyBorder="0" applyAlignment="0" applyProtection="0"/>
    <xf numFmtId="0" fontId="20" fillId="52" borderId="0" applyNumberFormat="0" applyBorder="0" applyAlignment="0" applyProtection="0"/>
    <xf numFmtId="0" fontId="20" fillId="55" borderId="0" applyNumberFormat="0" applyBorder="0" applyAlignment="0" applyProtection="0"/>
    <xf numFmtId="0" fontId="5" fillId="59" borderId="0" applyNumberFormat="0" applyBorder="0" applyAlignment="0" applyProtection="0"/>
    <xf numFmtId="0" fontId="20" fillId="42" borderId="0" applyNumberFormat="0" applyBorder="0" applyAlignment="0" applyProtection="0"/>
    <xf numFmtId="0" fontId="21" fillId="45" borderId="0" applyNumberFormat="0" applyBorder="0" applyAlignment="0" applyProtection="0"/>
    <xf numFmtId="0" fontId="20" fillId="48" borderId="0" applyNumberFormat="0" applyBorder="0" applyAlignment="0" applyProtection="0"/>
    <xf numFmtId="0" fontId="20" fillId="51" borderId="0" applyNumberFormat="0" applyBorder="0" applyAlignment="0" applyProtection="0"/>
    <xf numFmtId="0" fontId="20" fillId="54" borderId="0" applyNumberFormat="0" applyBorder="0" applyAlignment="0" applyProtection="0"/>
    <xf numFmtId="0" fontId="5" fillId="58" borderId="0" applyNumberFormat="0" applyBorder="0" applyAlignment="0" applyProtection="0"/>
    <xf numFmtId="0" fontId="21" fillId="41" borderId="0" applyNumberFormat="0" applyBorder="0" applyAlignment="0" applyProtection="0"/>
    <xf numFmtId="0" fontId="21" fillId="44" borderId="0" applyNumberFormat="0" applyBorder="0" applyAlignment="0" applyProtection="0"/>
    <xf numFmtId="0" fontId="21" fillId="47" borderId="0" applyNumberFormat="0" applyBorder="0" applyAlignment="0" applyProtection="0"/>
    <xf numFmtId="0" fontId="19" fillId="50" borderId="0" applyNumberFormat="0" applyBorder="0" applyAlignment="0" applyProtection="0"/>
    <xf numFmtId="0" fontId="19" fillId="53" borderId="0" applyNumberFormat="0" applyBorder="0" applyAlignment="0" applyProtection="0"/>
    <xf numFmtId="0" fontId="2" fillId="57" borderId="0" applyNumberFormat="0" applyBorder="0" applyAlignment="0" applyProtection="0"/>
    <xf numFmtId="0" fontId="21" fillId="5" borderId="0" applyNumberFormat="0" applyBorder="0" applyAlignment="0" applyProtection="0"/>
    <xf numFmtId="0" fontId="21" fillId="6" borderId="0" applyNumberFormat="0" applyBorder="0" applyAlignment="0" applyProtection="0"/>
    <xf numFmtId="0" fontId="6"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1" fillId="56" borderId="0" applyNumberFormat="0" applyBorder="0" applyAlignment="0" applyProtection="0"/>
    <xf numFmtId="0" fontId="3" fillId="10" borderId="0" applyNumberFormat="0" applyBorder="0" applyAlignment="0" applyProtection="0"/>
    <xf numFmtId="0" fontId="3" fillId="11" borderId="3" applyNumberFormat="0" applyAlignment="0" applyProtection="0"/>
    <xf numFmtId="0" fontId="7" fillId="12" borderId="0" applyNumberFormat="0" applyAlignment="0" applyProtection="0"/>
    <xf numFmtId="0" fontId="22" fillId="0" borderId="1" applyNumberFormat="0" applyAlignment="0"/>
    <xf numFmtId="0" fontId="24" fillId="0" borderId="7" applyNumberFormat="0" applyFill="0" applyAlignment="0"/>
    <xf numFmtId="0" fontId="22" fillId="0" borderId="2" applyNumberFormat="0" applyAlignment="0"/>
    <xf numFmtId="0" fontId="23" fillId="40" borderId="0" applyNumberFormat="0" applyBorder="0">
      <alignment wrapText="1"/>
    </xf>
    <xf numFmtId="0" fontId="8" fillId="0" borderId="0" applyNumberFormat="0" applyFill="0" applyBorder="0" applyAlignment="0" applyProtection="0"/>
    <xf numFmtId="0" fontId="9" fillId="0" borderId="0" applyNumberFormat="0" applyFill="0" applyBorder="0" applyAlignment="0" applyProtection="0">
      <alignment vertical="top"/>
      <protection locked="0"/>
    </xf>
    <xf numFmtId="0" fontId="5" fillId="13" borderId="0" applyNumberFormat="0" applyBorder="0" applyAlignment="0" applyProtection="0"/>
    <xf numFmtId="0" fontId="10" fillId="0" borderId="4" applyNumberFormat="0" applyFill="0" applyAlignment="0" applyProtection="0"/>
    <xf numFmtId="0" fontId="11" fillId="0" borderId="5" applyNumberFormat="0" applyFill="0" applyAlignment="0" applyProtection="0"/>
    <xf numFmtId="0" fontId="12" fillId="0" borderId="5" applyNumberFormat="0" applyFill="0" applyAlignment="0" applyProtection="0"/>
    <xf numFmtId="0" fontId="13" fillId="0" borderId="0" applyNumberFormat="0" applyBorder="0" applyAlignment="0" applyProtection="0"/>
    <xf numFmtId="0" fontId="14" fillId="0" borderId="0" applyNumberFormat="0" applyFill="0" applyBorder="0" applyAlignment="0" applyProtection="0">
      <alignment vertical="top"/>
      <protection locked="0"/>
    </xf>
    <xf numFmtId="0" fontId="3" fillId="2" borderId="0" applyNumberFormat="0" applyAlignment="0" applyProtection="0"/>
    <xf numFmtId="0" fontId="3" fillId="14" borderId="0" applyNumberFormat="0" applyAlignment="0" applyProtection="0"/>
    <xf numFmtId="0" fontId="5" fillId="15" borderId="0" applyNumberFormat="0" applyBorder="0" applyAlignment="0" applyProtection="0"/>
    <xf numFmtId="0" fontId="8" fillId="0" borderId="0" applyNumberFormat="0" applyAlignment="0" applyProtection="0"/>
    <xf numFmtId="0" fontId="15" fillId="16" borderId="0" applyNumberFormat="0" applyAlignment="0" applyProtection="0"/>
    <xf numFmtId="0" fontId="16" fillId="0" borderId="0" applyNumberFormat="0" applyFill="0" applyBorder="0" applyAlignment="0" applyProtection="0"/>
    <xf numFmtId="0" fontId="17" fillId="0" borderId="6" applyNumberFormat="0" applyFill="0" applyAlignment="0" applyProtection="0"/>
    <xf numFmtId="0" fontId="18" fillId="17" borderId="0" applyNumberFormat="0" applyBorder="0" applyAlignment="0" applyProtection="0"/>
    <xf numFmtId="0" fontId="6" fillId="18" borderId="0" applyNumberFormat="0" applyBorder="0" applyAlignment="0" applyProtection="0"/>
    <xf numFmtId="0" fontId="6" fillId="19" borderId="0" applyNumberFormat="0" applyBorder="0" applyAlignment="0" applyProtection="0"/>
    <xf numFmtId="0" fontId="6" fillId="20" borderId="0" applyNumberFormat="0" applyBorder="0" applyAlignment="0" applyProtection="0"/>
    <xf numFmtId="0" fontId="6" fillId="21" borderId="0" applyNumberFormat="0" applyBorder="0" applyAlignment="0" applyProtection="0"/>
    <xf numFmtId="0" fontId="6" fillId="22" borderId="0" applyNumberFormat="0" applyBorder="0" applyAlignment="0" applyProtection="0"/>
    <xf numFmtId="0" fontId="2" fillId="23" borderId="0" applyNumberFormat="0" applyBorder="0" applyAlignment="0" applyProtection="0"/>
    <xf numFmtId="0" fontId="6" fillId="24" borderId="0" applyNumberFormat="0" applyBorder="0" applyAlignment="0" applyProtection="0"/>
    <xf numFmtId="0" fontId="6" fillId="25" borderId="0" applyNumberFormat="0" applyBorder="0" applyAlignment="0" applyProtection="0"/>
    <xf numFmtId="0" fontId="6" fillId="26" borderId="0" applyNumberFormat="0" applyBorder="0" applyAlignment="0" applyProtection="0"/>
    <xf numFmtId="0" fontId="6" fillId="27" borderId="0" applyNumberFormat="0" applyBorder="0" applyAlignment="0" applyProtection="0"/>
    <xf numFmtId="0" fontId="6"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 fillId="31" borderId="0" applyNumberFormat="0" applyBorder="0" applyAlignment="0" applyProtection="0"/>
    <xf numFmtId="0" fontId="2" fillId="32" borderId="0" applyNumberFormat="0" applyBorder="0" applyAlignment="0" applyProtection="0"/>
    <xf numFmtId="0" fontId="4" fillId="33" borderId="0" applyNumberFormat="0" applyBorder="0" applyAlignment="0" applyProtection="0"/>
    <xf numFmtId="0" fontId="4" fillId="34" borderId="0" applyNumberFormat="0" applyBorder="0" applyAlignment="0" applyProtection="0"/>
    <xf numFmtId="0" fontId="2" fillId="3" borderId="0" applyNumberFormat="0" applyBorder="0" applyAlignment="0" applyProtection="0"/>
    <xf numFmtId="0" fontId="2"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4" fillId="38" borderId="0" applyNumberFormat="0" applyBorder="0" applyAlignment="0" applyProtection="0"/>
    <xf numFmtId="0" fontId="4" fillId="39" borderId="0" applyNumberFormat="0" applyBorder="0" applyAlignment="0" applyProtection="0"/>
    <xf numFmtId="0" fontId="2" fillId="4" borderId="0" applyNumberFormat="0" applyBorder="0" applyAlignment="0" applyProtection="0"/>
    <xf numFmtId="0" fontId="25" fillId="0" borderId="0"/>
    <xf numFmtId="0" fontId="26" fillId="0" borderId="0" applyNumberFormat="0" applyFill="0" applyBorder="0" applyAlignment="0" applyProtection="0"/>
    <xf numFmtId="0" fontId="1" fillId="0" borderId="0"/>
    <xf numFmtId="9" fontId="25" fillId="0" borderId="0" applyFont="0" applyFill="0" applyBorder="0" applyAlignment="0" applyProtection="0"/>
    <xf numFmtId="0" fontId="1" fillId="0" borderId="0"/>
    <xf numFmtId="0" fontId="1" fillId="0" borderId="0"/>
    <xf numFmtId="0" fontId="2" fillId="10" borderId="0" applyNumberFormat="0" applyBorder="0" applyAlignment="0" applyProtection="0"/>
    <xf numFmtId="0" fontId="2" fillId="11" borderId="3" applyNumberFormat="0" applyAlignment="0" applyProtection="0"/>
    <xf numFmtId="0" fontId="2" fillId="2" borderId="0" applyNumberFormat="0" applyAlignment="0" applyProtection="0"/>
    <xf numFmtId="0" fontId="2" fillId="14" borderId="0" applyNumberFormat="0" applyAlignment="0" applyProtection="0"/>
    <xf numFmtId="0" fontId="22" fillId="0" borderId="0"/>
  </cellStyleXfs>
  <cellXfs count="194">
    <xf numFmtId="0" fontId="0" fillId="0" borderId="0" xfId="0"/>
    <xf numFmtId="0" fontId="24" fillId="0" borderId="7" xfId="29"/>
    <xf numFmtId="0" fontId="27" fillId="40" borderId="9" xfId="31" applyFont="1" applyBorder="1" applyAlignment="1">
      <alignment horizontal="center" vertical="center" wrapText="1"/>
    </xf>
    <xf numFmtId="0" fontId="27" fillId="61" borderId="9" xfId="31" applyFont="1" applyFill="1" applyBorder="1" applyAlignment="1">
      <alignment horizontal="center" vertical="center" wrapText="1"/>
    </xf>
    <xf numFmtId="0" fontId="30" fillId="0" borderId="14" xfId="30" applyFont="1" applyBorder="1" applyAlignment="1">
      <alignment horizontal="left" vertical="center" wrapText="1"/>
    </xf>
    <xf numFmtId="0" fontId="30" fillId="0" borderId="14" xfId="30" applyNumberFormat="1" applyFont="1" applyBorder="1" applyAlignment="1">
      <alignment horizontal="center" vertical="center" wrapText="1"/>
    </xf>
    <xf numFmtId="0" fontId="30" fillId="0" borderId="14" xfId="31" applyFont="1" applyFill="1" applyBorder="1" applyAlignment="1">
      <alignment horizontal="center" vertical="center" wrapText="1"/>
    </xf>
    <xf numFmtId="0" fontId="30" fillId="0" borderId="8" xfId="30" applyFont="1" applyBorder="1" applyAlignment="1">
      <alignment horizontal="left" vertical="center" wrapText="1"/>
    </xf>
    <xf numFmtId="0" fontId="30" fillId="0" borderId="8" xfId="30" applyNumberFormat="1" applyFont="1" applyBorder="1" applyAlignment="1">
      <alignment horizontal="center" vertical="center" wrapText="1"/>
    </xf>
    <xf numFmtId="0" fontId="30" fillId="0" borderId="8" xfId="31" applyFont="1" applyFill="1" applyBorder="1" applyAlignment="1">
      <alignment horizontal="center" vertical="center" wrapText="1"/>
    </xf>
    <xf numFmtId="0" fontId="30" fillId="0" borderId="18" xfId="30" applyFont="1" applyBorder="1" applyAlignment="1">
      <alignment horizontal="left" vertical="center" wrapText="1"/>
    </xf>
    <xf numFmtId="0" fontId="30" fillId="0" borderId="18" xfId="30" applyNumberFormat="1" applyFont="1" applyBorder="1" applyAlignment="1">
      <alignment horizontal="center" vertical="center" wrapText="1"/>
    </xf>
    <xf numFmtId="0" fontId="30" fillId="0" borderId="18" xfId="31" applyFont="1" applyFill="1" applyBorder="1" applyAlignment="1">
      <alignment horizontal="center" vertical="center" wrapText="1"/>
    </xf>
    <xf numFmtId="1" fontId="30" fillId="0" borderId="14" xfId="30" applyNumberFormat="1" applyFont="1" applyBorder="1" applyAlignment="1">
      <alignment horizontal="center" vertical="center" wrapText="1"/>
    </xf>
    <xf numFmtId="0" fontId="28" fillId="0" borderId="0" xfId="0" applyFont="1" applyAlignment="1">
      <alignment vertical="center" wrapText="1"/>
    </xf>
    <xf numFmtId="1" fontId="30" fillId="0" borderId="8" xfId="30" applyNumberFormat="1" applyFont="1" applyBorder="1" applyAlignment="1">
      <alignment horizontal="center" vertical="center" wrapText="1"/>
    </xf>
    <xf numFmtId="1" fontId="30" fillId="0" borderId="18" xfId="30" applyNumberFormat="1"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0" applyFont="1" applyBorder="1" applyAlignment="1">
      <alignment horizontal="center" vertical="center" wrapText="1"/>
    </xf>
    <xf numFmtId="1" fontId="30" fillId="0" borderId="18" xfId="0" applyNumberFormat="1" applyFont="1" applyBorder="1" applyAlignment="1">
      <alignment horizontal="center" vertical="center" wrapText="1"/>
    </xf>
    <xf numFmtId="0" fontId="30" fillId="0" borderId="14"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0" applyFont="1" applyBorder="1" applyAlignment="1">
      <alignment horizontal="left" vertical="center" wrapText="1"/>
    </xf>
    <xf numFmtId="0" fontId="30" fillId="0" borderId="18" xfId="0" applyFont="1" applyBorder="1" applyAlignment="1">
      <alignment horizontal="left" vertical="center" wrapText="1"/>
    </xf>
    <xf numFmtId="0" fontId="30" fillId="0" borderId="14" xfId="0" applyFont="1" applyBorder="1" applyAlignment="1">
      <alignment horizontal="center" vertical="center" wrapText="1"/>
    </xf>
    <xf numFmtId="1" fontId="30" fillId="0" borderId="14" xfId="0" applyNumberFormat="1" applyFont="1" applyBorder="1" applyAlignment="1">
      <alignment horizontal="center" vertical="center" wrapText="1"/>
    </xf>
    <xf numFmtId="0" fontId="30" fillId="0" borderId="8" xfId="0" applyFont="1" applyBorder="1" applyAlignment="1">
      <alignment horizontal="left" vertical="center" wrapText="1"/>
    </xf>
    <xf numFmtId="0" fontId="30" fillId="0" borderId="8" xfId="0" applyFont="1" applyBorder="1" applyAlignment="1">
      <alignment horizontal="center" vertical="center" wrapText="1"/>
    </xf>
    <xf numFmtId="1" fontId="30" fillId="0" borderId="8" xfId="0" applyNumberFormat="1" applyFont="1" applyBorder="1" applyAlignment="1">
      <alignment horizontal="center" vertical="center" wrapText="1"/>
    </xf>
    <xf numFmtId="0" fontId="30" fillId="0" borderId="17" xfId="30" applyFont="1" applyBorder="1" applyAlignment="1">
      <alignment horizontal="left" vertical="center" wrapText="1"/>
    </xf>
    <xf numFmtId="0" fontId="30" fillId="0" borderId="20" xfId="30" applyFont="1" applyBorder="1" applyAlignment="1">
      <alignment horizontal="center" vertical="center" wrapText="1"/>
    </xf>
    <xf numFmtId="0" fontId="30" fillId="0" borderId="20" xfId="30" applyFont="1" applyBorder="1" applyAlignment="1">
      <alignment horizontal="left" vertical="center" wrapText="1"/>
    </xf>
    <xf numFmtId="1" fontId="30" fillId="0" borderId="20" xfId="30" applyNumberFormat="1" applyFont="1" applyBorder="1" applyAlignment="1">
      <alignment horizontal="center" vertical="center" wrapText="1"/>
    </xf>
    <xf numFmtId="0" fontId="28" fillId="0" borderId="0" xfId="0" applyFont="1" applyAlignment="1">
      <alignment horizontal="left" vertical="center"/>
    </xf>
    <xf numFmtId="0" fontId="28" fillId="0" borderId="0" xfId="0" applyFont="1" applyAlignment="1">
      <alignment horizontal="center" vertical="center"/>
    </xf>
    <xf numFmtId="0" fontId="28" fillId="60" borderId="0" xfId="0" applyFont="1" applyFill="1" applyAlignment="1">
      <alignment vertical="center"/>
    </xf>
    <xf numFmtId="0" fontId="28" fillId="0" borderId="0" xfId="0" applyFont="1" applyAlignment="1">
      <alignment vertical="center"/>
    </xf>
    <xf numFmtId="0" fontId="30" fillId="0" borderId="0" xfId="0" applyFont="1" applyAlignment="1">
      <alignment horizontal="center" vertical="center"/>
    </xf>
    <xf numFmtId="0" fontId="30" fillId="0" borderId="10" xfId="30" applyNumberFormat="1" applyFont="1" applyBorder="1" applyAlignment="1">
      <alignment horizontal="center" vertical="center" wrapText="1"/>
    </xf>
    <xf numFmtId="1" fontId="30" fillId="0" borderId="10" xfId="30" applyNumberFormat="1"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29" xfId="30" applyNumberFormat="1" applyFont="1" applyBorder="1" applyAlignment="1">
      <alignment horizontal="center" vertical="center" wrapText="1"/>
    </xf>
    <xf numFmtId="0" fontId="28" fillId="0" borderId="29" xfId="30" applyFont="1" applyBorder="1" applyAlignment="1">
      <alignment horizontal="left" vertical="center" wrapText="1"/>
    </xf>
    <xf numFmtId="0" fontId="30" fillId="0" borderId="29" xfId="30" applyFont="1" applyBorder="1" applyAlignment="1">
      <alignment horizontal="left" vertical="center" wrapText="1"/>
    </xf>
    <xf numFmtId="0" fontId="32" fillId="0" borderId="29" xfId="30" applyFont="1" applyBorder="1" applyAlignment="1">
      <alignment horizontal="left" vertical="center" wrapText="1"/>
    </xf>
    <xf numFmtId="14" fontId="30" fillId="0" borderId="29" xfId="30" applyNumberFormat="1" applyFont="1" applyBorder="1" applyAlignment="1">
      <alignment horizontal="left" vertical="center" wrapText="1"/>
    </xf>
    <xf numFmtId="0" fontId="27" fillId="40" borderId="29" xfId="31" applyFont="1" applyBorder="1">
      <alignment wrapText="1"/>
    </xf>
    <xf numFmtId="1" fontId="30" fillId="0" borderId="27" xfId="30" applyNumberFormat="1" applyFont="1" applyBorder="1" applyAlignment="1">
      <alignment horizontal="center" vertical="center" wrapText="1"/>
    </xf>
    <xf numFmtId="1" fontId="30" fillId="0" borderId="17" xfId="30" applyNumberFormat="1" applyFont="1" applyBorder="1" applyAlignment="1">
      <alignment horizontal="center" vertical="center" wrapText="1"/>
    </xf>
    <xf numFmtId="0" fontId="30" fillId="0" borderId="29" xfId="30" applyFont="1" applyBorder="1" applyAlignment="1">
      <alignment horizontal="center" vertical="center" wrapText="1"/>
    </xf>
    <xf numFmtId="0" fontId="30" fillId="0" borderId="30" xfId="30" applyFont="1" applyBorder="1" applyAlignment="1">
      <alignment horizontal="left" vertical="center" wrapText="1"/>
    </xf>
    <xf numFmtId="0" fontId="30" fillId="0" borderId="30" xfId="30" applyNumberFormat="1" applyFont="1" applyBorder="1" applyAlignment="1">
      <alignment horizontal="center" vertical="center" wrapText="1"/>
    </xf>
    <xf numFmtId="0" fontId="30" fillId="0" borderId="30" xfId="30" applyFont="1" applyBorder="1" applyAlignment="1">
      <alignment horizontal="center" vertical="center" wrapText="1"/>
    </xf>
    <xf numFmtId="0" fontId="30" fillId="0" borderId="32" xfId="30" applyNumberFormat="1" applyFont="1" applyBorder="1" applyAlignment="1">
      <alignment horizontal="center" vertical="center" wrapText="1"/>
    </xf>
    <xf numFmtId="1" fontId="30" fillId="0" borderId="17" xfId="0" applyNumberFormat="1" applyFont="1" applyBorder="1" applyAlignment="1">
      <alignment horizontal="center" vertical="center" wrapText="1"/>
    </xf>
    <xf numFmtId="1" fontId="30" fillId="0" borderId="29" xfId="30" applyNumberFormat="1" applyFont="1" applyBorder="1" applyAlignment="1">
      <alignment horizontal="center" vertical="center" wrapText="1"/>
    </xf>
    <xf numFmtId="1" fontId="30" fillId="0" borderId="30" xfId="30" applyNumberFormat="1" applyFont="1" applyBorder="1" applyAlignment="1">
      <alignment horizontal="center" vertical="center" wrapText="1"/>
    </xf>
    <xf numFmtId="0" fontId="30" fillId="0" borderId="17" xfId="0" applyFont="1" applyBorder="1" applyAlignment="1">
      <alignment horizontal="center" vertical="center" wrapText="1"/>
    </xf>
    <xf numFmtId="0" fontId="33" fillId="0" borderId="0" xfId="0" applyFont="1"/>
    <xf numFmtId="0" fontId="29" fillId="0" borderId="29" xfId="0" applyFont="1" applyBorder="1" applyAlignment="1">
      <alignment horizontal="left" vertical="center"/>
    </xf>
    <xf numFmtId="0" fontId="30" fillId="0" borderId="29" xfId="0" applyFont="1" applyBorder="1" applyAlignment="1">
      <alignment vertical="center" wrapText="1"/>
    </xf>
    <xf numFmtId="0" fontId="30" fillId="0" borderId="29" xfId="0" applyFont="1" applyBorder="1" applyAlignment="1">
      <alignment vertical="center"/>
    </xf>
    <xf numFmtId="0" fontId="29" fillId="0" borderId="29" xfId="0" applyFont="1" applyBorder="1" applyAlignment="1">
      <alignment horizontal="left" vertical="center" wrapText="1"/>
    </xf>
    <xf numFmtId="0" fontId="30" fillId="0" borderId="29" xfId="0" applyFont="1" applyBorder="1"/>
    <xf numFmtId="0" fontId="30" fillId="0" borderId="13" xfId="30" applyFont="1" applyBorder="1" applyAlignment="1">
      <alignment horizontal="left" vertical="center" wrapText="1"/>
    </xf>
    <xf numFmtId="0" fontId="29" fillId="0" borderId="19" xfId="30" applyFont="1" applyBorder="1" applyAlignment="1">
      <alignment horizontal="center" vertical="center" wrapText="1"/>
    </xf>
    <xf numFmtId="0" fontId="30" fillId="0" borderId="20" xfId="30" applyNumberFormat="1" applyFont="1" applyBorder="1" applyAlignment="1">
      <alignment horizontal="center" vertical="center" wrapText="1"/>
    </xf>
    <xf numFmtId="0" fontId="30" fillId="0" borderId="13" xfId="30" applyNumberFormat="1" applyFont="1" applyBorder="1" applyAlignment="1">
      <alignment horizontal="center" vertical="center" wrapText="1"/>
    </xf>
    <xf numFmtId="0" fontId="30" fillId="0" borderId="17" xfId="30" applyNumberFormat="1" applyFont="1" applyBorder="1" applyAlignment="1">
      <alignment horizontal="center" vertical="center" wrapText="1"/>
    </xf>
    <xf numFmtId="0" fontId="30" fillId="0" borderId="0" xfId="30" applyFont="1" applyBorder="1" applyAlignment="1">
      <alignment horizontal="left" vertical="center" wrapText="1"/>
    </xf>
    <xf numFmtId="0" fontId="30" fillId="0" borderId="17" xfId="0" applyFont="1" applyBorder="1" applyAlignment="1">
      <alignment horizontal="left" vertical="center" wrapText="1"/>
    </xf>
    <xf numFmtId="1" fontId="30" fillId="0" borderId="14" xfId="30" applyNumberFormat="1" applyFont="1" applyBorder="1" applyAlignment="1">
      <alignment horizontal="left" vertical="center" wrapText="1"/>
    </xf>
    <xf numFmtId="0" fontId="29" fillId="0" borderId="19" xfId="0" applyFont="1" applyBorder="1" applyAlignment="1">
      <alignment horizontal="center" vertical="center" wrapText="1"/>
    </xf>
    <xf numFmtId="0" fontId="30" fillId="0" borderId="20" xfId="0" applyFont="1" applyBorder="1" applyAlignment="1">
      <alignment horizontal="center" vertical="center" wrapText="1"/>
    </xf>
    <xf numFmtId="0" fontId="30" fillId="0" borderId="20" xfId="0" applyFont="1" applyBorder="1" applyAlignment="1">
      <alignment horizontal="left" vertical="center" wrapText="1"/>
    </xf>
    <xf numFmtId="0" fontId="30" fillId="0" borderId="8" xfId="31" applyFont="1" applyFill="1" applyBorder="1" applyAlignment="1">
      <alignment horizontal="left" vertical="center" wrapText="1"/>
    </xf>
    <xf numFmtId="0" fontId="30" fillId="0" borderId="18" xfId="31" applyFont="1" applyFill="1" applyBorder="1" applyAlignment="1">
      <alignment horizontal="left" vertical="center" wrapText="1"/>
    </xf>
    <xf numFmtId="0" fontId="30" fillId="0" borderId="18" xfId="0" applyFont="1" applyBorder="1" applyAlignment="1">
      <alignment vertical="center" wrapText="1"/>
    </xf>
    <xf numFmtId="0" fontId="30" fillId="0" borderId="14" xfId="30" applyFont="1" applyBorder="1" applyAlignment="1">
      <alignment vertical="center" wrapText="1"/>
    </xf>
    <xf numFmtId="0" fontId="30" fillId="0" borderId="8" xfId="30" applyFont="1" applyBorder="1" applyAlignment="1">
      <alignment vertical="center" wrapText="1"/>
    </xf>
    <xf numFmtId="0" fontId="30" fillId="0" borderId="0" xfId="0" applyFont="1" applyAlignment="1">
      <alignment vertical="center" wrapText="1"/>
    </xf>
    <xf numFmtId="0" fontId="35" fillId="0" borderId="0" xfId="0" applyFont="1"/>
    <xf numFmtId="0" fontId="29" fillId="0" borderId="15" xfId="30" applyFont="1" applyBorder="1" applyAlignment="1">
      <alignment horizontal="center" vertical="center" wrapText="1"/>
    </xf>
    <xf numFmtId="0" fontId="30" fillId="0" borderId="29" xfId="30" applyFont="1" applyBorder="1" applyAlignment="1">
      <alignment horizontal="right" vertical="center" wrapText="1"/>
    </xf>
    <xf numFmtId="0" fontId="29" fillId="0" borderId="10" xfId="30" applyFont="1" applyBorder="1" applyAlignment="1">
      <alignment horizontal="left" vertical="center" wrapText="1"/>
    </xf>
    <xf numFmtId="0" fontId="29" fillId="0" borderId="20" xfId="30" applyFont="1" applyBorder="1" applyAlignment="1">
      <alignment horizontal="left" vertical="center" wrapText="1"/>
    </xf>
    <xf numFmtId="0" fontId="29" fillId="0" borderId="20" xfId="0" applyFont="1" applyBorder="1" applyAlignment="1">
      <alignment horizontal="left" vertical="center" wrapText="1"/>
    </xf>
    <xf numFmtId="0" fontId="29" fillId="0" borderId="26" xfId="30" applyFont="1" applyBorder="1" applyAlignment="1">
      <alignment horizontal="left" vertical="center" wrapText="1"/>
    </xf>
    <xf numFmtId="0" fontId="32" fillId="0" borderId="0" xfId="0" applyFont="1" applyAlignment="1">
      <alignment horizontal="left" vertical="center"/>
    </xf>
    <xf numFmtId="0" fontId="22" fillId="0" borderId="0" xfId="82"/>
    <xf numFmtId="0" fontId="30" fillId="0" borderId="29" xfId="0" applyFont="1" applyBorder="1" applyAlignment="1">
      <alignment wrapText="1"/>
    </xf>
    <xf numFmtId="0" fontId="37" fillId="0" borderId="0" xfId="0" applyFont="1"/>
    <xf numFmtId="0" fontId="30" fillId="0" borderId="10" xfId="0" applyFont="1" applyBorder="1" applyAlignment="1">
      <alignment horizontal="center" vertical="center" wrapText="1"/>
    </xf>
    <xf numFmtId="0" fontId="29" fillId="0" borderId="27" xfId="30" applyFont="1" applyBorder="1" applyAlignment="1">
      <alignment horizontal="left" vertical="center" wrapText="1"/>
    </xf>
    <xf numFmtId="0" fontId="28" fillId="0" borderId="0" xfId="0" applyFont="1" applyAlignment="1">
      <alignment horizontal="left"/>
    </xf>
    <xf numFmtId="0" fontId="28" fillId="0" borderId="0" xfId="0" applyFont="1"/>
    <xf numFmtId="0" fontId="28" fillId="62" borderId="42" xfId="0" applyFont="1" applyFill="1" applyBorder="1" applyAlignment="1">
      <alignment horizontal="left"/>
    </xf>
    <xf numFmtId="0" fontId="28" fillId="62" borderId="42" xfId="0" applyFont="1" applyFill="1" applyBorder="1"/>
    <xf numFmtId="0" fontId="28" fillId="62" borderId="0" xfId="0" applyFont="1" applyFill="1" applyAlignment="1">
      <alignment horizontal="left"/>
    </xf>
    <xf numFmtId="0" fontId="28" fillId="62" borderId="0" xfId="0" applyFont="1" applyFill="1"/>
    <xf numFmtId="0" fontId="28" fillId="63" borderId="0" xfId="0" applyFont="1" applyFill="1" applyAlignment="1">
      <alignment horizontal="left"/>
    </xf>
    <xf numFmtId="0" fontId="28" fillId="63" borderId="0" xfId="0" applyFont="1" applyFill="1"/>
    <xf numFmtId="0" fontId="28" fillId="63" borderId="0" xfId="30" applyFont="1" applyFill="1" applyBorder="1" applyAlignment="1">
      <alignment horizontal="center" vertical="center"/>
    </xf>
    <xf numFmtId="0" fontId="28" fillId="62" borderId="10" xfId="30" applyFont="1" applyFill="1" applyBorder="1" applyAlignment="1">
      <alignment horizontal="center" vertical="center"/>
    </xf>
    <xf numFmtId="0" fontId="28" fillId="63" borderId="43" xfId="30" applyFont="1" applyFill="1" applyBorder="1" applyAlignment="1">
      <alignment horizontal="center" vertical="center"/>
    </xf>
    <xf numFmtId="0" fontId="28" fillId="62" borderId="42" xfId="30" applyFont="1" applyFill="1" applyBorder="1" applyAlignment="1">
      <alignment horizontal="center" vertical="center"/>
    </xf>
    <xf numFmtId="0" fontId="28" fillId="0" borderId="44" xfId="0" applyFont="1" applyBorder="1" applyAlignment="1">
      <alignment horizontal="left"/>
    </xf>
    <xf numFmtId="0" fontId="32" fillId="0" borderId="44" xfId="0" applyFont="1" applyBorder="1" applyAlignment="1">
      <alignment horizontal="left"/>
    </xf>
    <xf numFmtId="0" fontId="32" fillId="0" borderId="44" xfId="0" applyFont="1" applyBorder="1"/>
    <xf numFmtId="0" fontId="32" fillId="64" borderId="44" xfId="0" applyFont="1" applyFill="1" applyBorder="1" applyAlignment="1">
      <alignment horizontal="left"/>
    </xf>
    <xf numFmtId="164" fontId="32" fillId="64" borderId="44" xfId="0" applyNumberFormat="1" applyFont="1" applyFill="1" applyBorder="1" applyAlignment="1">
      <alignment horizontal="left"/>
    </xf>
    <xf numFmtId="0" fontId="30" fillId="65" borderId="44" xfId="0" applyFont="1" applyFill="1" applyBorder="1" applyAlignment="1">
      <alignment horizontal="left"/>
    </xf>
    <xf numFmtId="164" fontId="28" fillId="0" borderId="44" xfId="0" applyNumberFormat="1" applyFont="1" applyBorder="1" applyAlignment="1">
      <alignment horizontal="left"/>
    </xf>
    <xf numFmtId="0" fontId="30" fillId="62" borderId="44" xfId="0" applyFont="1" applyFill="1" applyBorder="1" applyAlignment="1">
      <alignment horizontal="left"/>
    </xf>
    <xf numFmtId="0" fontId="30" fillId="63" borderId="44" xfId="0" applyFont="1" applyFill="1" applyBorder="1" applyAlignment="1">
      <alignment horizontal="left"/>
    </xf>
    <xf numFmtId="0" fontId="30" fillId="0" borderId="13" xfId="30" applyFont="1" applyBorder="1" applyAlignment="1">
      <alignment horizontal="center" vertical="center" wrapText="1"/>
    </xf>
    <xf numFmtId="0" fontId="30" fillId="0" borderId="10" xfId="30" applyFont="1" applyBorder="1" applyAlignment="1">
      <alignment horizontal="center" vertical="center" wrapText="1"/>
    </xf>
    <xf numFmtId="0" fontId="30" fillId="0" borderId="17" xfId="30" applyFont="1" applyBorder="1" applyAlignment="1">
      <alignment horizontal="center" vertical="center" wrapText="1"/>
    </xf>
    <xf numFmtId="0" fontId="30" fillId="0" borderId="13" xfId="30" applyFont="1" applyBorder="1" applyAlignment="1">
      <alignment horizontal="left" vertical="center" wrapText="1"/>
    </xf>
    <xf numFmtId="0" fontId="30" fillId="0" borderId="28" xfId="30" applyFont="1" applyBorder="1" applyAlignment="1">
      <alignment horizontal="left" vertical="center" wrapText="1"/>
    </xf>
    <xf numFmtId="0" fontId="30" fillId="0" borderId="17" xfId="30" applyFont="1" applyBorder="1" applyAlignment="1">
      <alignment horizontal="left" vertical="center" wrapText="1"/>
    </xf>
    <xf numFmtId="0" fontId="30" fillId="0" borderId="13"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7" xfId="0" applyFont="1" applyBorder="1" applyAlignment="1">
      <alignment horizontal="center" vertical="center" wrapText="1"/>
    </xf>
    <xf numFmtId="0" fontId="30" fillId="0" borderId="38" xfId="30" applyFont="1" applyBorder="1" applyAlignment="1">
      <alignment horizontal="center" vertical="center" wrapText="1"/>
    </xf>
    <xf numFmtId="0" fontId="30" fillId="0" borderId="39" xfId="30" applyFont="1" applyBorder="1" applyAlignment="1">
      <alignment horizontal="center" vertical="center" wrapText="1"/>
    </xf>
    <xf numFmtId="0" fontId="30" fillId="0" borderId="40" xfId="30" applyFont="1" applyBorder="1" applyAlignment="1">
      <alignment horizontal="center" vertical="center" wrapText="1"/>
    </xf>
    <xf numFmtId="0" fontId="29" fillId="0" borderId="12" xfId="31" applyFont="1" applyFill="1" applyBorder="1" applyAlignment="1">
      <alignment horizontal="center" vertical="center" wrapText="1"/>
    </xf>
    <xf numFmtId="0" fontId="29" fillId="0" borderId="16" xfId="31" applyFont="1" applyFill="1" applyBorder="1" applyAlignment="1">
      <alignment horizontal="center" vertical="center" wrapText="1"/>
    </xf>
    <xf numFmtId="0" fontId="29" fillId="0" borderId="12" xfId="30" applyFont="1" applyBorder="1" applyAlignment="1">
      <alignment horizontal="center" vertical="center" wrapText="1"/>
    </xf>
    <xf numFmtId="0" fontId="29" fillId="0" borderId="15" xfId="30" applyFont="1" applyBorder="1" applyAlignment="1">
      <alignment horizontal="center" vertical="center" wrapText="1"/>
    </xf>
    <xf numFmtId="0" fontId="29" fillId="0" borderId="16" xfId="30" applyFont="1" applyBorder="1" applyAlignment="1">
      <alignment horizontal="center" vertical="center" wrapText="1"/>
    </xf>
    <xf numFmtId="0" fontId="29" fillId="0" borderId="14" xfId="30" applyFont="1" applyBorder="1" applyAlignment="1">
      <alignment horizontal="left" vertical="center" wrapText="1"/>
    </xf>
    <xf numFmtId="0" fontId="29" fillId="0" borderId="30" xfId="30" applyFont="1" applyBorder="1" applyAlignment="1">
      <alignment horizontal="left" vertical="center" wrapText="1"/>
    </xf>
    <xf numFmtId="0" fontId="29" fillId="0" borderId="8" xfId="30" applyFont="1" applyBorder="1" applyAlignment="1">
      <alignment horizontal="left" vertical="center" wrapText="1"/>
    </xf>
    <xf numFmtId="0" fontId="29" fillId="0" borderId="18" xfId="30" applyFont="1" applyBorder="1" applyAlignment="1">
      <alignment horizontal="left" vertical="center" wrapText="1"/>
    </xf>
    <xf numFmtId="0" fontId="30" fillId="0" borderId="14" xfId="30" applyFont="1" applyBorder="1" applyAlignment="1">
      <alignment horizontal="center" vertical="center" wrapText="1"/>
    </xf>
    <xf numFmtId="0" fontId="30" fillId="0" borderId="30" xfId="30" applyFont="1" applyBorder="1" applyAlignment="1">
      <alignment horizontal="center" vertical="center" wrapText="1"/>
    </xf>
    <xf numFmtId="0" fontId="30" fillId="0" borderId="8" xfId="30" applyFont="1" applyBorder="1" applyAlignment="1">
      <alignment horizontal="center" vertical="center" wrapText="1"/>
    </xf>
    <xf numFmtId="0" fontId="30" fillId="0" borderId="18" xfId="30" applyFont="1" applyBorder="1" applyAlignment="1">
      <alignment horizontal="center" vertical="center" wrapText="1"/>
    </xf>
    <xf numFmtId="0" fontId="30" fillId="0" borderId="14" xfId="30" applyFont="1" applyBorder="1" applyAlignment="1">
      <alignment horizontal="left" vertical="center" wrapText="1"/>
    </xf>
    <xf numFmtId="0" fontId="30" fillId="0" borderId="30" xfId="30" applyFont="1" applyBorder="1" applyAlignment="1">
      <alignment horizontal="left" vertical="center" wrapText="1"/>
    </xf>
    <xf numFmtId="0" fontId="30" fillId="0" borderId="8" xfId="30" applyFont="1" applyBorder="1" applyAlignment="1">
      <alignment horizontal="left" vertical="center" wrapText="1"/>
    </xf>
    <xf numFmtId="0" fontId="30" fillId="0" borderId="18" xfId="30" applyFont="1" applyBorder="1" applyAlignment="1">
      <alignment horizontal="left" vertical="center" wrapText="1"/>
    </xf>
    <xf numFmtId="0" fontId="29" fillId="0" borderId="12" xfId="0" applyFont="1" applyBorder="1" applyAlignment="1">
      <alignment horizontal="center" vertical="center" wrapText="1"/>
    </xf>
    <xf numFmtId="0" fontId="29" fillId="0" borderId="15" xfId="0" applyFont="1" applyBorder="1" applyAlignment="1">
      <alignment horizontal="center" vertical="center" wrapText="1"/>
    </xf>
    <xf numFmtId="0" fontId="29" fillId="0" borderId="16" xfId="0" applyFont="1" applyBorder="1" applyAlignment="1">
      <alignment horizontal="center" vertical="center" wrapText="1"/>
    </xf>
    <xf numFmtId="0" fontId="30" fillId="0" borderId="35" xfId="0" applyFont="1" applyBorder="1" applyAlignment="1">
      <alignment horizontal="center" vertical="center" wrapText="1"/>
    </xf>
    <xf numFmtId="0" fontId="30" fillId="0" borderId="36" xfId="0" applyFont="1" applyBorder="1" applyAlignment="1">
      <alignment horizontal="center" vertical="center" wrapText="1"/>
    </xf>
    <xf numFmtId="0" fontId="30" fillId="0" borderId="37" xfId="0" applyFont="1" applyBorder="1" applyAlignment="1">
      <alignment horizontal="center" vertical="center" wrapText="1"/>
    </xf>
    <xf numFmtId="0" fontId="30" fillId="0" borderId="13" xfId="31" applyFont="1" applyFill="1" applyBorder="1" applyAlignment="1">
      <alignment horizontal="center" vertical="center" wrapText="1"/>
    </xf>
    <xf numFmtId="0" fontId="30" fillId="0" borderId="10" xfId="31" applyFont="1" applyFill="1" applyBorder="1" applyAlignment="1">
      <alignment horizontal="center" vertical="center" wrapText="1"/>
    </xf>
    <xf numFmtId="0" fontId="30" fillId="0" borderId="17" xfId="31" applyFont="1" applyFill="1" applyBorder="1" applyAlignment="1">
      <alignment horizontal="center" vertical="center" wrapText="1"/>
    </xf>
    <xf numFmtId="0" fontId="29" fillId="0" borderId="22" xfId="30" applyFont="1" applyBorder="1" applyAlignment="1">
      <alignment horizontal="left" vertical="center" wrapText="1"/>
    </xf>
    <xf numFmtId="0" fontId="29" fillId="0" borderId="32" xfId="30" applyFont="1" applyBorder="1" applyAlignment="1">
      <alignment horizontal="left" vertical="center" wrapText="1"/>
    </xf>
    <xf numFmtId="0" fontId="29" fillId="0" borderId="11" xfId="30" applyFont="1" applyBorder="1" applyAlignment="1">
      <alignment horizontal="left" vertical="center" wrapText="1"/>
    </xf>
    <xf numFmtId="0" fontId="29" fillId="0" borderId="25" xfId="30" applyFont="1" applyBorder="1" applyAlignment="1">
      <alignment horizontal="left" vertical="center" wrapText="1"/>
    </xf>
    <xf numFmtId="0" fontId="30" fillId="0" borderId="14" xfId="0" applyFont="1" applyBorder="1" applyAlignment="1">
      <alignment horizontal="center" vertical="center" wrapText="1"/>
    </xf>
    <xf numFmtId="0" fontId="30" fillId="0" borderId="30" xfId="0" applyFont="1" applyBorder="1" applyAlignment="1">
      <alignment horizontal="center" vertical="center" wrapText="1"/>
    </xf>
    <xf numFmtId="0" fontId="30" fillId="0" borderId="8" xfId="0" applyFont="1" applyBorder="1" applyAlignment="1">
      <alignment horizontal="center" vertical="center" wrapText="1"/>
    </xf>
    <xf numFmtId="0" fontId="30" fillId="0" borderId="18" xfId="0" applyFont="1" applyBorder="1" applyAlignment="1">
      <alignment horizontal="center" vertical="center" wrapText="1"/>
    </xf>
    <xf numFmtId="0" fontId="29" fillId="0" borderId="21" xfId="30" applyFont="1" applyBorder="1" applyAlignment="1">
      <alignment horizontal="center" vertical="center" wrapText="1"/>
    </xf>
    <xf numFmtId="0" fontId="29" fillId="0" borderId="41" xfId="30" applyFont="1" applyBorder="1" applyAlignment="1">
      <alignment horizontal="center" vertical="center" wrapText="1"/>
    </xf>
    <xf numFmtId="0" fontId="29" fillId="0" borderId="23" xfId="30" applyFont="1" applyBorder="1" applyAlignment="1">
      <alignment horizontal="center" vertical="center" wrapText="1"/>
    </xf>
    <xf numFmtId="0" fontId="29" fillId="0" borderId="24" xfId="30" applyFont="1" applyBorder="1" applyAlignment="1">
      <alignment horizontal="center" vertical="center" wrapText="1"/>
    </xf>
    <xf numFmtId="0" fontId="29" fillId="0" borderId="14" xfId="0" applyFont="1" applyBorder="1" applyAlignment="1">
      <alignment horizontal="left" vertical="center" wrapText="1"/>
    </xf>
    <xf numFmtId="0" fontId="29" fillId="0" borderId="8" xfId="0" applyFont="1" applyBorder="1" applyAlignment="1">
      <alignment horizontal="left" vertical="center" wrapText="1"/>
    </xf>
    <xf numFmtId="0" fontId="29" fillId="0" borderId="18" xfId="0" applyFont="1" applyBorder="1" applyAlignment="1">
      <alignment horizontal="left" vertical="center" wrapText="1"/>
    </xf>
    <xf numFmtId="0" fontId="30" fillId="0" borderId="14" xfId="0" applyFont="1" applyBorder="1" applyAlignment="1">
      <alignment horizontal="left" vertical="center" wrapText="1"/>
    </xf>
    <xf numFmtId="0" fontId="30" fillId="0" borderId="8" xfId="0" applyFont="1" applyBorder="1" applyAlignment="1">
      <alignment horizontal="left" vertical="center" wrapText="1"/>
    </xf>
    <xf numFmtId="0" fontId="30" fillId="0" borderId="18" xfId="0" applyFont="1" applyBorder="1" applyAlignment="1">
      <alignment horizontal="left" vertical="center" wrapText="1"/>
    </xf>
    <xf numFmtId="0" fontId="29" fillId="0" borderId="10" xfId="30" applyFont="1" applyBorder="1" applyAlignment="1">
      <alignment horizontal="left" vertical="center" wrapText="1"/>
    </xf>
    <xf numFmtId="0" fontId="30" fillId="0" borderId="28" xfId="30" applyFont="1" applyBorder="1" applyAlignment="1">
      <alignment horizontal="center" vertical="center" wrapText="1"/>
    </xf>
    <xf numFmtId="0" fontId="30" fillId="0" borderId="10" xfId="30" applyFont="1" applyBorder="1" applyAlignment="1">
      <alignment horizontal="left" vertical="center" wrapText="1"/>
    </xf>
    <xf numFmtId="0" fontId="30" fillId="0" borderId="31" xfId="30" applyFont="1" applyBorder="1" applyAlignment="1">
      <alignment horizontal="center" vertical="center" wrapText="1"/>
    </xf>
    <xf numFmtId="0" fontId="29" fillId="0" borderId="35" xfId="0" applyFont="1" applyBorder="1" applyAlignment="1">
      <alignment horizontal="center" vertical="center" wrapText="1"/>
    </xf>
    <xf numFmtId="0" fontId="29" fillId="0" borderId="36" xfId="0" applyFont="1" applyBorder="1" applyAlignment="1">
      <alignment horizontal="center" vertical="center" wrapText="1"/>
    </xf>
    <xf numFmtId="0" fontId="29" fillId="0" borderId="37" xfId="0" applyFont="1" applyBorder="1" applyAlignment="1">
      <alignment horizontal="center" vertical="center" wrapText="1"/>
    </xf>
    <xf numFmtId="0" fontId="29" fillId="0" borderId="33" xfId="0" applyFont="1" applyBorder="1" applyAlignment="1">
      <alignment horizontal="left" vertical="center" wrapText="1"/>
    </xf>
    <xf numFmtId="0" fontId="29" fillId="0" borderId="0" xfId="0" applyFont="1" applyAlignment="1">
      <alignment horizontal="left" vertical="center" wrapText="1"/>
    </xf>
    <xf numFmtId="0" fontId="29" fillId="0" borderId="34" xfId="0" applyFont="1" applyBorder="1" applyAlignment="1">
      <alignment horizontal="left" vertical="center" wrapText="1"/>
    </xf>
    <xf numFmtId="0" fontId="30" fillId="0" borderId="35" xfId="0" applyFont="1" applyBorder="1" applyAlignment="1">
      <alignment horizontal="left" vertical="center" wrapText="1"/>
    </xf>
    <xf numFmtId="0" fontId="30" fillId="0" borderId="36" xfId="0" applyFont="1" applyBorder="1" applyAlignment="1">
      <alignment horizontal="left" vertical="center" wrapText="1"/>
    </xf>
    <xf numFmtId="0" fontId="30" fillId="0" borderId="37" xfId="0" applyFont="1" applyBorder="1" applyAlignment="1">
      <alignment horizontal="left" vertical="center" wrapText="1"/>
    </xf>
    <xf numFmtId="0" fontId="30" fillId="0" borderId="33" xfId="0" applyFont="1" applyBorder="1" applyAlignment="1">
      <alignment horizontal="center" vertical="center" wrapText="1"/>
    </xf>
    <xf numFmtId="0" fontId="30" fillId="0" borderId="0" xfId="0" applyFont="1" applyAlignment="1">
      <alignment horizontal="center" vertical="center" wrapText="1"/>
    </xf>
    <xf numFmtId="0" fontId="30" fillId="0" borderId="34" xfId="0" applyFont="1" applyBorder="1" applyAlignment="1">
      <alignment horizontal="center" vertical="center" wrapText="1"/>
    </xf>
    <xf numFmtId="0" fontId="29" fillId="0" borderId="13" xfId="30" applyFont="1" applyBorder="1" applyAlignment="1">
      <alignment horizontal="left" vertical="center" wrapText="1"/>
    </xf>
    <xf numFmtId="0" fontId="29" fillId="0" borderId="17" xfId="30" applyFont="1" applyBorder="1" applyAlignment="1">
      <alignment horizontal="left" vertical="center" wrapText="1"/>
    </xf>
    <xf numFmtId="0" fontId="30" fillId="60" borderId="14" xfId="30" applyFont="1" applyFill="1" applyBorder="1" applyAlignment="1">
      <alignment horizontal="center" vertical="center" wrapText="1"/>
    </xf>
    <xf numFmtId="0" fontId="30" fillId="60" borderId="8" xfId="30" applyFont="1" applyFill="1" applyBorder="1" applyAlignment="1">
      <alignment horizontal="center" vertical="center" wrapText="1"/>
    </xf>
    <xf numFmtId="0" fontId="30" fillId="60" borderId="18" xfId="30" applyFont="1" applyFill="1" applyBorder="1" applyAlignment="1">
      <alignment horizontal="center" vertical="center" wrapText="1"/>
    </xf>
  </cellXfs>
  <cellStyles count="83">
    <cellStyle name="20% - Accent10" xfId="69" xr:uid="{00000000-0005-0000-0000-000001000000}"/>
    <cellStyle name="20% - Accent11" xfId="70" xr:uid="{00000000-0005-0000-0000-000002000000}"/>
    <cellStyle name="20% - Accent12" xfId="71" xr:uid="{00000000-0005-0000-0000-000003000000}"/>
    <cellStyle name="20% - Accent7" xfId="66" xr:uid="{00000000-0005-0000-0000-000009000000}"/>
    <cellStyle name="20% - Accent8" xfId="67" xr:uid="{00000000-0005-0000-0000-00000A000000}"/>
    <cellStyle name="20% - Accent9" xfId="68" xr:uid="{00000000-0005-0000-0000-00000B000000}"/>
    <cellStyle name="20% – rõhk1" xfId="1" builtinId="30" customBuiltin="1"/>
    <cellStyle name="20% – rõhk2" xfId="2" builtinId="34" customBuiltin="1"/>
    <cellStyle name="20% – rõhk3" xfId="3" builtinId="38" customBuiltin="1"/>
    <cellStyle name="20% – rõhk4" xfId="4" builtinId="42" customBuiltin="1"/>
    <cellStyle name="20% – rõhk5" xfId="5" builtinId="46" customBuiltin="1"/>
    <cellStyle name="20% – rõhk6" xfId="6" builtinId="50" customBuiltin="1"/>
    <cellStyle name="40% - Accent10" xfId="63" xr:uid="{00000000-0005-0000-0000-00000D000000}"/>
    <cellStyle name="40% - Accent11" xfId="64" xr:uid="{00000000-0005-0000-0000-00000E000000}"/>
    <cellStyle name="40% - Accent12" xfId="65" xr:uid="{00000000-0005-0000-0000-00000F000000}"/>
    <cellStyle name="40% - Accent7" xfId="60" xr:uid="{00000000-0005-0000-0000-000015000000}"/>
    <cellStyle name="40% - Accent8" xfId="61" xr:uid="{00000000-0005-0000-0000-000016000000}"/>
    <cellStyle name="40% - Accent9" xfId="62" xr:uid="{00000000-0005-0000-0000-000017000000}"/>
    <cellStyle name="40% – rõhk1" xfId="7" builtinId="31" customBuiltin="1"/>
    <cellStyle name="40% – rõhk2" xfId="8" builtinId="35" customBuiltin="1"/>
    <cellStyle name="40% – rõhk3" xfId="9" builtinId="39" customBuiltin="1"/>
    <cellStyle name="40% – rõhk4" xfId="10" builtinId="43" customBuiltin="1"/>
    <cellStyle name="40% – rõhk5" xfId="11" builtinId="47" customBuiltin="1"/>
    <cellStyle name="40% – rõhk6" xfId="12" builtinId="51" customBuiltin="1"/>
    <cellStyle name="60% - Accent10" xfId="57" xr:uid="{00000000-0005-0000-0000-000019000000}"/>
    <cellStyle name="60% - Accent11" xfId="58" xr:uid="{00000000-0005-0000-0000-00001A000000}"/>
    <cellStyle name="60% - Accent12" xfId="59" xr:uid="{00000000-0005-0000-0000-00001B000000}"/>
    <cellStyle name="60% - Accent7" xfId="54" xr:uid="{00000000-0005-0000-0000-000021000000}"/>
    <cellStyle name="60% - Accent8" xfId="55" xr:uid="{00000000-0005-0000-0000-000022000000}"/>
    <cellStyle name="60% - Accent9" xfId="56" xr:uid="{00000000-0005-0000-0000-000023000000}"/>
    <cellStyle name="60% – rõhk1" xfId="13" builtinId="32" customBuiltin="1"/>
    <cellStyle name="60% – rõhk2" xfId="14" builtinId="36" customBuiltin="1"/>
    <cellStyle name="60% – rõhk3" xfId="15" builtinId="40" customBuiltin="1"/>
    <cellStyle name="60% – rõhk4" xfId="16" builtinId="44" customBuiltin="1"/>
    <cellStyle name="60% – rõhk5" xfId="17" builtinId="48" customBuiltin="1"/>
    <cellStyle name="60% – rõhk6" xfId="18" builtinId="52" customBuiltin="1"/>
    <cellStyle name="Accent10" xfId="51" xr:uid="{00000000-0005-0000-0000-000025000000}"/>
    <cellStyle name="Accent11" xfId="52" xr:uid="{00000000-0005-0000-0000-000026000000}"/>
    <cellStyle name="Accent12" xfId="53" xr:uid="{00000000-0005-0000-0000-000027000000}"/>
    <cellStyle name="Accent7" xfId="48" xr:uid="{00000000-0005-0000-0000-00002D000000}"/>
    <cellStyle name="Accent8" xfId="49" xr:uid="{00000000-0005-0000-0000-00002E000000}"/>
    <cellStyle name="Accent9" xfId="50" xr:uid="{00000000-0005-0000-0000-00002F000000}"/>
    <cellStyle name="Arvutus" xfId="26" builtinId="22" customBuiltin="1"/>
    <cellStyle name="Bad 2" xfId="78" xr:uid="{249A32E3-3196-4469-9585-684B862BEA1A}"/>
    <cellStyle name="Calculation 2" xfId="79" xr:uid="{3883D429-9272-46F8-8B50-CE7AB1DAA43C}"/>
    <cellStyle name="Halb" xfId="25" builtinId="27" customBuiltin="1"/>
    <cellStyle name="Hea" xfId="34" builtinId="26" customBuiltin="1"/>
    <cellStyle name="Hoiatuse tekst" xfId="47" builtinId="11" customBuiltin="1"/>
    <cellStyle name="Hüperlink" xfId="39" builtinId="8" customBuiltin="1"/>
    <cellStyle name="Hyperlink 2" xfId="73" xr:uid="{D3C1E569-CEF9-448C-9612-4155E74674CD}"/>
    <cellStyle name="Input 2" xfId="80" xr:uid="{76B3ACBA-2FEF-4A9B-9B4A-0D0E6372DDA4}"/>
    <cellStyle name="Kokku" xfId="46" builtinId="25" hidden="1" customBuiltin="1"/>
    <cellStyle name="Kontrolli lahtrit" xfId="27" builtinId="23" customBuiltin="1"/>
    <cellStyle name="Külastatud hüperlink" xfId="33" builtinId="9" customBuiltin="1"/>
    <cellStyle name="Lingitud lahter" xfId="41" builtinId="24" customBuiltin="1"/>
    <cellStyle name="Linked Cell 2" xfId="81" xr:uid="{D10FFACA-1793-4CDC-A341-7BE4AAE24CF9}"/>
    <cellStyle name="Märkus" xfId="43" builtinId="10" customBuiltin="1"/>
    <cellStyle name="Neutraalne" xfId="42" builtinId="28" customBuiltin="1"/>
    <cellStyle name="Normaallaad" xfId="0" builtinId="0" customBuiltin="1"/>
    <cellStyle name="Normal 2" xfId="74" xr:uid="{0350A1FA-534E-4024-90F7-CA2D9ACBBBAA}"/>
    <cellStyle name="Normal 2 2" xfId="76" xr:uid="{657DB145-EC59-42FE-860B-EC6A8BD7D14D}"/>
    <cellStyle name="Normal 2 2 2" xfId="77" xr:uid="{A19BB19F-DC7B-4C29-BF8F-B4F595358951}"/>
    <cellStyle name="Normal 3" xfId="72" xr:uid="{6C580266-CCE8-481D-A37F-EEC3AF8F7D9B}"/>
    <cellStyle name="Normal 4" xfId="82" xr:uid="{24377D7D-7598-44E7-A3C6-1430DF69E6A7}"/>
    <cellStyle name="Pealkiri 1" xfId="35" builtinId="16" hidden="1" customBuiltin="1"/>
    <cellStyle name="Pealkiri 2" xfId="36" builtinId="17" hidden="1" customBuiltin="1"/>
    <cellStyle name="Pealkiri 3" xfId="37" builtinId="18" hidden="1" customBuiltin="1"/>
    <cellStyle name="Pealkiri 4" xfId="38" builtinId="19" hidden="1" customBuiltin="1"/>
    <cellStyle name="Percent 2" xfId="75" xr:uid="{5D3816AF-5BDC-45D5-80DE-AFFBC1EAB881}"/>
    <cellStyle name="Rõhk1" xfId="19" builtinId="29" customBuiltin="1"/>
    <cellStyle name="Rõhk2" xfId="20" builtinId="33" customBuiltin="1"/>
    <cellStyle name="Rõhk3" xfId="21" builtinId="37" customBuiltin="1"/>
    <cellStyle name="Rõhk4" xfId="22" builtinId="41" customBuiltin="1"/>
    <cellStyle name="Rõhk5" xfId="23" builtinId="45" customBuiltin="1"/>
    <cellStyle name="Rõhk6" xfId="24" builtinId="49" customBuiltin="1"/>
    <cellStyle name="Selgitav tekst" xfId="32" builtinId="53" customBuiltin="1"/>
    <cellStyle name="Sisend" xfId="40" builtinId="20" customBuiltin="1"/>
    <cellStyle name="Tri_Calculation0" xfId="28" xr:uid="{00000000-0005-0000-0000-000033000000}"/>
    <cellStyle name="Tri_SecTitle1" xfId="29" xr:uid="{00000000-0005-0000-0000-00005B000000}"/>
    <cellStyle name="Tri_TableCell0" xfId="30" xr:uid="{00000000-0005-0000-0000-000043000000}"/>
    <cellStyle name="Tri_TableHeader1" xfId="31" xr:uid="{00000000-0005-0000-0000-000047000000}"/>
    <cellStyle name="Väljund" xfId="44" builtinId="21" customBuiltin="1"/>
    <cellStyle name="Üldpealkiri" xfId="45" builtinId="15" hidden="1" customBuiltin="1"/>
  </cellStyles>
  <dxfs count="31">
    <dxf>
      <fill>
        <patternFill>
          <bgColor rgb="FFCCFFCC"/>
        </patternFill>
      </fill>
    </dxf>
    <dxf>
      <fill>
        <patternFill>
          <bgColor rgb="FFCCFFCC"/>
        </patternFill>
      </fill>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numFmt numFmtId="0" formatCode="General"/>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general" vertical="bottom" textRotation="0" wrapText="0" indent="0" justifyLastLine="0" shrinkToFit="0" readingOrder="0"/>
    </dxf>
    <dxf>
      <font>
        <strike val="0"/>
        <outline val="0"/>
        <shadow val="0"/>
        <u val="none"/>
        <vertAlign val="baseline"/>
        <sz val="10"/>
        <color auto="1"/>
        <name val="Arial"/>
        <family val="2"/>
        <scheme val="none"/>
      </font>
      <alignment horizontal="general"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b val="0"/>
        <i val="0"/>
        <strike val="0"/>
        <condense val="0"/>
        <extend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horizontal="left" vertical="bottom"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ont>
        <strike val="0"/>
        <outline val="0"/>
        <shadow val="0"/>
        <u val="none"/>
        <vertAlign val="baseline"/>
        <sz val="10"/>
        <color auto="1"/>
        <name val="Arial"/>
        <family val="2"/>
        <scheme val="none"/>
      </font>
      <alignment textRotation="0" wrapText="0" indent="0" justifyLastLine="0" shrinkToFit="0" readingOrder="0"/>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2"/>
      </font>
      <fill>
        <patternFill patternType="none">
          <bgColor auto="1"/>
        </patternFill>
      </fill>
      <border>
        <bottom style="thin">
          <color theme="2"/>
        </bottom>
      </border>
    </dxf>
    <dxf>
      <border diagonalUp="0" diagonalDown="0">
        <left style="hair">
          <color theme="6"/>
        </left>
        <right style="hair">
          <color theme="6"/>
        </right>
        <top style="hair">
          <color theme="6"/>
        </top>
        <bottom style="hair">
          <color theme="6"/>
        </bottom>
        <vertical style="hair">
          <color theme="6"/>
        </vertical>
        <horizontal style="hair">
          <color theme="6"/>
        </horizontal>
      </border>
    </dxf>
    <dxf>
      <fill>
        <patternFill>
          <bgColor rgb="FFE4F1CC"/>
        </patternFill>
      </fill>
    </dxf>
    <dxf>
      <fill>
        <patternFill>
          <bgColor rgb="FFE4F1CC"/>
        </patternFill>
      </fill>
    </dxf>
    <dxf>
      <font>
        <color theme="0"/>
      </font>
      <fill>
        <patternFill>
          <bgColor theme="2"/>
        </patternFill>
      </fill>
    </dxf>
    <dxf>
      <font>
        <color theme="0"/>
      </font>
      <fill>
        <patternFill>
          <bgColor theme="2"/>
        </patternFill>
      </fill>
    </dxf>
    <dxf>
      <font>
        <b/>
        <i val="0"/>
        <color theme="0"/>
      </font>
      <fill>
        <patternFill>
          <bgColor theme="2"/>
        </patternFill>
      </fill>
    </dxf>
    <dxf>
      <font>
        <b/>
        <i val="0"/>
        <color theme="0"/>
      </font>
      <fill>
        <patternFill>
          <bgColor theme="2"/>
        </patternFill>
      </fill>
    </dxf>
    <dxf>
      <border diagonalUp="0" diagonalDown="0">
        <left style="hair">
          <color theme="2"/>
        </left>
        <right style="hair">
          <color theme="2"/>
        </right>
        <top style="hair">
          <color theme="2"/>
        </top>
        <bottom style="hair">
          <color theme="2"/>
        </bottom>
        <vertical style="hair">
          <color theme="2"/>
        </vertical>
        <horizontal style="hair">
          <color theme="2"/>
        </horizontal>
      </border>
    </dxf>
  </dxfs>
  <tableStyles count="2" defaultTableStyle="TableStyleMedium2" defaultPivotStyle="PivotStyleLight16">
    <tableStyle name="E_Table1_Green" pivot="0" count="7" xr9:uid="{00000000-0011-0000-FFFF-FFFF00000000}">
      <tableStyleElement type="wholeTable" dxfId="30"/>
      <tableStyleElement type="headerRow" dxfId="29"/>
      <tableStyleElement type="totalRow" dxfId="28"/>
      <tableStyleElement type="firstColumn" dxfId="27"/>
      <tableStyleElement type="lastColumn" dxfId="26"/>
      <tableStyleElement type="secondRowStripe" dxfId="25"/>
      <tableStyleElement type="secondColumnStripe" dxfId="24"/>
    </tableStyle>
    <tableStyle name="E_Table2_Green" pivot="0" count="7" xr9:uid="{00000000-0011-0000-FFFF-FFFF01000000}">
      <tableStyleElement type="wholeTable" dxfId="23"/>
      <tableStyleElement type="headerRow" dxfId="22"/>
      <tableStyleElement type="totalRow" dxfId="21"/>
      <tableStyleElement type="firstColumn" dxfId="20"/>
      <tableStyleElement type="lastColumn" dxfId="19"/>
      <tableStyleElement type="secondRowStripe" dxfId="18"/>
      <tableStyleElement type="secondColumnStripe" dxfId="17"/>
    </tableStyle>
  </tableStyles>
  <colors>
    <indexedColors>
      <rgbColor rgb="00000000"/>
      <rgbColor rgb="00FFFFFF"/>
      <rgbColor rgb="00FF0000"/>
      <rgbColor rgb="0000FF00"/>
      <rgbColor rgb="000000FF"/>
      <rgbColor rgb="00FFFF00"/>
      <rgbColor rgb="00FF00FF"/>
      <rgbColor rgb="0000FFFF"/>
      <rgbColor rgb="00000000"/>
      <rgbColor rgb="0066B9C0"/>
      <rgbColor rgb="00CCD7ED"/>
      <rgbColor rgb="00E89EAC"/>
      <rgbColor rgb="00A7A2C7"/>
      <rgbColor rgb="00D1D1D2"/>
      <rgbColor rgb="0099B0DB"/>
      <rgbColor rgb="00FFC699"/>
      <rgbColor rgb="00FFFFFF"/>
      <rgbColor rgb="00E3D5ED"/>
      <rgbColor rgb="00F2F299"/>
      <rgbColor rgb="00C7ABDB"/>
      <rgbColor rgb="00CCE4DB"/>
      <rgbColor rgb="00D3D1E3"/>
      <rgbColor rgb="0099D1D5"/>
      <rgbColor rgb="00241773"/>
      <rgbColor rgb="003361B8"/>
      <rgbColor rgb="0095C633"/>
      <rgbColor rgb="00A2A4A4"/>
      <rgbColor rgb="00D13D5A"/>
      <rgbColor rgb="00FF8D33"/>
      <rgbColor rgb="00EEBC33"/>
      <rgbColor rgb="00339571"/>
      <rgbColor rgb="0033A2AA"/>
      <rgbColor rgb="000039A6"/>
      <rgbColor rgb="007AB800"/>
      <rgbColor rgb="008B8D8E"/>
      <rgbColor rgb="00BD0C30"/>
      <rgbColor rgb="00FF7000"/>
      <rgbColor rgb="00EAAB00"/>
      <rgbColor rgb="00007A4D"/>
      <rgbColor rgb="00008B95"/>
      <rgbColor rgb="00F7DD99"/>
      <rgbColor rgb="00FFA966"/>
      <rgbColor rgb="00DD6D83"/>
      <rgbColor rgb="00B9BBBB"/>
      <rgbColor rgb="00F3CD66"/>
      <rgbColor rgb="006688CA"/>
      <rgbColor rgb="0066AF94"/>
      <rgbColor rgb="00AFD466"/>
      <rgbColor rgb="00FBEECC"/>
      <rgbColor rgb="00FFE2CC"/>
      <rgbColor rgb="00E8E8E8"/>
      <rgbColor rgb="00CAE399"/>
      <rgbColor rgb="00E4F1CC"/>
      <rgbColor rgb="00722EA5"/>
      <rgbColor rgb="007C74AB"/>
      <rgbColor rgb="00CCE8EA"/>
      <rgbColor rgb="00F9F9CC"/>
      <rgbColor rgb="00F4CED6"/>
      <rgbColor rgb="00F4CCE7"/>
      <rgbColor rgb="00DC66B5"/>
      <rgbColor rgb="00C50084"/>
      <rgbColor rgb="0099CAB8"/>
      <rgbColor rgb="00ECEC66"/>
      <rgbColor rgb="00DFDF00"/>
    </indexedColors>
    <mruColors>
      <color rgb="FFF9B8AD"/>
      <color rgb="FF005861"/>
      <color rgb="FFB6D69A"/>
      <color rgb="FFFFECDD"/>
      <color rgb="FFD9D9D9"/>
      <color rgb="FFCCFFCC"/>
      <color rgb="FFF69583"/>
      <color rgb="FFD9BC33"/>
      <color rgb="FFB49553"/>
      <color rgb="FF8E6D2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14</xdr:col>
      <xdr:colOff>501650</xdr:colOff>
      <xdr:row>2</xdr:row>
      <xdr:rowOff>0</xdr:rowOff>
    </xdr:from>
    <xdr:to>
      <xdr:col>25</xdr:col>
      <xdr:colOff>438150</xdr:colOff>
      <xdr:row>74</xdr:row>
      <xdr:rowOff>101600</xdr:rowOff>
    </xdr:to>
    <xdr:grpSp>
      <xdr:nvGrpSpPr>
        <xdr:cNvPr id="2" name="Group 1">
          <a:extLst>
            <a:ext uri="{FF2B5EF4-FFF2-40B4-BE49-F238E27FC236}">
              <a16:creationId xmlns:a16="http://schemas.microsoft.com/office/drawing/2014/main" id="{747D0486-43D6-49C1-A723-D3E01F617A33}"/>
            </a:ext>
          </a:extLst>
        </xdr:cNvPr>
        <xdr:cNvGrpSpPr>
          <a:grpSpLocks/>
        </xdr:cNvGrpSpPr>
      </xdr:nvGrpSpPr>
      <xdr:grpSpPr bwMode="auto">
        <a:xfrm>
          <a:off x="8636000" y="323850"/>
          <a:ext cx="6327775" cy="11760200"/>
          <a:chOff x="720" y="720"/>
          <a:chExt cx="10466" cy="15398"/>
        </a:xfrm>
      </xdr:grpSpPr>
      <xdr:sp macro="" textlink="">
        <xdr:nvSpPr>
          <xdr:cNvPr id="3" name="Rectangle 2">
            <a:extLst>
              <a:ext uri="{FF2B5EF4-FFF2-40B4-BE49-F238E27FC236}">
                <a16:creationId xmlns:a16="http://schemas.microsoft.com/office/drawing/2014/main" id="{4AA5A426-48E3-C99B-FB03-E9FA33CB92E1}"/>
              </a:ext>
            </a:extLst>
          </xdr:cNvPr>
          <xdr:cNvSpPr>
            <a:spLocks noChangeArrowheads="1"/>
          </xdr:cNvSpPr>
        </xdr:nvSpPr>
        <xdr:spPr bwMode="auto">
          <a:xfrm>
            <a:off x="720" y="1020"/>
            <a:ext cx="10466" cy="14797"/>
          </a:xfrm>
          <a:prstGeom prst="rect">
            <a:avLst/>
          </a:prstGeom>
          <a:solidFill>
            <a:srgbClr val="F7F7F3"/>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4" name="AutoShape 52">
            <a:extLst>
              <a:ext uri="{FF2B5EF4-FFF2-40B4-BE49-F238E27FC236}">
                <a16:creationId xmlns:a16="http://schemas.microsoft.com/office/drawing/2014/main" id="{48515DC3-0AF3-BD78-DE22-93D54304B9EE}"/>
              </a:ext>
            </a:extLst>
          </xdr:cNvPr>
          <xdr:cNvSpPr>
            <a:spLocks/>
          </xdr:cNvSpPr>
        </xdr:nvSpPr>
        <xdr:spPr bwMode="auto">
          <a:xfrm>
            <a:off x="10242" y="11168"/>
            <a:ext cx="936" cy="4324"/>
          </a:xfrm>
          <a:custGeom>
            <a:avLst/>
            <a:gdLst>
              <a:gd name="T0" fmla="+- 0 10341 10243"/>
              <a:gd name="T1" fmla="*/ T0 w 936"/>
              <a:gd name="T2" fmla="+- 0 14525 11169"/>
              <a:gd name="T3" fmla="*/ 14525 h 4324"/>
              <a:gd name="T4" fmla="+- 0 10243 10243"/>
              <a:gd name="T5" fmla="*/ T4 w 936"/>
              <a:gd name="T6" fmla="+- 0 12378 11169"/>
              <a:gd name="T7" fmla="*/ 12378 h 4324"/>
              <a:gd name="T8" fmla="+- 0 10503 10243"/>
              <a:gd name="T9" fmla="*/ T8 w 936"/>
              <a:gd name="T10" fmla="+- 0 11184 11169"/>
              <a:gd name="T11" fmla="*/ 11184 h 4324"/>
              <a:gd name="T12" fmla="+- 0 10490 10243"/>
              <a:gd name="T13" fmla="*/ T12 w 936"/>
              <a:gd name="T14" fmla="+- 0 11190 11169"/>
              <a:gd name="T15" fmla="*/ 11190 h 4324"/>
              <a:gd name="T16" fmla="+- 0 10477 10243"/>
              <a:gd name="T17" fmla="*/ T16 w 936"/>
              <a:gd name="T18" fmla="+- 0 11193 11169"/>
              <a:gd name="T19" fmla="*/ 11193 h 4324"/>
              <a:gd name="T20" fmla="+- 0 10488 10243"/>
              <a:gd name="T21" fmla="*/ T20 w 936"/>
              <a:gd name="T22" fmla="+- 0 11195 11169"/>
              <a:gd name="T23" fmla="*/ 11195 h 4324"/>
              <a:gd name="T24" fmla="+- 0 10474 10243"/>
              <a:gd name="T25" fmla="*/ T24 w 936"/>
              <a:gd name="T26" fmla="+- 0 11191 11169"/>
              <a:gd name="T27" fmla="*/ 11191 h 4324"/>
              <a:gd name="T28" fmla="+- 0 10492 10243"/>
              <a:gd name="T29" fmla="*/ T28 w 936"/>
              <a:gd name="T30" fmla="+- 0 11193 11169"/>
              <a:gd name="T31" fmla="*/ 11193 h 4324"/>
              <a:gd name="T32" fmla="+- 0 10504 10243"/>
              <a:gd name="T33" fmla="*/ T32 w 936"/>
              <a:gd name="T34" fmla="+- 0 11184 11169"/>
              <a:gd name="T35" fmla="*/ 11184 h 4324"/>
              <a:gd name="T36" fmla="+- 0 10496 10243"/>
              <a:gd name="T37" fmla="*/ T36 w 936"/>
              <a:gd name="T38" fmla="+- 0 11221 11169"/>
              <a:gd name="T39" fmla="*/ 11221 h 4324"/>
              <a:gd name="T40" fmla="+- 0 10467 10243"/>
              <a:gd name="T41" fmla="*/ T40 w 936"/>
              <a:gd name="T42" fmla="+- 0 11184 11169"/>
              <a:gd name="T43" fmla="*/ 11184 h 4324"/>
              <a:gd name="T44" fmla="+- 0 10513 10243"/>
              <a:gd name="T45" fmla="*/ T44 w 936"/>
              <a:gd name="T46" fmla="+- 0 11203 11169"/>
              <a:gd name="T47" fmla="*/ 11203 h 4324"/>
              <a:gd name="T48" fmla="+- 0 10463 10243"/>
              <a:gd name="T49" fmla="*/ T48 w 936"/>
              <a:gd name="T50" fmla="+- 0 11182 11169"/>
              <a:gd name="T51" fmla="*/ 11182 h 4324"/>
              <a:gd name="T52" fmla="+- 0 10503 10243"/>
              <a:gd name="T53" fmla="*/ T52 w 936"/>
              <a:gd name="T54" fmla="+- 0 11222 11169"/>
              <a:gd name="T55" fmla="*/ 11222 h 4324"/>
              <a:gd name="T56" fmla="+- 0 10336 10243"/>
              <a:gd name="T57" fmla="*/ T56 w 936"/>
              <a:gd name="T58" fmla="+- 0 15182 11169"/>
              <a:gd name="T59" fmla="*/ 15182 h 4324"/>
              <a:gd name="T60" fmla="+- 0 10253 10243"/>
              <a:gd name="T61" fmla="*/ T60 w 936"/>
              <a:gd name="T62" fmla="+- 0 15492 11169"/>
              <a:gd name="T63" fmla="*/ 15492 h 4324"/>
              <a:gd name="T64" fmla="+- 0 11159 10243"/>
              <a:gd name="T65" fmla="*/ T64 w 936"/>
              <a:gd name="T66" fmla="+- 0 14925 11169"/>
              <a:gd name="T67" fmla="*/ 14925 h 4324"/>
              <a:gd name="T68" fmla="+- 0 10543 10243"/>
              <a:gd name="T69" fmla="*/ T68 w 936"/>
              <a:gd name="T70" fmla="+- 0 14751 11169"/>
              <a:gd name="T71" fmla="*/ 14751 h 4324"/>
              <a:gd name="T72" fmla="+- 0 10673 10243"/>
              <a:gd name="T73" fmla="*/ T72 w 936"/>
              <a:gd name="T74" fmla="+- 0 14606 11169"/>
              <a:gd name="T75" fmla="*/ 14606 h 4324"/>
              <a:gd name="T76" fmla="+- 0 10451 10243"/>
              <a:gd name="T77" fmla="*/ T76 w 936"/>
              <a:gd name="T78" fmla="+- 0 14810 11169"/>
              <a:gd name="T79" fmla="*/ 14810 h 4324"/>
              <a:gd name="T80" fmla="+- 0 10478 10243"/>
              <a:gd name="T81" fmla="*/ T80 w 936"/>
              <a:gd name="T82" fmla="+- 0 15011 11169"/>
              <a:gd name="T83" fmla="*/ 15011 h 4324"/>
              <a:gd name="T84" fmla="+- 0 10467 10243"/>
              <a:gd name="T85" fmla="*/ T84 w 936"/>
              <a:gd name="T86" fmla="+- 0 14431 11169"/>
              <a:gd name="T87" fmla="*/ 14431 h 4324"/>
              <a:gd name="T88" fmla="+- 0 11148 10243"/>
              <a:gd name="T89" fmla="*/ T88 w 936"/>
              <a:gd name="T90" fmla="+- 0 13887 11169"/>
              <a:gd name="T91" fmla="*/ 13887 h 4324"/>
              <a:gd name="T92" fmla="+- 0 10447 10243"/>
              <a:gd name="T93" fmla="*/ T92 w 936"/>
              <a:gd name="T94" fmla="+- 0 14083 11169"/>
              <a:gd name="T95" fmla="*/ 14083 h 4324"/>
              <a:gd name="T96" fmla="+- 0 10467 10243"/>
              <a:gd name="T97" fmla="*/ T96 w 936"/>
              <a:gd name="T98" fmla="+- 0 14322 11169"/>
              <a:gd name="T99" fmla="*/ 14322 h 4324"/>
              <a:gd name="T100" fmla="+- 0 10645 10243"/>
              <a:gd name="T101" fmla="*/ T100 w 936"/>
              <a:gd name="T102" fmla="+- 0 14231 11169"/>
              <a:gd name="T103" fmla="*/ 14231 h 4324"/>
              <a:gd name="T104" fmla="+- 0 10694 10243"/>
              <a:gd name="T105" fmla="*/ T104 w 936"/>
              <a:gd name="T106" fmla="+- 0 13984 11169"/>
              <a:gd name="T107" fmla="*/ 13984 h 4324"/>
              <a:gd name="T108" fmla="+- 0 10664 10243"/>
              <a:gd name="T109" fmla="*/ T108 w 936"/>
              <a:gd name="T110" fmla="+- 0 12469 11169"/>
              <a:gd name="T111" fmla="*/ 12469 h 4324"/>
              <a:gd name="T112" fmla="+- 0 10471 10243"/>
              <a:gd name="T113" fmla="*/ T112 w 936"/>
              <a:gd name="T114" fmla="+- 0 12766 11169"/>
              <a:gd name="T115" fmla="*/ 12766 h 4324"/>
              <a:gd name="T116" fmla="+- 0 10447 10243"/>
              <a:gd name="T117" fmla="*/ T116 w 936"/>
              <a:gd name="T118" fmla="+- 0 13013 11169"/>
              <a:gd name="T119" fmla="*/ 13013 h 4324"/>
              <a:gd name="T120" fmla="+- 0 10467 10243"/>
              <a:gd name="T121" fmla="*/ T120 w 936"/>
              <a:gd name="T122" fmla="+- 0 13251 11169"/>
              <a:gd name="T123" fmla="*/ 13251 h 4324"/>
              <a:gd name="T124" fmla="+- 0 10645 10243"/>
              <a:gd name="T125" fmla="*/ T124 w 936"/>
              <a:gd name="T126" fmla="+- 0 13161 11169"/>
              <a:gd name="T127" fmla="*/ 13161 h 4324"/>
              <a:gd name="T128" fmla="+- 0 10694 10243"/>
              <a:gd name="T129" fmla="*/ T128 w 936"/>
              <a:gd name="T130" fmla="+- 0 12914 11169"/>
              <a:gd name="T131" fmla="*/ 12914 h 4324"/>
              <a:gd name="T132" fmla="+- 0 10626 10243"/>
              <a:gd name="T133" fmla="*/ T132 w 936"/>
              <a:gd name="T134" fmla="+- 0 12808 11169"/>
              <a:gd name="T135" fmla="*/ 12808 h 4324"/>
              <a:gd name="T136" fmla="+- 0 10694 10243"/>
              <a:gd name="T137" fmla="*/ T136 w 936"/>
              <a:gd name="T138" fmla="+- 0 12566 11169"/>
              <a:gd name="T139" fmla="*/ 12566 h 4324"/>
              <a:gd name="T140" fmla="+- 0 10467 10243"/>
              <a:gd name="T141" fmla="*/ T140 w 936"/>
              <a:gd name="T142" fmla="+- 0 12295 11169"/>
              <a:gd name="T143" fmla="*/ 12295 h 4324"/>
              <a:gd name="T144" fmla="+- 0 11166 10243"/>
              <a:gd name="T145" fmla="*/ T144 w 936"/>
              <a:gd name="T146" fmla="+- 0 13499 11169"/>
              <a:gd name="T147" fmla="*/ 13499 h 4324"/>
              <a:gd name="T148" fmla="+- 0 11008 10243"/>
              <a:gd name="T149" fmla="*/ T148 w 936"/>
              <a:gd name="T150" fmla="+- 0 13701 11169"/>
              <a:gd name="T151" fmla="*/ 13701 h 4324"/>
              <a:gd name="T152" fmla="+- 0 10618 10243"/>
              <a:gd name="T153" fmla="*/ T152 w 936"/>
              <a:gd name="T154" fmla="+- 0 13701 11169"/>
              <a:gd name="T155" fmla="*/ 13701 h 4324"/>
              <a:gd name="T156" fmla="+- 0 10670 10243"/>
              <a:gd name="T157" fmla="*/ T156 w 936"/>
              <a:gd name="T158" fmla="+- 0 13438 11169"/>
              <a:gd name="T159" fmla="*/ 13438 h 4324"/>
              <a:gd name="T160" fmla="+- 0 11051 10243"/>
              <a:gd name="T161" fmla="*/ T160 w 936"/>
              <a:gd name="T162" fmla="+- 0 13477 11169"/>
              <a:gd name="T163" fmla="*/ 13477 h 4324"/>
              <a:gd name="T164" fmla="+- 0 10670 10243"/>
              <a:gd name="T165" fmla="*/ T164 w 936"/>
              <a:gd name="T166" fmla="+- 0 13343 11169"/>
              <a:gd name="T167" fmla="*/ 13343 h 4324"/>
              <a:gd name="T168" fmla="+- 0 10492 10243"/>
              <a:gd name="T169" fmla="*/ T168 w 936"/>
              <a:gd name="T170" fmla="+- 0 13714 11169"/>
              <a:gd name="T171" fmla="*/ 13714 h 4324"/>
              <a:gd name="T172" fmla="+- 0 11134 10243"/>
              <a:gd name="T173" fmla="*/ T172 w 936"/>
              <a:gd name="T174" fmla="+- 0 13714 11169"/>
              <a:gd name="T175" fmla="*/ 13714 h 4324"/>
              <a:gd name="T176" fmla="+- 0 11090 10243"/>
              <a:gd name="T177" fmla="*/ T176 w 936"/>
              <a:gd name="T178" fmla="+- 0 11777 11169"/>
              <a:gd name="T179" fmla="*/ 11777 h 4324"/>
              <a:gd name="T180" fmla="+- 0 10956 10243"/>
              <a:gd name="T181" fmla="*/ T180 w 936"/>
              <a:gd name="T182" fmla="+- 0 11830 11169"/>
              <a:gd name="T183" fmla="*/ 11830 h 4324"/>
              <a:gd name="T184" fmla="+- 0 11089 10243"/>
              <a:gd name="T185" fmla="*/ T184 w 936"/>
              <a:gd name="T186" fmla="+- 0 11992 11169"/>
              <a:gd name="T187" fmla="*/ 11992 h 4324"/>
              <a:gd name="T188" fmla="+- 0 10670 10243"/>
              <a:gd name="T189" fmla="*/ T188 w 936"/>
              <a:gd name="T190" fmla="+- 0 12101 11169"/>
              <a:gd name="T191" fmla="*/ 12101 h 4324"/>
              <a:gd name="T192" fmla="+- 0 10535 10243"/>
              <a:gd name="T193" fmla="*/ T192 w 936"/>
              <a:gd name="T194" fmla="+- 0 11978 11169"/>
              <a:gd name="T195" fmla="*/ 11978 h 4324"/>
              <a:gd name="T196" fmla="+- 0 10694 10243"/>
              <a:gd name="T197" fmla="*/ T196 w 936"/>
              <a:gd name="T198" fmla="+- 0 11819 11169"/>
              <a:gd name="T199" fmla="*/ 11819 h 4324"/>
              <a:gd name="T200" fmla="+- 0 10459 10243"/>
              <a:gd name="T201" fmla="*/ T200 w 936"/>
              <a:gd name="T202" fmla="+- 0 11890 11169"/>
              <a:gd name="T203" fmla="*/ 11890 h 4324"/>
              <a:gd name="T204" fmla="+- 0 10956 10243"/>
              <a:gd name="T205" fmla="*/ T204 w 936"/>
              <a:gd name="T206" fmla="+- 0 12195 11169"/>
              <a:gd name="T207" fmla="*/ 12195 h 4324"/>
              <a:gd name="T208" fmla="+- 0 11161 10243"/>
              <a:gd name="T209" fmla="*/ T208 w 936"/>
              <a:gd name="T210" fmla="+- 0 11351 11169"/>
              <a:gd name="T211" fmla="*/ 11351 h 4324"/>
              <a:gd name="T212" fmla="+- 0 10785 10243"/>
              <a:gd name="T213" fmla="*/ T212 w 936"/>
              <a:gd name="T214" fmla="+- 0 11364 11169"/>
              <a:gd name="T215" fmla="*/ 11364 h 4324"/>
              <a:gd name="T216" fmla="+- 0 10565 10243"/>
              <a:gd name="T217" fmla="*/ T216 w 936"/>
              <a:gd name="T218" fmla="+- 0 11501 11169"/>
              <a:gd name="T219" fmla="*/ 11501 h 4324"/>
              <a:gd name="T220" fmla="+- 0 10634 10243"/>
              <a:gd name="T221" fmla="*/ T220 w 936"/>
              <a:gd name="T222" fmla="+- 0 11317 11169"/>
              <a:gd name="T223" fmla="*/ 11317 h 4324"/>
              <a:gd name="T224" fmla="+- 0 10601 10243"/>
              <a:gd name="T225" fmla="*/ T224 w 936"/>
              <a:gd name="T226" fmla="+- 0 11234 11169"/>
              <a:gd name="T227" fmla="*/ 11234 h 4324"/>
              <a:gd name="T228" fmla="+- 0 10554 10243"/>
              <a:gd name="T229" fmla="*/ T228 w 936"/>
              <a:gd name="T230" fmla="+- 0 11614 11169"/>
              <a:gd name="T231" fmla="*/ 11614 h 4324"/>
              <a:gd name="T232" fmla="+- 0 10900 10243"/>
              <a:gd name="T233" fmla="*/ T232 w 936"/>
              <a:gd name="T234" fmla="+- 0 11368 11169"/>
              <a:gd name="T235" fmla="*/ 11368 h 4324"/>
              <a:gd name="T236" fmla="+- 0 11084 10243"/>
              <a:gd name="T237" fmla="*/ T236 w 936"/>
              <a:gd name="T238" fmla="+- 0 11436 11169"/>
              <a:gd name="T239" fmla="*/ 11436 h 4324"/>
              <a:gd name="T240" fmla="+- 0 10929 10243"/>
              <a:gd name="T241" fmla="*/ T240 w 936"/>
              <a:gd name="T242" fmla="+- 0 11574 11169"/>
              <a:gd name="T243" fmla="*/ 11574 h 4324"/>
              <a:gd name="T244" fmla="+- 0 11126 10243"/>
              <a:gd name="T245" fmla="*/ T244 w 936"/>
              <a:gd name="T246" fmla="+- 0 11591 11169"/>
              <a:gd name="T247" fmla="*/ 11591 h 4324"/>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 ang="0">
                <a:pos x="T237" y="T239"/>
              </a:cxn>
              <a:cxn ang="0">
                <a:pos x="T241" y="T243"/>
              </a:cxn>
              <a:cxn ang="0">
                <a:pos x="T245" y="T247"/>
              </a:cxn>
            </a:cxnLst>
            <a:rect l="0" t="0" r="r" b="b"/>
            <a:pathLst>
              <a:path w="936" h="4324">
                <a:moveTo>
                  <a:pt x="108" y="3255"/>
                </a:moveTo>
                <a:lnTo>
                  <a:pt x="98" y="3244"/>
                </a:lnTo>
                <a:lnTo>
                  <a:pt x="10" y="3244"/>
                </a:lnTo>
                <a:lnTo>
                  <a:pt x="0" y="3255"/>
                </a:lnTo>
                <a:lnTo>
                  <a:pt x="0" y="3345"/>
                </a:lnTo>
                <a:lnTo>
                  <a:pt x="10" y="3356"/>
                </a:lnTo>
                <a:lnTo>
                  <a:pt x="98" y="3356"/>
                </a:lnTo>
                <a:lnTo>
                  <a:pt x="108" y="3345"/>
                </a:lnTo>
                <a:lnTo>
                  <a:pt x="108" y="3255"/>
                </a:lnTo>
                <a:close/>
                <a:moveTo>
                  <a:pt x="108" y="1118"/>
                </a:moveTo>
                <a:lnTo>
                  <a:pt x="98" y="1108"/>
                </a:lnTo>
                <a:lnTo>
                  <a:pt x="10" y="1108"/>
                </a:lnTo>
                <a:lnTo>
                  <a:pt x="0" y="1118"/>
                </a:lnTo>
                <a:lnTo>
                  <a:pt x="0" y="1209"/>
                </a:lnTo>
                <a:lnTo>
                  <a:pt x="10" y="1219"/>
                </a:lnTo>
                <a:lnTo>
                  <a:pt x="98" y="1219"/>
                </a:lnTo>
                <a:lnTo>
                  <a:pt x="108" y="1209"/>
                </a:lnTo>
                <a:lnTo>
                  <a:pt x="108" y="1118"/>
                </a:lnTo>
                <a:close/>
                <a:moveTo>
                  <a:pt x="261" y="15"/>
                </a:moveTo>
                <a:lnTo>
                  <a:pt x="261" y="15"/>
                </a:lnTo>
                <a:lnTo>
                  <a:pt x="260" y="15"/>
                </a:lnTo>
                <a:lnTo>
                  <a:pt x="258" y="16"/>
                </a:lnTo>
                <a:lnTo>
                  <a:pt x="253" y="16"/>
                </a:lnTo>
                <a:lnTo>
                  <a:pt x="251" y="16"/>
                </a:lnTo>
                <a:lnTo>
                  <a:pt x="248" y="18"/>
                </a:lnTo>
                <a:lnTo>
                  <a:pt x="247" y="20"/>
                </a:lnTo>
                <a:lnTo>
                  <a:pt x="247" y="23"/>
                </a:lnTo>
                <a:lnTo>
                  <a:pt x="247" y="21"/>
                </a:lnTo>
                <a:lnTo>
                  <a:pt x="246" y="20"/>
                </a:lnTo>
                <a:lnTo>
                  <a:pt x="246" y="19"/>
                </a:lnTo>
                <a:lnTo>
                  <a:pt x="245" y="18"/>
                </a:lnTo>
                <a:lnTo>
                  <a:pt x="245" y="34"/>
                </a:lnTo>
                <a:lnTo>
                  <a:pt x="234" y="34"/>
                </a:lnTo>
                <a:lnTo>
                  <a:pt x="234" y="26"/>
                </a:lnTo>
                <a:lnTo>
                  <a:pt x="234" y="24"/>
                </a:lnTo>
                <a:lnTo>
                  <a:pt x="236" y="21"/>
                </a:lnTo>
                <a:lnTo>
                  <a:pt x="237" y="20"/>
                </a:lnTo>
                <a:lnTo>
                  <a:pt x="242" y="20"/>
                </a:lnTo>
                <a:lnTo>
                  <a:pt x="244" y="21"/>
                </a:lnTo>
                <a:lnTo>
                  <a:pt x="244" y="22"/>
                </a:lnTo>
                <a:lnTo>
                  <a:pt x="245" y="25"/>
                </a:lnTo>
                <a:lnTo>
                  <a:pt x="245" y="26"/>
                </a:lnTo>
                <a:lnTo>
                  <a:pt x="245" y="34"/>
                </a:lnTo>
                <a:lnTo>
                  <a:pt x="245" y="18"/>
                </a:lnTo>
                <a:lnTo>
                  <a:pt x="244" y="16"/>
                </a:lnTo>
                <a:lnTo>
                  <a:pt x="242" y="15"/>
                </a:lnTo>
                <a:lnTo>
                  <a:pt x="235" y="15"/>
                </a:lnTo>
                <a:lnTo>
                  <a:pt x="233" y="17"/>
                </a:lnTo>
                <a:lnTo>
                  <a:pt x="231" y="22"/>
                </a:lnTo>
                <a:lnTo>
                  <a:pt x="230" y="24"/>
                </a:lnTo>
                <a:lnTo>
                  <a:pt x="230" y="39"/>
                </a:lnTo>
                <a:lnTo>
                  <a:pt x="261" y="39"/>
                </a:lnTo>
                <a:lnTo>
                  <a:pt x="261" y="34"/>
                </a:lnTo>
                <a:lnTo>
                  <a:pt x="249" y="34"/>
                </a:lnTo>
                <a:lnTo>
                  <a:pt x="249" y="26"/>
                </a:lnTo>
                <a:lnTo>
                  <a:pt x="249" y="24"/>
                </a:lnTo>
                <a:lnTo>
                  <a:pt x="250" y="23"/>
                </a:lnTo>
                <a:lnTo>
                  <a:pt x="251" y="21"/>
                </a:lnTo>
                <a:lnTo>
                  <a:pt x="254" y="20"/>
                </a:lnTo>
                <a:lnTo>
                  <a:pt x="260" y="20"/>
                </a:lnTo>
                <a:lnTo>
                  <a:pt x="261" y="20"/>
                </a:lnTo>
                <a:lnTo>
                  <a:pt x="261" y="15"/>
                </a:lnTo>
                <a:close/>
                <a:moveTo>
                  <a:pt x="274" y="20"/>
                </a:moveTo>
                <a:lnTo>
                  <a:pt x="271" y="13"/>
                </a:lnTo>
                <a:lnTo>
                  <a:pt x="270" y="12"/>
                </a:lnTo>
                <a:lnTo>
                  <a:pt x="270" y="34"/>
                </a:lnTo>
                <a:lnTo>
                  <a:pt x="268" y="40"/>
                </a:lnTo>
                <a:lnTo>
                  <a:pt x="258" y="50"/>
                </a:lnTo>
                <a:lnTo>
                  <a:pt x="253" y="52"/>
                </a:lnTo>
                <a:lnTo>
                  <a:pt x="239" y="52"/>
                </a:lnTo>
                <a:lnTo>
                  <a:pt x="233" y="50"/>
                </a:lnTo>
                <a:lnTo>
                  <a:pt x="224" y="40"/>
                </a:lnTo>
                <a:lnTo>
                  <a:pt x="222" y="34"/>
                </a:lnTo>
                <a:lnTo>
                  <a:pt x="222" y="21"/>
                </a:lnTo>
                <a:lnTo>
                  <a:pt x="224" y="16"/>
                </a:lnTo>
                <a:lnTo>
                  <a:pt x="224" y="15"/>
                </a:lnTo>
                <a:lnTo>
                  <a:pt x="233" y="6"/>
                </a:lnTo>
                <a:lnTo>
                  <a:pt x="239" y="4"/>
                </a:lnTo>
                <a:lnTo>
                  <a:pt x="253" y="4"/>
                </a:lnTo>
                <a:lnTo>
                  <a:pt x="258" y="6"/>
                </a:lnTo>
                <a:lnTo>
                  <a:pt x="268" y="15"/>
                </a:lnTo>
                <a:lnTo>
                  <a:pt x="270" y="21"/>
                </a:lnTo>
                <a:lnTo>
                  <a:pt x="270" y="34"/>
                </a:lnTo>
                <a:lnTo>
                  <a:pt x="270" y="12"/>
                </a:lnTo>
                <a:lnTo>
                  <a:pt x="262" y="4"/>
                </a:lnTo>
                <a:lnTo>
                  <a:pt x="260" y="2"/>
                </a:lnTo>
                <a:lnTo>
                  <a:pt x="254" y="0"/>
                </a:lnTo>
                <a:lnTo>
                  <a:pt x="238" y="0"/>
                </a:lnTo>
                <a:lnTo>
                  <a:pt x="231" y="2"/>
                </a:lnTo>
                <a:lnTo>
                  <a:pt x="220" y="13"/>
                </a:lnTo>
                <a:lnTo>
                  <a:pt x="218" y="20"/>
                </a:lnTo>
                <a:lnTo>
                  <a:pt x="218" y="36"/>
                </a:lnTo>
                <a:lnTo>
                  <a:pt x="220" y="42"/>
                </a:lnTo>
                <a:lnTo>
                  <a:pt x="231" y="53"/>
                </a:lnTo>
                <a:lnTo>
                  <a:pt x="238" y="56"/>
                </a:lnTo>
                <a:lnTo>
                  <a:pt x="254" y="56"/>
                </a:lnTo>
                <a:lnTo>
                  <a:pt x="260" y="53"/>
                </a:lnTo>
                <a:lnTo>
                  <a:pt x="261" y="52"/>
                </a:lnTo>
                <a:lnTo>
                  <a:pt x="271" y="42"/>
                </a:lnTo>
                <a:lnTo>
                  <a:pt x="274" y="36"/>
                </a:lnTo>
                <a:lnTo>
                  <a:pt x="274" y="20"/>
                </a:lnTo>
                <a:close/>
                <a:moveTo>
                  <a:pt x="916" y="4023"/>
                </a:moveTo>
                <a:lnTo>
                  <a:pt x="905" y="4013"/>
                </a:lnTo>
                <a:lnTo>
                  <a:pt x="93" y="4013"/>
                </a:lnTo>
                <a:lnTo>
                  <a:pt x="93" y="3815"/>
                </a:lnTo>
                <a:lnTo>
                  <a:pt x="82" y="3805"/>
                </a:lnTo>
                <a:lnTo>
                  <a:pt x="10" y="3805"/>
                </a:lnTo>
                <a:lnTo>
                  <a:pt x="0" y="3815"/>
                </a:lnTo>
                <a:lnTo>
                  <a:pt x="0" y="3828"/>
                </a:lnTo>
                <a:lnTo>
                  <a:pt x="0" y="4313"/>
                </a:lnTo>
                <a:lnTo>
                  <a:pt x="10" y="4323"/>
                </a:lnTo>
                <a:lnTo>
                  <a:pt x="82" y="4323"/>
                </a:lnTo>
                <a:lnTo>
                  <a:pt x="93" y="4313"/>
                </a:lnTo>
                <a:lnTo>
                  <a:pt x="93" y="4117"/>
                </a:lnTo>
                <a:lnTo>
                  <a:pt x="905" y="4117"/>
                </a:lnTo>
                <a:lnTo>
                  <a:pt x="916" y="4106"/>
                </a:lnTo>
                <a:lnTo>
                  <a:pt x="916" y="4023"/>
                </a:lnTo>
                <a:close/>
                <a:moveTo>
                  <a:pt x="916" y="3756"/>
                </a:moveTo>
                <a:lnTo>
                  <a:pt x="905" y="3746"/>
                </a:lnTo>
                <a:lnTo>
                  <a:pt x="450" y="3746"/>
                </a:lnTo>
                <a:lnTo>
                  <a:pt x="401" y="3740"/>
                </a:lnTo>
                <a:lnTo>
                  <a:pt x="350" y="3719"/>
                </a:lnTo>
                <a:lnTo>
                  <a:pt x="308" y="3681"/>
                </a:lnTo>
                <a:lnTo>
                  <a:pt x="292" y="3622"/>
                </a:lnTo>
                <a:lnTo>
                  <a:pt x="300" y="3582"/>
                </a:lnTo>
                <a:lnTo>
                  <a:pt x="323" y="3554"/>
                </a:lnTo>
                <a:lnTo>
                  <a:pt x="359" y="3538"/>
                </a:lnTo>
                <a:lnTo>
                  <a:pt x="404" y="3533"/>
                </a:lnTo>
                <a:lnTo>
                  <a:pt x="430" y="3533"/>
                </a:lnTo>
                <a:lnTo>
                  <a:pt x="440" y="3522"/>
                </a:lnTo>
                <a:lnTo>
                  <a:pt x="440" y="3447"/>
                </a:lnTo>
                <a:lnTo>
                  <a:pt x="430" y="3437"/>
                </a:lnTo>
                <a:lnTo>
                  <a:pt x="417" y="3437"/>
                </a:lnTo>
                <a:lnTo>
                  <a:pt x="356" y="3437"/>
                </a:lnTo>
                <a:lnTo>
                  <a:pt x="298" y="3448"/>
                </a:lnTo>
                <a:lnTo>
                  <a:pt x="249" y="3478"/>
                </a:lnTo>
                <a:lnTo>
                  <a:pt x="216" y="3526"/>
                </a:lnTo>
                <a:lnTo>
                  <a:pt x="204" y="3589"/>
                </a:lnTo>
                <a:lnTo>
                  <a:pt x="208" y="3641"/>
                </a:lnTo>
                <a:lnTo>
                  <a:pt x="222" y="3684"/>
                </a:lnTo>
                <a:lnTo>
                  <a:pt x="247" y="3718"/>
                </a:lnTo>
                <a:lnTo>
                  <a:pt x="286" y="3746"/>
                </a:lnTo>
                <a:lnTo>
                  <a:pt x="235" y="3746"/>
                </a:lnTo>
                <a:lnTo>
                  <a:pt x="224" y="3756"/>
                </a:lnTo>
                <a:lnTo>
                  <a:pt x="224" y="3831"/>
                </a:lnTo>
                <a:lnTo>
                  <a:pt x="235" y="3842"/>
                </a:lnTo>
                <a:lnTo>
                  <a:pt x="905" y="3842"/>
                </a:lnTo>
                <a:lnTo>
                  <a:pt x="916" y="3831"/>
                </a:lnTo>
                <a:lnTo>
                  <a:pt x="916" y="3756"/>
                </a:lnTo>
                <a:close/>
                <a:moveTo>
                  <a:pt x="916" y="3262"/>
                </a:moveTo>
                <a:lnTo>
                  <a:pt x="905" y="3252"/>
                </a:lnTo>
                <a:lnTo>
                  <a:pt x="235" y="3252"/>
                </a:lnTo>
                <a:lnTo>
                  <a:pt x="224" y="3262"/>
                </a:lnTo>
                <a:lnTo>
                  <a:pt x="224" y="3337"/>
                </a:lnTo>
                <a:lnTo>
                  <a:pt x="235" y="3348"/>
                </a:lnTo>
                <a:lnTo>
                  <a:pt x="905" y="3348"/>
                </a:lnTo>
                <a:lnTo>
                  <a:pt x="916" y="3337"/>
                </a:lnTo>
                <a:lnTo>
                  <a:pt x="916" y="3262"/>
                </a:lnTo>
                <a:close/>
                <a:moveTo>
                  <a:pt x="916" y="2729"/>
                </a:moveTo>
                <a:lnTo>
                  <a:pt x="905" y="2718"/>
                </a:lnTo>
                <a:lnTo>
                  <a:pt x="567" y="2718"/>
                </a:lnTo>
                <a:lnTo>
                  <a:pt x="421" y="2718"/>
                </a:lnTo>
                <a:lnTo>
                  <a:pt x="344" y="2728"/>
                </a:lnTo>
                <a:lnTo>
                  <a:pt x="284" y="2755"/>
                </a:lnTo>
                <a:lnTo>
                  <a:pt x="240" y="2797"/>
                </a:lnTo>
                <a:lnTo>
                  <a:pt x="213" y="2851"/>
                </a:lnTo>
                <a:lnTo>
                  <a:pt x="204" y="2914"/>
                </a:lnTo>
                <a:lnTo>
                  <a:pt x="210" y="2971"/>
                </a:lnTo>
                <a:lnTo>
                  <a:pt x="226" y="3014"/>
                </a:lnTo>
                <a:lnTo>
                  <a:pt x="251" y="3045"/>
                </a:lnTo>
                <a:lnTo>
                  <a:pt x="282" y="3067"/>
                </a:lnTo>
                <a:lnTo>
                  <a:pt x="235" y="3067"/>
                </a:lnTo>
                <a:lnTo>
                  <a:pt x="224" y="3078"/>
                </a:lnTo>
                <a:lnTo>
                  <a:pt x="224" y="3153"/>
                </a:lnTo>
                <a:lnTo>
                  <a:pt x="235" y="3163"/>
                </a:lnTo>
                <a:lnTo>
                  <a:pt x="905" y="3163"/>
                </a:lnTo>
                <a:lnTo>
                  <a:pt x="916" y="3153"/>
                </a:lnTo>
                <a:lnTo>
                  <a:pt x="916" y="3078"/>
                </a:lnTo>
                <a:lnTo>
                  <a:pt x="905" y="3067"/>
                </a:lnTo>
                <a:lnTo>
                  <a:pt x="451" y="3067"/>
                </a:lnTo>
                <a:lnTo>
                  <a:pt x="402" y="3062"/>
                </a:lnTo>
                <a:lnTo>
                  <a:pt x="350" y="3043"/>
                </a:lnTo>
                <a:lnTo>
                  <a:pt x="309" y="3004"/>
                </a:lnTo>
                <a:lnTo>
                  <a:pt x="292" y="2938"/>
                </a:lnTo>
                <a:lnTo>
                  <a:pt x="306" y="2875"/>
                </a:lnTo>
                <a:lnTo>
                  <a:pt x="344" y="2838"/>
                </a:lnTo>
                <a:lnTo>
                  <a:pt x="396" y="2820"/>
                </a:lnTo>
                <a:lnTo>
                  <a:pt x="451" y="2815"/>
                </a:lnTo>
                <a:lnTo>
                  <a:pt x="905" y="2815"/>
                </a:lnTo>
                <a:lnTo>
                  <a:pt x="916" y="2805"/>
                </a:lnTo>
                <a:lnTo>
                  <a:pt x="916" y="2729"/>
                </a:lnTo>
                <a:close/>
                <a:moveTo>
                  <a:pt x="916" y="1311"/>
                </a:moveTo>
                <a:lnTo>
                  <a:pt x="905" y="1300"/>
                </a:lnTo>
                <a:lnTo>
                  <a:pt x="893" y="1300"/>
                </a:lnTo>
                <a:lnTo>
                  <a:pt x="421" y="1300"/>
                </a:lnTo>
                <a:lnTo>
                  <a:pt x="344" y="1310"/>
                </a:lnTo>
                <a:lnTo>
                  <a:pt x="284" y="1337"/>
                </a:lnTo>
                <a:lnTo>
                  <a:pt x="240" y="1379"/>
                </a:lnTo>
                <a:lnTo>
                  <a:pt x="213" y="1433"/>
                </a:lnTo>
                <a:lnTo>
                  <a:pt x="204" y="1496"/>
                </a:lnTo>
                <a:lnTo>
                  <a:pt x="210" y="1553"/>
                </a:lnTo>
                <a:lnTo>
                  <a:pt x="228" y="1597"/>
                </a:lnTo>
                <a:lnTo>
                  <a:pt x="254" y="1631"/>
                </a:lnTo>
                <a:lnTo>
                  <a:pt x="287" y="1657"/>
                </a:lnTo>
                <a:lnTo>
                  <a:pt x="308" y="1671"/>
                </a:lnTo>
                <a:lnTo>
                  <a:pt x="263" y="1701"/>
                </a:lnTo>
                <a:lnTo>
                  <a:pt x="230" y="1741"/>
                </a:lnTo>
                <a:lnTo>
                  <a:pt x="210" y="1789"/>
                </a:lnTo>
                <a:lnTo>
                  <a:pt x="204" y="1844"/>
                </a:lnTo>
                <a:lnTo>
                  <a:pt x="210" y="1901"/>
                </a:lnTo>
                <a:lnTo>
                  <a:pt x="226" y="1943"/>
                </a:lnTo>
                <a:lnTo>
                  <a:pt x="251" y="1975"/>
                </a:lnTo>
                <a:lnTo>
                  <a:pt x="282" y="1997"/>
                </a:lnTo>
                <a:lnTo>
                  <a:pt x="235" y="1997"/>
                </a:lnTo>
                <a:lnTo>
                  <a:pt x="224" y="2007"/>
                </a:lnTo>
                <a:lnTo>
                  <a:pt x="224" y="2082"/>
                </a:lnTo>
                <a:lnTo>
                  <a:pt x="235" y="2093"/>
                </a:lnTo>
                <a:lnTo>
                  <a:pt x="905" y="2093"/>
                </a:lnTo>
                <a:lnTo>
                  <a:pt x="916" y="2082"/>
                </a:lnTo>
                <a:lnTo>
                  <a:pt x="916" y="2007"/>
                </a:lnTo>
                <a:lnTo>
                  <a:pt x="905" y="1997"/>
                </a:lnTo>
                <a:lnTo>
                  <a:pt x="451" y="1997"/>
                </a:lnTo>
                <a:lnTo>
                  <a:pt x="402" y="1992"/>
                </a:lnTo>
                <a:lnTo>
                  <a:pt x="350" y="1973"/>
                </a:lnTo>
                <a:lnTo>
                  <a:pt x="309" y="1933"/>
                </a:lnTo>
                <a:lnTo>
                  <a:pt x="292" y="1868"/>
                </a:lnTo>
                <a:lnTo>
                  <a:pt x="306" y="1805"/>
                </a:lnTo>
                <a:lnTo>
                  <a:pt x="344" y="1768"/>
                </a:lnTo>
                <a:lnTo>
                  <a:pt x="396" y="1750"/>
                </a:lnTo>
                <a:lnTo>
                  <a:pt x="451" y="1745"/>
                </a:lnTo>
                <a:lnTo>
                  <a:pt x="893" y="1745"/>
                </a:lnTo>
                <a:lnTo>
                  <a:pt x="906" y="1744"/>
                </a:lnTo>
                <a:lnTo>
                  <a:pt x="916" y="1734"/>
                </a:lnTo>
                <a:lnTo>
                  <a:pt x="916" y="1659"/>
                </a:lnTo>
                <a:lnTo>
                  <a:pt x="905" y="1648"/>
                </a:lnTo>
                <a:lnTo>
                  <a:pt x="428" y="1648"/>
                </a:lnTo>
                <a:lnTo>
                  <a:pt x="383" y="1639"/>
                </a:lnTo>
                <a:lnTo>
                  <a:pt x="338" y="1617"/>
                </a:lnTo>
                <a:lnTo>
                  <a:pt x="305" y="1579"/>
                </a:lnTo>
                <a:lnTo>
                  <a:pt x="292" y="1520"/>
                </a:lnTo>
                <a:lnTo>
                  <a:pt x="306" y="1457"/>
                </a:lnTo>
                <a:lnTo>
                  <a:pt x="344" y="1420"/>
                </a:lnTo>
                <a:lnTo>
                  <a:pt x="396" y="1402"/>
                </a:lnTo>
                <a:lnTo>
                  <a:pt x="451" y="1397"/>
                </a:lnTo>
                <a:lnTo>
                  <a:pt x="905" y="1397"/>
                </a:lnTo>
                <a:lnTo>
                  <a:pt x="916" y="1387"/>
                </a:lnTo>
                <a:lnTo>
                  <a:pt x="916" y="1311"/>
                </a:lnTo>
                <a:close/>
                <a:moveTo>
                  <a:pt x="916" y="1126"/>
                </a:moveTo>
                <a:lnTo>
                  <a:pt x="905" y="1116"/>
                </a:lnTo>
                <a:lnTo>
                  <a:pt x="235" y="1116"/>
                </a:lnTo>
                <a:lnTo>
                  <a:pt x="224" y="1126"/>
                </a:lnTo>
                <a:lnTo>
                  <a:pt x="224" y="1201"/>
                </a:lnTo>
                <a:lnTo>
                  <a:pt x="235" y="1211"/>
                </a:lnTo>
                <a:lnTo>
                  <a:pt x="905" y="1211"/>
                </a:lnTo>
                <a:lnTo>
                  <a:pt x="916" y="1201"/>
                </a:lnTo>
                <a:lnTo>
                  <a:pt x="916" y="1126"/>
                </a:lnTo>
                <a:close/>
                <a:moveTo>
                  <a:pt x="935" y="2406"/>
                </a:moveTo>
                <a:lnTo>
                  <a:pt x="923" y="2330"/>
                </a:lnTo>
                <a:lnTo>
                  <a:pt x="892" y="2269"/>
                </a:lnTo>
                <a:lnTo>
                  <a:pt x="891" y="2267"/>
                </a:lnTo>
                <a:lnTo>
                  <a:pt x="849" y="2224"/>
                </a:lnTo>
                <a:lnTo>
                  <a:pt x="849" y="2406"/>
                </a:lnTo>
                <a:lnTo>
                  <a:pt x="838" y="2460"/>
                </a:lnTo>
                <a:lnTo>
                  <a:pt x="808" y="2503"/>
                </a:lnTo>
                <a:lnTo>
                  <a:pt x="765" y="2532"/>
                </a:lnTo>
                <a:lnTo>
                  <a:pt x="713" y="2543"/>
                </a:lnTo>
                <a:lnTo>
                  <a:pt x="590" y="2543"/>
                </a:lnTo>
                <a:lnTo>
                  <a:pt x="510" y="2543"/>
                </a:lnTo>
                <a:lnTo>
                  <a:pt x="427" y="2543"/>
                </a:lnTo>
                <a:lnTo>
                  <a:pt x="375" y="2532"/>
                </a:lnTo>
                <a:lnTo>
                  <a:pt x="332" y="2503"/>
                </a:lnTo>
                <a:lnTo>
                  <a:pt x="302" y="2460"/>
                </a:lnTo>
                <a:lnTo>
                  <a:pt x="292" y="2406"/>
                </a:lnTo>
                <a:lnTo>
                  <a:pt x="302" y="2351"/>
                </a:lnTo>
                <a:lnTo>
                  <a:pt x="332" y="2308"/>
                </a:lnTo>
                <a:lnTo>
                  <a:pt x="375" y="2279"/>
                </a:lnTo>
                <a:lnTo>
                  <a:pt x="427" y="2269"/>
                </a:lnTo>
                <a:lnTo>
                  <a:pt x="510" y="2269"/>
                </a:lnTo>
                <a:lnTo>
                  <a:pt x="590" y="2269"/>
                </a:lnTo>
                <a:lnTo>
                  <a:pt x="713" y="2269"/>
                </a:lnTo>
                <a:lnTo>
                  <a:pt x="765" y="2279"/>
                </a:lnTo>
                <a:lnTo>
                  <a:pt x="808" y="2308"/>
                </a:lnTo>
                <a:lnTo>
                  <a:pt x="838" y="2351"/>
                </a:lnTo>
                <a:lnTo>
                  <a:pt x="849" y="2406"/>
                </a:lnTo>
                <a:lnTo>
                  <a:pt x="849" y="2224"/>
                </a:lnTo>
                <a:lnTo>
                  <a:pt x="842" y="2217"/>
                </a:lnTo>
                <a:lnTo>
                  <a:pt x="781" y="2186"/>
                </a:lnTo>
                <a:lnTo>
                  <a:pt x="713" y="2174"/>
                </a:lnTo>
                <a:lnTo>
                  <a:pt x="427" y="2174"/>
                </a:lnTo>
                <a:lnTo>
                  <a:pt x="359" y="2186"/>
                </a:lnTo>
                <a:lnTo>
                  <a:pt x="298" y="2217"/>
                </a:lnTo>
                <a:lnTo>
                  <a:pt x="249" y="2267"/>
                </a:lnTo>
                <a:lnTo>
                  <a:pt x="217" y="2330"/>
                </a:lnTo>
                <a:lnTo>
                  <a:pt x="205" y="2406"/>
                </a:lnTo>
                <a:lnTo>
                  <a:pt x="217" y="2481"/>
                </a:lnTo>
                <a:lnTo>
                  <a:pt x="249" y="2545"/>
                </a:lnTo>
                <a:lnTo>
                  <a:pt x="298" y="2594"/>
                </a:lnTo>
                <a:lnTo>
                  <a:pt x="359" y="2626"/>
                </a:lnTo>
                <a:lnTo>
                  <a:pt x="427" y="2637"/>
                </a:lnTo>
                <a:lnTo>
                  <a:pt x="713" y="2637"/>
                </a:lnTo>
                <a:lnTo>
                  <a:pt x="781" y="2626"/>
                </a:lnTo>
                <a:lnTo>
                  <a:pt x="842" y="2594"/>
                </a:lnTo>
                <a:lnTo>
                  <a:pt x="891" y="2545"/>
                </a:lnTo>
                <a:lnTo>
                  <a:pt x="892" y="2543"/>
                </a:lnTo>
                <a:lnTo>
                  <a:pt x="923" y="2481"/>
                </a:lnTo>
                <a:lnTo>
                  <a:pt x="935" y="2406"/>
                </a:lnTo>
                <a:close/>
                <a:moveTo>
                  <a:pt x="935" y="795"/>
                </a:moveTo>
                <a:lnTo>
                  <a:pt x="924" y="721"/>
                </a:lnTo>
                <a:lnTo>
                  <a:pt x="893" y="658"/>
                </a:lnTo>
                <a:lnTo>
                  <a:pt x="847" y="608"/>
                </a:lnTo>
                <a:lnTo>
                  <a:pt x="789" y="575"/>
                </a:lnTo>
                <a:lnTo>
                  <a:pt x="723" y="564"/>
                </a:lnTo>
                <a:lnTo>
                  <a:pt x="700" y="564"/>
                </a:lnTo>
                <a:lnTo>
                  <a:pt x="690" y="574"/>
                </a:lnTo>
                <a:lnTo>
                  <a:pt x="690" y="650"/>
                </a:lnTo>
                <a:lnTo>
                  <a:pt x="700" y="661"/>
                </a:lnTo>
                <a:lnTo>
                  <a:pt x="713" y="661"/>
                </a:lnTo>
                <a:lnTo>
                  <a:pt x="723" y="661"/>
                </a:lnTo>
                <a:lnTo>
                  <a:pt x="772" y="672"/>
                </a:lnTo>
                <a:lnTo>
                  <a:pt x="812" y="701"/>
                </a:lnTo>
                <a:lnTo>
                  <a:pt x="839" y="744"/>
                </a:lnTo>
                <a:lnTo>
                  <a:pt x="849" y="795"/>
                </a:lnTo>
                <a:lnTo>
                  <a:pt x="848" y="809"/>
                </a:lnTo>
                <a:lnTo>
                  <a:pt x="846" y="823"/>
                </a:lnTo>
                <a:lnTo>
                  <a:pt x="842" y="836"/>
                </a:lnTo>
                <a:lnTo>
                  <a:pt x="838" y="849"/>
                </a:lnTo>
                <a:lnTo>
                  <a:pt x="817" y="883"/>
                </a:lnTo>
                <a:lnTo>
                  <a:pt x="788" y="909"/>
                </a:lnTo>
                <a:lnTo>
                  <a:pt x="753" y="926"/>
                </a:lnTo>
                <a:lnTo>
                  <a:pt x="713" y="932"/>
                </a:lnTo>
                <a:lnTo>
                  <a:pt x="427" y="932"/>
                </a:lnTo>
                <a:lnTo>
                  <a:pt x="387" y="926"/>
                </a:lnTo>
                <a:lnTo>
                  <a:pt x="352" y="909"/>
                </a:lnTo>
                <a:lnTo>
                  <a:pt x="323" y="883"/>
                </a:lnTo>
                <a:lnTo>
                  <a:pt x="302" y="849"/>
                </a:lnTo>
                <a:lnTo>
                  <a:pt x="298" y="836"/>
                </a:lnTo>
                <a:lnTo>
                  <a:pt x="294" y="823"/>
                </a:lnTo>
                <a:lnTo>
                  <a:pt x="292" y="809"/>
                </a:lnTo>
                <a:lnTo>
                  <a:pt x="292" y="795"/>
                </a:lnTo>
                <a:lnTo>
                  <a:pt x="302" y="744"/>
                </a:lnTo>
                <a:lnTo>
                  <a:pt x="329" y="701"/>
                </a:lnTo>
                <a:lnTo>
                  <a:pt x="368" y="672"/>
                </a:lnTo>
                <a:lnTo>
                  <a:pt x="417" y="661"/>
                </a:lnTo>
                <a:lnTo>
                  <a:pt x="440" y="661"/>
                </a:lnTo>
                <a:lnTo>
                  <a:pt x="451" y="650"/>
                </a:lnTo>
                <a:lnTo>
                  <a:pt x="451" y="574"/>
                </a:lnTo>
                <a:lnTo>
                  <a:pt x="440" y="564"/>
                </a:lnTo>
                <a:lnTo>
                  <a:pt x="417" y="564"/>
                </a:lnTo>
                <a:lnTo>
                  <a:pt x="351" y="575"/>
                </a:lnTo>
                <a:lnTo>
                  <a:pt x="293" y="608"/>
                </a:lnTo>
                <a:lnTo>
                  <a:pt x="247" y="658"/>
                </a:lnTo>
                <a:lnTo>
                  <a:pt x="216" y="721"/>
                </a:lnTo>
                <a:lnTo>
                  <a:pt x="205" y="795"/>
                </a:lnTo>
                <a:lnTo>
                  <a:pt x="217" y="870"/>
                </a:lnTo>
                <a:lnTo>
                  <a:pt x="249" y="934"/>
                </a:lnTo>
                <a:lnTo>
                  <a:pt x="298" y="983"/>
                </a:lnTo>
                <a:lnTo>
                  <a:pt x="359" y="1015"/>
                </a:lnTo>
                <a:lnTo>
                  <a:pt x="427" y="1026"/>
                </a:lnTo>
                <a:lnTo>
                  <a:pt x="713" y="1026"/>
                </a:lnTo>
                <a:lnTo>
                  <a:pt x="781" y="1015"/>
                </a:lnTo>
                <a:lnTo>
                  <a:pt x="842" y="983"/>
                </a:lnTo>
                <a:lnTo>
                  <a:pt x="891" y="934"/>
                </a:lnTo>
                <a:lnTo>
                  <a:pt x="923" y="870"/>
                </a:lnTo>
                <a:lnTo>
                  <a:pt x="935" y="795"/>
                </a:lnTo>
                <a:close/>
                <a:moveTo>
                  <a:pt x="935" y="269"/>
                </a:moveTo>
                <a:lnTo>
                  <a:pt x="918" y="182"/>
                </a:lnTo>
                <a:lnTo>
                  <a:pt x="874" y="118"/>
                </a:lnTo>
                <a:lnTo>
                  <a:pt x="811" y="77"/>
                </a:lnTo>
                <a:lnTo>
                  <a:pt x="740" y="63"/>
                </a:lnTo>
                <a:lnTo>
                  <a:pt x="680" y="71"/>
                </a:lnTo>
                <a:lnTo>
                  <a:pt x="628" y="96"/>
                </a:lnTo>
                <a:lnTo>
                  <a:pt x="582" y="136"/>
                </a:lnTo>
                <a:lnTo>
                  <a:pt x="542" y="195"/>
                </a:lnTo>
                <a:lnTo>
                  <a:pt x="483" y="300"/>
                </a:lnTo>
                <a:lnTo>
                  <a:pt x="463" y="328"/>
                </a:lnTo>
                <a:lnTo>
                  <a:pt x="442" y="348"/>
                </a:lnTo>
                <a:lnTo>
                  <a:pt x="418" y="360"/>
                </a:lnTo>
                <a:lnTo>
                  <a:pt x="391" y="364"/>
                </a:lnTo>
                <a:lnTo>
                  <a:pt x="352" y="355"/>
                </a:lnTo>
                <a:lnTo>
                  <a:pt x="322" y="332"/>
                </a:lnTo>
                <a:lnTo>
                  <a:pt x="302" y="300"/>
                </a:lnTo>
                <a:lnTo>
                  <a:pt x="295" y="264"/>
                </a:lnTo>
                <a:lnTo>
                  <a:pt x="300" y="225"/>
                </a:lnTo>
                <a:lnTo>
                  <a:pt x="314" y="194"/>
                </a:lnTo>
                <a:lnTo>
                  <a:pt x="337" y="172"/>
                </a:lnTo>
                <a:lnTo>
                  <a:pt x="383" y="156"/>
                </a:lnTo>
                <a:lnTo>
                  <a:pt x="391" y="148"/>
                </a:lnTo>
                <a:lnTo>
                  <a:pt x="396" y="139"/>
                </a:lnTo>
                <a:lnTo>
                  <a:pt x="397" y="128"/>
                </a:lnTo>
                <a:lnTo>
                  <a:pt x="391" y="86"/>
                </a:lnTo>
                <a:lnTo>
                  <a:pt x="389" y="80"/>
                </a:lnTo>
                <a:lnTo>
                  <a:pt x="384" y="72"/>
                </a:lnTo>
                <a:lnTo>
                  <a:pt x="374" y="66"/>
                </a:lnTo>
                <a:lnTo>
                  <a:pt x="358" y="65"/>
                </a:lnTo>
                <a:lnTo>
                  <a:pt x="304" y="79"/>
                </a:lnTo>
                <a:lnTo>
                  <a:pt x="255" y="113"/>
                </a:lnTo>
                <a:lnTo>
                  <a:pt x="219" y="174"/>
                </a:lnTo>
                <a:lnTo>
                  <a:pt x="205" y="269"/>
                </a:lnTo>
                <a:lnTo>
                  <a:pt x="217" y="339"/>
                </a:lnTo>
                <a:lnTo>
                  <a:pt x="253" y="401"/>
                </a:lnTo>
                <a:lnTo>
                  <a:pt x="311" y="445"/>
                </a:lnTo>
                <a:lnTo>
                  <a:pt x="391" y="462"/>
                </a:lnTo>
                <a:lnTo>
                  <a:pt x="420" y="460"/>
                </a:lnTo>
                <a:lnTo>
                  <a:pt x="463" y="446"/>
                </a:lnTo>
                <a:lnTo>
                  <a:pt x="513" y="415"/>
                </a:lnTo>
                <a:lnTo>
                  <a:pt x="560" y="357"/>
                </a:lnTo>
                <a:lnTo>
                  <a:pt x="631" y="236"/>
                </a:lnTo>
                <a:lnTo>
                  <a:pt x="657" y="199"/>
                </a:lnTo>
                <a:lnTo>
                  <a:pt x="684" y="177"/>
                </a:lnTo>
                <a:lnTo>
                  <a:pt x="711" y="166"/>
                </a:lnTo>
                <a:lnTo>
                  <a:pt x="740" y="164"/>
                </a:lnTo>
                <a:lnTo>
                  <a:pt x="777" y="170"/>
                </a:lnTo>
                <a:lnTo>
                  <a:pt x="809" y="190"/>
                </a:lnTo>
                <a:lnTo>
                  <a:pt x="832" y="223"/>
                </a:lnTo>
                <a:lnTo>
                  <a:pt x="841" y="267"/>
                </a:lnTo>
                <a:lnTo>
                  <a:pt x="833" y="319"/>
                </a:lnTo>
                <a:lnTo>
                  <a:pt x="808" y="357"/>
                </a:lnTo>
                <a:lnTo>
                  <a:pt x="769" y="381"/>
                </a:lnTo>
                <a:lnTo>
                  <a:pt x="715" y="389"/>
                </a:lnTo>
                <a:lnTo>
                  <a:pt x="701" y="390"/>
                </a:lnTo>
                <a:lnTo>
                  <a:pt x="691" y="396"/>
                </a:lnTo>
                <a:lnTo>
                  <a:pt x="686" y="405"/>
                </a:lnTo>
                <a:lnTo>
                  <a:pt x="684" y="420"/>
                </a:lnTo>
                <a:lnTo>
                  <a:pt x="684" y="463"/>
                </a:lnTo>
                <a:lnTo>
                  <a:pt x="684" y="469"/>
                </a:lnTo>
                <a:lnTo>
                  <a:pt x="687" y="489"/>
                </a:lnTo>
                <a:lnTo>
                  <a:pt x="714" y="489"/>
                </a:lnTo>
                <a:lnTo>
                  <a:pt x="818" y="470"/>
                </a:lnTo>
                <a:lnTo>
                  <a:pt x="883" y="422"/>
                </a:lnTo>
                <a:lnTo>
                  <a:pt x="918" y="362"/>
                </a:lnTo>
                <a:lnTo>
                  <a:pt x="932" y="306"/>
                </a:lnTo>
                <a:lnTo>
                  <a:pt x="935" y="269"/>
                </a:lnTo>
                <a:close/>
              </a:path>
            </a:pathLst>
          </a:custGeom>
          <a:solidFill>
            <a:srgbClr val="FAFAF8"/>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5" name="Rectangle 4">
            <a:extLst>
              <a:ext uri="{FF2B5EF4-FFF2-40B4-BE49-F238E27FC236}">
                <a16:creationId xmlns:a16="http://schemas.microsoft.com/office/drawing/2014/main" id="{C124ABFA-306B-6494-2F90-6BDAC4012F4D}"/>
              </a:ext>
            </a:extLst>
          </xdr:cNvPr>
          <xdr:cNvSpPr>
            <a:spLocks noChangeArrowheads="1"/>
          </xdr:cNvSpPr>
        </xdr:nvSpPr>
        <xdr:spPr bwMode="auto">
          <a:xfrm>
            <a:off x="720" y="720"/>
            <a:ext cx="10466" cy="301"/>
          </a:xfrm>
          <a:prstGeom prst="rect">
            <a:avLst/>
          </a:prstGeom>
          <a:solidFill>
            <a:srgbClr val="003A6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6" name="Rectangle 5">
            <a:extLst>
              <a:ext uri="{FF2B5EF4-FFF2-40B4-BE49-F238E27FC236}">
                <a16:creationId xmlns:a16="http://schemas.microsoft.com/office/drawing/2014/main" id="{CA13F92B-D3A3-CD8B-ED6A-54B1D455ECC9}"/>
              </a:ext>
            </a:extLst>
          </xdr:cNvPr>
          <xdr:cNvSpPr>
            <a:spLocks noChangeArrowheads="1"/>
          </xdr:cNvSpPr>
        </xdr:nvSpPr>
        <xdr:spPr bwMode="auto">
          <a:xfrm>
            <a:off x="720" y="15817"/>
            <a:ext cx="10466" cy="301"/>
          </a:xfrm>
          <a:prstGeom prst="rect">
            <a:avLst/>
          </a:prstGeom>
          <a:solidFill>
            <a:srgbClr val="F96741"/>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15</xdr:col>
      <xdr:colOff>298450</xdr:colOff>
      <xdr:row>7</xdr:row>
      <xdr:rowOff>127000</xdr:rowOff>
    </xdr:from>
    <xdr:to>
      <xdr:col>24</xdr:col>
      <xdr:colOff>488950</xdr:colOff>
      <xdr:row>68</xdr:row>
      <xdr:rowOff>0</xdr:rowOff>
    </xdr:to>
    <xdr:sp macro="" textlink="">
      <xdr:nvSpPr>
        <xdr:cNvPr id="7" name="Text Box 1057828363">
          <a:extLst>
            <a:ext uri="{FF2B5EF4-FFF2-40B4-BE49-F238E27FC236}">
              <a16:creationId xmlns:a16="http://schemas.microsoft.com/office/drawing/2014/main" id="{BC1F21F4-BB93-4F09-9789-25B669A9167B}"/>
            </a:ext>
          </a:extLst>
        </xdr:cNvPr>
        <xdr:cNvSpPr txBox="1"/>
      </xdr:nvSpPr>
      <xdr:spPr>
        <a:xfrm>
          <a:off x="9442450" y="1238250"/>
          <a:ext cx="5676900" cy="9556750"/>
        </a:xfrm>
        <a:prstGeom prst="rect">
          <a:avLst/>
        </a:prstGeom>
        <a:noFill/>
        <a:ln w="6350">
          <a:no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Lepingu üksikasjad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Klient</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Euroopa Komisjoni struktuurireformide toe peadirektoraat (DG REFORM).</a:t>
          </a: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Kasusaaja: Eesti Vabariigi Keskkonnaamet, Kliimaministeeriumi täitevasutus looduskaitse valdkonnas.   </a:t>
          </a: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Lepingu viitenumber:</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REFORM/SC2022/101;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rakendatud raamlepingu </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SRSS/2018/01/FWC/002</a:t>
          </a:r>
          <a:r>
            <a:rPr lang="et-EE" sz="900" baseline="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raames.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Lisatingimused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Käesolevat projekti rahastab Euroopa Liit tehnilise </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toe</a:t>
          </a:r>
          <a:r>
            <a:rPr lang="en-US"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rahastamisvahendi kaudu ja seda rakendab Trinomics koostöös Euroopa Komisjoniga. Selle sisu eest vastutavad ainult autorid. Käesolevas dokumendis väljendatud seisukohti ei saa mingil juhul pidada Euroopa Liidu ametliku arvamuse väljenduseks.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Esitleb</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Trinomics B.V.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Mauritsweg 44</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3012 JV Rotterdam</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Holland</a:t>
          </a: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Kontaktisikud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(irati.artola@trinomics.eu)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Dr. Maha Cziesielski (maha.cziesielski@trinomics.eu)</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Autorid</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Irati Artola, Graeme Nicholls, Erik Gerritsen, Dr. Maha Cziesielski, Toomas Pallo, Pille Antons, Gatis Eriņš, Teele Kaljurand, Merle Kuris</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fi-FI"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2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Rahastaja</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n-GB"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Projekti rahastas Euroopa Liit tehnilise toe rahastamisvahendi kaudu, mida haldab Euroopa Komisjoni struktuurireformide toe peadirektoraat</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a:t>
          </a:r>
        </a:p>
        <a:p>
          <a:pPr algn="just">
            <a:lnSpc>
              <a:spcPct val="150000"/>
            </a:lnSpc>
            <a:spcAft>
              <a:spcPts val="800"/>
            </a:spcAft>
          </a:pP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et-EE" sz="900">
              <a:solidFill>
                <a:srgbClr val="F96741"/>
              </a:solidFill>
              <a:effectLst/>
              <a:latin typeface="Montserrat SemiBold" panose="00000700000000000000" pitchFamily="2" charset="0"/>
              <a:ea typeface="Calibri" panose="020F0502020204030204" pitchFamily="34" charset="0"/>
              <a:cs typeface="Arial" panose="020B0604020202020204" pitchFamily="34" charset="0"/>
            </a:rPr>
            <a:t>Kuupäev</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a:p>
          <a:pPr algn="just">
            <a:lnSpc>
              <a:spcPct val="150000"/>
            </a:lnSpc>
            <a:spcAft>
              <a:spcPts val="800"/>
            </a:spcAft>
          </a:pP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Rotterdam,</a:t>
          </a:r>
          <a:r>
            <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22/03/2024</a:t>
          </a:r>
          <a:r>
            <a:rPr lang="fr-FR" sz="9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6350</xdr:colOff>
      <xdr:row>1</xdr:row>
      <xdr:rowOff>101600</xdr:rowOff>
    </xdr:from>
    <xdr:to>
      <xdr:col>14</xdr:col>
      <xdr:colOff>196850</xdr:colOff>
      <xdr:row>75</xdr:row>
      <xdr:rowOff>25400</xdr:rowOff>
    </xdr:to>
    <xdr:sp macro="" textlink="">
      <xdr:nvSpPr>
        <xdr:cNvPr id="8" name="TextBox 7">
          <a:extLst>
            <a:ext uri="{FF2B5EF4-FFF2-40B4-BE49-F238E27FC236}">
              <a16:creationId xmlns:a16="http://schemas.microsoft.com/office/drawing/2014/main" id="{5BD20DFE-C5FD-4B0E-9A00-EFC085C1EDF3}"/>
            </a:ext>
          </a:extLst>
        </xdr:cNvPr>
        <xdr:cNvSpPr txBox="1"/>
      </xdr:nvSpPr>
      <xdr:spPr>
        <a:xfrm>
          <a:off x="1225550" y="260350"/>
          <a:ext cx="7505700" cy="11671300"/>
        </a:xfrm>
        <a:prstGeom prst="rect">
          <a:avLst/>
        </a:prstGeom>
        <a:solidFill>
          <a:sysClr val="window" lastClr="FFFFFF"/>
        </a:solid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endParaRPr lang="et-EE" sz="800">
            <a:solidFill>
              <a:schemeClr val="tx1"/>
            </a:solidFill>
          </a:endParaRPr>
        </a:p>
      </xdr:txBody>
    </xdr:sp>
    <xdr:clientData/>
  </xdr:twoCellAnchor>
  <xdr:twoCellAnchor>
    <xdr:from>
      <xdr:col>2</xdr:col>
      <xdr:colOff>107950</xdr:colOff>
      <xdr:row>2</xdr:row>
      <xdr:rowOff>25400</xdr:rowOff>
    </xdr:from>
    <xdr:to>
      <xdr:col>14</xdr:col>
      <xdr:colOff>165100</xdr:colOff>
      <xdr:row>6</xdr:row>
      <xdr:rowOff>52704</xdr:rowOff>
    </xdr:to>
    <xdr:grpSp>
      <xdr:nvGrpSpPr>
        <xdr:cNvPr id="9" name="Group 8">
          <a:extLst>
            <a:ext uri="{FF2B5EF4-FFF2-40B4-BE49-F238E27FC236}">
              <a16:creationId xmlns:a16="http://schemas.microsoft.com/office/drawing/2014/main" id="{F0586DB4-4FF1-4D31-8474-AD3E4710751F}"/>
            </a:ext>
          </a:extLst>
        </xdr:cNvPr>
        <xdr:cNvGrpSpPr/>
      </xdr:nvGrpSpPr>
      <xdr:grpSpPr>
        <a:xfrm>
          <a:off x="1270000" y="349250"/>
          <a:ext cx="7029450" cy="675004"/>
          <a:chOff x="0" y="0"/>
          <a:chExt cx="6451600" cy="661035"/>
        </a:xfrm>
      </xdr:grpSpPr>
      <xdr:sp macro="" textlink="">
        <xdr:nvSpPr>
          <xdr:cNvPr id="10" name="Rectangle 9">
            <a:extLst>
              <a:ext uri="{FF2B5EF4-FFF2-40B4-BE49-F238E27FC236}">
                <a16:creationId xmlns:a16="http://schemas.microsoft.com/office/drawing/2014/main" id="{89C021A6-0D2C-0F07-4ED0-7BD82BC992E9}"/>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11" name="Freeform 4">
            <a:extLst>
              <a:ext uri="{FF2B5EF4-FFF2-40B4-BE49-F238E27FC236}">
                <a16:creationId xmlns:a16="http://schemas.microsoft.com/office/drawing/2014/main" id="{89CBDD41-BE67-0703-CF87-A2D1C58D894E}"/>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xdr:from>
      <xdr:col>4</xdr:col>
      <xdr:colOff>203200</xdr:colOff>
      <xdr:row>8</xdr:row>
      <xdr:rowOff>6350</xdr:rowOff>
    </xdr:from>
    <xdr:to>
      <xdr:col>6</xdr:col>
      <xdr:colOff>336550</xdr:colOff>
      <xdr:row>13</xdr:row>
      <xdr:rowOff>111760</xdr:rowOff>
    </xdr:to>
    <xdr:pic>
      <xdr:nvPicPr>
        <xdr:cNvPr id="12" name="Picture 11" descr="European Union Logo Vector (.AI) Free Download">
          <a:extLst>
            <a:ext uri="{FF2B5EF4-FFF2-40B4-BE49-F238E27FC236}">
              <a16:creationId xmlns:a16="http://schemas.microsoft.com/office/drawing/2014/main" id="{184924C0-4C98-4947-979A-56786627CB30}"/>
            </a:ext>
          </a:extLst>
        </xdr:cNvPr>
        <xdr:cNvPicPr/>
      </xdr:nvPicPr>
      <xdr:blipFill>
        <a:blip xmlns:r="http://schemas.openxmlformats.org/officeDocument/2006/relationships" r:embed="rId1"/>
        <a:srcRect/>
        <a:stretch>
          <a:fillRect/>
        </a:stretch>
      </xdr:blipFill>
      <xdr:spPr>
        <a:xfrm>
          <a:off x="2641600" y="1276350"/>
          <a:ext cx="1352550" cy="899160"/>
        </a:xfrm>
        <a:prstGeom prst="rect">
          <a:avLst/>
        </a:prstGeom>
        <a:ln/>
      </xdr:spPr>
    </xdr:pic>
    <xdr:clientData/>
  </xdr:twoCellAnchor>
  <xdr:twoCellAnchor>
    <xdr:from>
      <xdr:col>6</xdr:col>
      <xdr:colOff>368300</xdr:colOff>
      <xdr:row>7</xdr:row>
      <xdr:rowOff>120650</xdr:rowOff>
    </xdr:from>
    <xdr:to>
      <xdr:col>13</xdr:col>
      <xdr:colOff>43815</xdr:colOff>
      <xdr:row>13</xdr:row>
      <xdr:rowOff>127000</xdr:rowOff>
    </xdr:to>
    <xdr:sp macro="" textlink="">
      <xdr:nvSpPr>
        <xdr:cNvPr id="13" name="Rectangle 12">
          <a:extLst>
            <a:ext uri="{FF2B5EF4-FFF2-40B4-BE49-F238E27FC236}">
              <a16:creationId xmlns:a16="http://schemas.microsoft.com/office/drawing/2014/main" id="{1577689E-1BFC-4EE0-9D02-25AAF79AEBD0}"/>
            </a:ext>
          </a:extLst>
        </xdr:cNvPr>
        <xdr:cNvSpPr/>
      </xdr:nvSpPr>
      <xdr:spPr>
        <a:xfrm>
          <a:off x="4025900" y="1231900"/>
          <a:ext cx="3942715" cy="958850"/>
        </a:xfrm>
        <a:prstGeom prst="rect">
          <a:avLst/>
        </a:prstGeom>
        <a:noFill/>
        <a:ln>
          <a:noFill/>
        </a:ln>
      </xdr:spPr>
      <xdr:txBody>
        <a:bodyPr spcFirstLastPara="1" wrap="square" lIns="91425" tIns="45700" rIns="91425" bIns="45700" anchor="t" anchorCtr="0">
          <a:noAutofit/>
        </a:bodyPr>
        <a:lstStyle/>
        <a:p>
          <a:pPr algn="just">
            <a:lnSpc>
              <a:spcPct val="120000"/>
            </a:lnSpc>
            <a:spcAft>
              <a:spcPts val="800"/>
            </a:spcAft>
          </a:pPr>
          <a:r>
            <a:rPr lang="en-US" sz="800" kern="12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Käesolev aruanne koostati Euroopa Liidu rahalisel toetusel tehnilise abi rahastamisvahendi kaudu ja koostöös Euroopa Komisjoni struktuurireformide toetamise peadirektoraadiga. Selle sisu eest vastutab(vad) ainuisikuliselt autor(id). Käesolevas aruandes väljendatud seisukohti ei saa lugeda Euroopa Liidu ametliku arvamuse väljenduseks.</a:t>
          </a:r>
        </a:p>
        <a:p>
          <a:pPr algn="l">
            <a:lnSpc>
              <a:spcPct val="120000"/>
            </a:lnSpc>
            <a:spcAft>
              <a:spcPts val="800"/>
            </a:spcAft>
          </a:pPr>
          <a:r>
            <a:rPr lang="en-US" sz="800">
              <a:solidFill>
                <a:srgbClr val="000000"/>
              </a:solidFill>
              <a:effectLst/>
              <a:latin typeface="Montserrat Light" panose="00000400000000000000" pitchFamily="2" charset="0"/>
              <a:ea typeface="Calibri" panose="020F0502020204030204" pitchFamily="34" charset="0"/>
              <a:cs typeface="Arial" panose="020B0604020202020204" pitchFamily="34" charset="0"/>
            </a:rPr>
            <a:t> </a:t>
          </a:r>
          <a:endParaRPr lang="et-EE" sz="900">
            <a:solidFill>
              <a:srgbClr val="000000"/>
            </a:solidFill>
            <a:effectLst/>
            <a:latin typeface="Montserrat Light" panose="00000400000000000000" pitchFamily="2" charset="0"/>
            <a:ea typeface="Calibri" panose="020F0502020204030204" pitchFamily="34" charset="0"/>
            <a:cs typeface="Arial" panose="020B0604020202020204" pitchFamily="34" charset="0"/>
          </a:endParaRPr>
        </a:p>
      </xdr:txBody>
    </xdr:sp>
    <xdr:clientData/>
  </xdr:twoCellAnchor>
  <xdr:twoCellAnchor>
    <xdr:from>
      <xdr:col>2</xdr:col>
      <xdr:colOff>501650</xdr:colOff>
      <xdr:row>17</xdr:row>
      <xdr:rowOff>146050</xdr:rowOff>
    </xdr:from>
    <xdr:to>
      <xdr:col>13</xdr:col>
      <xdr:colOff>323850</xdr:colOff>
      <xdr:row>35</xdr:row>
      <xdr:rowOff>12700</xdr:rowOff>
    </xdr:to>
    <xdr:sp macro="" textlink="">
      <xdr:nvSpPr>
        <xdr:cNvPr id="14" name="TextBox 13">
          <a:extLst>
            <a:ext uri="{FF2B5EF4-FFF2-40B4-BE49-F238E27FC236}">
              <a16:creationId xmlns:a16="http://schemas.microsoft.com/office/drawing/2014/main" id="{D4500ED7-B7C1-4E8A-B94A-EAFEC2CEDA82}"/>
            </a:ext>
          </a:extLst>
        </xdr:cNvPr>
        <xdr:cNvSpPr txBox="1"/>
      </xdr:nvSpPr>
      <xdr:spPr>
        <a:xfrm>
          <a:off x="1720850" y="2844800"/>
          <a:ext cx="6527800" cy="272415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oAutofit/>
        </a:bodyPr>
        <a:lstStyle/>
        <a:p>
          <a:pPr marL="0" marR="0" lvl="0" indent="0" algn="ctr" defTabSz="914400" eaLnBrk="1" fontAlgn="auto" latinLnBrk="0" hangingPunct="1">
            <a:lnSpc>
              <a:spcPct val="100000"/>
            </a:lnSpc>
            <a:spcBef>
              <a:spcPts val="0"/>
            </a:spcBef>
            <a:spcAft>
              <a:spcPts val="0"/>
            </a:spcAft>
            <a:buClrTx/>
            <a:buSzTx/>
            <a:buFontTx/>
            <a:buNone/>
            <a:tabLst/>
            <a:defRPr/>
          </a:pPr>
          <a:r>
            <a:rPr lang="en-US" sz="3200">
              <a:solidFill>
                <a:srgbClr val="002C54"/>
              </a:solidFill>
              <a:effectLst/>
              <a:latin typeface="Montserrat Light" panose="00000400000000000000" pitchFamily="2" charset="0"/>
              <a:ea typeface="+mn-ea"/>
              <a:cs typeface="+mn-cs"/>
            </a:rPr>
            <a:t>Elurikkuse kaitsemeetmete tulemuslikkuse hindamise raamistik Eestis</a:t>
          </a:r>
        </a:p>
        <a:p>
          <a:endParaRPr lang="et-EE" sz="800">
            <a:solidFill>
              <a:schemeClr val="tx1"/>
            </a:solidFill>
          </a:endParaRPr>
        </a:p>
      </xdr:txBody>
    </xdr:sp>
    <xdr:clientData/>
  </xdr:twoCellAnchor>
  <xdr:twoCellAnchor>
    <xdr:from>
      <xdr:col>4</xdr:col>
      <xdr:colOff>495300</xdr:colOff>
      <xdr:row>37</xdr:row>
      <xdr:rowOff>63500</xdr:rowOff>
    </xdr:from>
    <xdr:to>
      <xdr:col>11</xdr:col>
      <xdr:colOff>463550</xdr:colOff>
      <xdr:row>45</xdr:row>
      <xdr:rowOff>101600</xdr:rowOff>
    </xdr:to>
    <xdr:sp macro="" textlink="">
      <xdr:nvSpPr>
        <xdr:cNvPr id="15" name="TextBox 14">
          <a:extLst>
            <a:ext uri="{FF2B5EF4-FFF2-40B4-BE49-F238E27FC236}">
              <a16:creationId xmlns:a16="http://schemas.microsoft.com/office/drawing/2014/main" id="{22F2CBDA-9307-4CFA-8259-7C9579372303}"/>
            </a:ext>
          </a:extLst>
        </xdr:cNvPr>
        <xdr:cNvSpPr txBox="1"/>
      </xdr:nvSpPr>
      <xdr:spPr>
        <a:xfrm>
          <a:off x="2933700" y="5937250"/>
          <a:ext cx="4235450" cy="1308100"/>
        </a:xfrm>
        <a:prstGeom prst="rect">
          <a:avLst/>
        </a:prstGeom>
        <a:noFill/>
        <a:ln>
          <a:solidFill>
            <a:schemeClr val="bg2"/>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PAME hindamistabel</a:t>
          </a:r>
        </a:p>
        <a:p>
          <a:pPr algn="ctr">
            <a:lnSpc>
              <a:spcPct val="107000"/>
            </a:lnSpc>
            <a:spcAft>
              <a:spcPts val="800"/>
            </a:spcAft>
          </a:pPr>
          <a:endParaRPr lang="et-EE" sz="3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endParaRPr>
        </a:p>
        <a:p>
          <a:pPr algn="ctr">
            <a:lnSpc>
              <a:spcPct val="107000"/>
            </a:lnSpc>
            <a:spcAft>
              <a:spcPts val="800"/>
            </a:spcAft>
          </a:pPr>
          <a:r>
            <a:rPr lang="et-EE" sz="1800" b="1">
              <a:solidFill>
                <a:srgbClr val="F04E30"/>
              </a:solidFill>
              <a:effectLst/>
              <a:latin typeface="Montserrat SemiBold" panose="00000700000000000000" pitchFamily="2" charset="0"/>
              <a:ea typeface="Calibri" panose="020F0502020204030204" pitchFamily="34" charset="0"/>
              <a:cs typeface="Arial" panose="020B0604020202020204" pitchFamily="34" charset="0"/>
            </a:rPr>
            <a:t>Lõplik</a:t>
          </a:r>
        </a:p>
        <a:p>
          <a:endParaRPr lang="et-EE" sz="1800">
            <a:solidFill>
              <a:schemeClr val="tx1"/>
            </a:solidFill>
          </a:endParaRPr>
        </a:p>
      </xdr:txBody>
    </xdr:sp>
    <xdr:clientData/>
  </xdr:twoCellAnchor>
  <xdr:twoCellAnchor>
    <xdr:from>
      <xdr:col>6</xdr:col>
      <xdr:colOff>31750</xdr:colOff>
      <xdr:row>50</xdr:row>
      <xdr:rowOff>158742</xdr:rowOff>
    </xdr:from>
    <xdr:to>
      <xdr:col>10</xdr:col>
      <xdr:colOff>273050</xdr:colOff>
      <xdr:row>54</xdr:row>
      <xdr:rowOff>27926</xdr:rowOff>
    </xdr:to>
    <xdr:grpSp>
      <xdr:nvGrpSpPr>
        <xdr:cNvPr id="16" name="Group 15">
          <a:extLst>
            <a:ext uri="{FF2B5EF4-FFF2-40B4-BE49-F238E27FC236}">
              <a16:creationId xmlns:a16="http://schemas.microsoft.com/office/drawing/2014/main" id="{FAA8D322-0734-4600-AA6F-878EA5140CDE}"/>
            </a:ext>
          </a:extLst>
        </xdr:cNvPr>
        <xdr:cNvGrpSpPr>
          <a:grpSpLocks/>
        </xdr:cNvGrpSpPr>
      </xdr:nvGrpSpPr>
      <xdr:grpSpPr bwMode="auto">
        <a:xfrm>
          <a:off x="3517900" y="8254992"/>
          <a:ext cx="2565400" cy="516884"/>
          <a:chOff x="3741" y="13507"/>
          <a:chExt cx="4424" cy="830"/>
        </a:xfrm>
      </xdr:grpSpPr>
      <xdr:sp macro="" textlink="">
        <xdr:nvSpPr>
          <xdr:cNvPr id="17" name="AutoShape 3">
            <a:extLst>
              <a:ext uri="{FF2B5EF4-FFF2-40B4-BE49-F238E27FC236}">
                <a16:creationId xmlns:a16="http://schemas.microsoft.com/office/drawing/2014/main" id="{DBB3E342-4332-78AD-6377-09A74CB89B9B}"/>
              </a:ext>
            </a:extLst>
          </xdr:cNvPr>
          <xdr:cNvSpPr>
            <a:spLocks/>
          </xdr:cNvSpPr>
        </xdr:nvSpPr>
        <xdr:spPr bwMode="auto">
          <a:xfrm>
            <a:off x="3741" y="13549"/>
            <a:ext cx="3456" cy="748"/>
          </a:xfrm>
          <a:custGeom>
            <a:avLst/>
            <a:gdLst>
              <a:gd name="T0" fmla="+- 0 3749 3741"/>
              <a:gd name="T1" fmla="*/ T0 w 3456"/>
              <a:gd name="T2" fmla="+- 0 445 371"/>
              <a:gd name="T3" fmla="*/ 445 h 748"/>
              <a:gd name="T4" fmla="+- 0 4147 3741"/>
              <a:gd name="T5" fmla="*/ T4 w 3456"/>
              <a:gd name="T6" fmla="+- 0 445 371"/>
              <a:gd name="T7" fmla="*/ 445 h 748"/>
              <a:gd name="T8" fmla="+- 0 4328 3741"/>
              <a:gd name="T9" fmla="*/ T8 w 3456"/>
              <a:gd name="T10" fmla="+- 0 534 371"/>
              <a:gd name="T11" fmla="*/ 534 h 748"/>
              <a:gd name="T12" fmla="+- 0 4134 3741"/>
              <a:gd name="T13" fmla="*/ T12 w 3456"/>
              <a:gd name="T14" fmla="+- 0 550 371"/>
              <a:gd name="T15" fmla="*/ 550 h 748"/>
              <a:gd name="T16" fmla="+- 0 4207 3741"/>
              <a:gd name="T17" fmla="*/ T16 w 3456"/>
              <a:gd name="T18" fmla="+- 0 692 371"/>
              <a:gd name="T19" fmla="*/ 692 h 748"/>
              <a:gd name="T20" fmla="+- 0 4373 3741"/>
              <a:gd name="T21" fmla="*/ T20 w 3456"/>
              <a:gd name="T22" fmla="+- 0 694 371"/>
              <a:gd name="T23" fmla="*/ 694 h 748"/>
              <a:gd name="T24" fmla="+- 0 4597 3741"/>
              <a:gd name="T25" fmla="*/ T24 w 3456"/>
              <a:gd name="T26" fmla="+- 0 559 371"/>
              <a:gd name="T27" fmla="*/ 559 h 748"/>
              <a:gd name="T28" fmla="+- 0 4597 3741"/>
              <a:gd name="T29" fmla="*/ T28 w 3456"/>
              <a:gd name="T30" fmla="+- 0 1095 371"/>
              <a:gd name="T31" fmla="*/ 1095 h 748"/>
              <a:gd name="T32" fmla="+- 0 4523 3741"/>
              <a:gd name="T33" fmla="*/ T32 w 3456"/>
              <a:gd name="T34" fmla="+- 0 457 371"/>
              <a:gd name="T35" fmla="*/ 457 h 748"/>
              <a:gd name="T36" fmla="+- 0 4929 3741"/>
              <a:gd name="T37" fmla="*/ T36 w 3456"/>
              <a:gd name="T38" fmla="+- 0 545 371"/>
              <a:gd name="T39" fmla="*/ 545 h 748"/>
              <a:gd name="T40" fmla="+- 0 4737 3741"/>
              <a:gd name="T41" fmla="*/ T40 w 3456"/>
              <a:gd name="T42" fmla="+- 0 550 371"/>
              <a:gd name="T43" fmla="*/ 550 h 748"/>
              <a:gd name="T44" fmla="+- 0 4745 3741"/>
              <a:gd name="T45" fmla="*/ T44 w 3456"/>
              <a:gd name="T46" fmla="+- 0 731 371"/>
              <a:gd name="T47" fmla="*/ 731 h 748"/>
              <a:gd name="T48" fmla="+- 0 4943 3741"/>
              <a:gd name="T49" fmla="*/ T48 w 3456"/>
              <a:gd name="T50" fmla="+- 0 687 371"/>
              <a:gd name="T51" fmla="*/ 687 h 748"/>
              <a:gd name="T52" fmla="+- 0 5024 3741"/>
              <a:gd name="T53" fmla="*/ T52 w 3456"/>
              <a:gd name="T54" fmla="+- 0 707 371"/>
              <a:gd name="T55" fmla="*/ 707 h 748"/>
              <a:gd name="T56" fmla="+- 0 5383 3741"/>
              <a:gd name="T57" fmla="*/ T56 w 3456"/>
              <a:gd name="T58" fmla="+- 0 778 371"/>
              <a:gd name="T59" fmla="*/ 778 h 748"/>
              <a:gd name="T60" fmla="+- 0 5230 3741"/>
              <a:gd name="T61" fmla="*/ T60 w 3456"/>
              <a:gd name="T62" fmla="+- 0 1040 371"/>
              <a:gd name="T63" fmla="*/ 1040 h 748"/>
              <a:gd name="T64" fmla="+- 0 5173 3741"/>
              <a:gd name="T65" fmla="*/ T64 w 3456"/>
              <a:gd name="T66" fmla="+- 0 671 371"/>
              <a:gd name="T67" fmla="*/ 671 h 748"/>
              <a:gd name="T68" fmla="+- 0 5383 3741"/>
              <a:gd name="T69" fmla="*/ T68 w 3456"/>
              <a:gd name="T70" fmla="+- 0 712 371"/>
              <a:gd name="T71" fmla="*/ 712 h 748"/>
              <a:gd name="T72" fmla="+- 0 5089 3741"/>
              <a:gd name="T73" fmla="*/ T72 w 3456"/>
              <a:gd name="T74" fmla="+- 0 712 371"/>
              <a:gd name="T75" fmla="*/ 712 h 748"/>
              <a:gd name="T76" fmla="+- 0 5406 3741"/>
              <a:gd name="T77" fmla="*/ T76 w 3456"/>
              <a:gd name="T78" fmla="+- 0 1065 371"/>
              <a:gd name="T79" fmla="*/ 1065 h 748"/>
              <a:gd name="T80" fmla="+- 0 6112 3741"/>
              <a:gd name="T81" fmla="*/ T80 w 3456"/>
              <a:gd name="T82" fmla="+- 0 578 371"/>
              <a:gd name="T83" fmla="*/ 578 h 748"/>
              <a:gd name="T84" fmla="+- 0 5861 3741"/>
              <a:gd name="T85" fmla="*/ T84 w 3456"/>
              <a:gd name="T86" fmla="+- 0 617 371"/>
              <a:gd name="T87" fmla="*/ 617 h 748"/>
              <a:gd name="T88" fmla="+- 0 5618 3741"/>
              <a:gd name="T89" fmla="*/ T88 w 3456"/>
              <a:gd name="T90" fmla="+- 0 572 371"/>
              <a:gd name="T91" fmla="*/ 572 h 748"/>
              <a:gd name="T92" fmla="+- 0 5532 3741"/>
              <a:gd name="T93" fmla="*/ T92 w 3456"/>
              <a:gd name="T94" fmla="+- 0 1103 371"/>
              <a:gd name="T95" fmla="*/ 1103 h 748"/>
              <a:gd name="T96" fmla="+- 0 5703 3741"/>
              <a:gd name="T97" fmla="*/ T96 w 3456"/>
              <a:gd name="T98" fmla="+- 0 604 371"/>
              <a:gd name="T99" fmla="*/ 604 h 748"/>
              <a:gd name="T100" fmla="+- 0 5810 3741"/>
              <a:gd name="T101" fmla="*/ T100 w 3456"/>
              <a:gd name="T102" fmla="+- 0 1103 371"/>
              <a:gd name="T103" fmla="*/ 1103 h 748"/>
              <a:gd name="T104" fmla="+- 0 5981 3741"/>
              <a:gd name="T105" fmla="*/ T104 w 3456"/>
              <a:gd name="T106" fmla="+- 0 604 371"/>
              <a:gd name="T107" fmla="*/ 604 h 748"/>
              <a:gd name="T108" fmla="+- 0 6148 3741"/>
              <a:gd name="T109" fmla="*/ T108 w 3456"/>
              <a:gd name="T110" fmla="+- 0 1103 371"/>
              <a:gd name="T111" fmla="*/ 1103 h 748"/>
              <a:gd name="T112" fmla="+- 0 6228 3741"/>
              <a:gd name="T113" fmla="*/ T112 w 3456"/>
              <a:gd name="T114" fmla="+- 0 559 371"/>
              <a:gd name="T115" fmla="*/ 559 h 748"/>
              <a:gd name="T116" fmla="+- 0 6303 3741"/>
              <a:gd name="T117" fmla="*/ T116 w 3456"/>
              <a:gd name="T118" fmla="+- 0 371 371"/>
              <a:gd name="T119" fmla="*/ 371 h 748"/>
              <a:gd name="T120" fmla="+- 0 6311 3741"/>
              <a:gd name="T121" fmla="*/ T120 w 3456"/>
              <a:gd name="T122" fmla="+- 0 379 371"/>
              <a:gd name="T123" fmla="*/ 379 h 748"/>
              <a:gd name="T124" fmla="+- 0 6428 3741"/>
              <a:gd name="T125" fmla="*/ T124 w 3456"/>
              <a:gd name="T126" fmla="+- 0 588 371"/>
              <a:gd name="T127" fmla="*/ 588 h 748"/>
              <a:gd name="T128" fmla="+- 0 6561 3741"/>
              <a:gd name="T129" fmla="*/ T128 w 3456"/>
              <a:gd name="T130" fmla="+- 0 1118 371"/>
              <a:gd name="T131" fmla="*/ 1118 h 748"/>
              <a:gd name="T132" fmla="+- 0 6676 3741"/>
              <a:gd name="T133" fmla="*/ T132 w 3456"/>
              <a:gd name="T134" fmla="+- 0 922 371"/>
              <a:gd name="T135" fmla="*/ 922 h 748"/>
              <a:gd name="T136" fmla="+- 0 6561 3741"/>
              <a:gd name="T137" fmla="*/ T136 w 3456"/>
              <a:gd name="T138" fmla="+- 0 1049 371"/>
              <a:gd name="T139" fmla="*/ 1049 h 748"/>
              <a:gd name="T140" fmla="+- 0 6456 3741"/>
              <a:gd name="T141" fmla="*/ T140 w 3456"/>
              <a:gd name="T142" fmla="+- 0 972 371"/>
              <a:gd name="T143" fmla="*/ 972 h 748"/>
              <a:gd name="T144" fmla="+- 0 6528 3741"/>
              <a:gd name="T145" fmla="*/ T144 w 3456"/>
              <a:gd name="T146" fmla="+- 0 609 371"/>
              <a:gd name="T147" fmla="*/ 609 h 748"/>
              <a:gd name="T148" fmla="+- 0 6668 3741"/>
              <a:gd name="T149" fmla="*/ T148 w 3456"/>
              <a:gd name="T150" fmla="+- 0 704 371"/>
              <a:gd name="T151" fmla="*/ 704 h 748"/>
              <a:gd name="T152" fmla="+- 0 7144 3741"/>
              <a:gd name="T153" fmla="*/ T152 w 3456"/>
              <a:gd name="T154" fmla="+- 0 657 371"/>
              <a:gd name="T155" fmla="*/ 657 h 748"/>
              <a:gd name="T156" fmla="+- 0 6840 3741"/>
              <a:gd name="T157" fmla="*/ T156 w 3456"/>
              <a:gd name="T158" fmla="+- 0 619 371"/>
              <a:gd name="T159" fmla="*/ 619 h 748"/>
              <a:gd name="T160" fmla="+- 0 7037 3741"/>
              <a:gd name="T161" fmla="*/ T160 w 3456"/>
              <a:gd name="T162" fmla="+- 0 896 371"/>
              <a:gd name="T163" fmla="*/ 896 h 748"/>
              <a:gd name="T164" fmla="+- 0 6982 3741"/>
              <a:gd name="T165" fmla="*/ T164 w 3456"/>
              <a:gd name="T166" fmla="+- 0 1043 371"/>
              <a:gd name="T167" fmla="*/ 1043 h 748"/>
              <a:gd name="T168" fmla="+- 0 6826 3741"/>
              <a:gd name="T169" fmla="*/ T168 w 3456"/>
              <a:gd name="T170" fmla="+- 0 918 371"/>
              <a:gd name="T171" fmla="*/ 918 h 748"/>
              <a:gd name="T172" fmla="+- 0 6981 3741"/>
              <a:gd name="T173" fmla="*/ T172 w 3456"/>
              <a:gd name="T174" fmla="+- 0 1118 371"/>
              <a:gd name="T175" fmla="*/ 1118 h 748"/>
              <a:gd name="T176" fmla="+- 0 7087 3741"/>
              <a:gd name="T177" fmla="*/ T176 w 3456"/>
              <a:gd name="T178" fmla="+- 0 836 371"/>
              <a:gd name="T179" fmla="*/ 836 h 748"/>
              <a:gd name="T180" fmla="+- 0 6913 3741"/>
              <a:gd name="T181" fmla="*/ T180 w 3456"/>
              <a:gd name="T182" fmla="+- 0 652 371"/>
              <a:gd name="T183" fmla="*/ 652 h 748"/>
              <a:gd name="T184" fmla="+- 0 7067 3741"/>
              <a:gd name="T185" fmla="*/ T184 w 3456"/>
              <a:gd name="T186" fmla="+- 0 666 371"/>
              <a:gd name="T187" fmla="*/ 666 h 748"/>
              <a:gd name="T188" fmla="+- 0 7184 3741"/>
              <a:gd name="T189" fmla="*/ T188 w 3456"/>
              <a:gd name="T190" fmla="+- 0 579 371"/>
              <a:gd name="T191" fmla="*/ 579 h 748"/>
              <a:gd name="T192" fmla="+- 0 7180 3741"/>
              <a:gd name="T193" fmla="*/ T192 w 3456"/>
              <a:gd name="T194" fmla="+- 0 568 371"/>
              <a:gd name="T195" fmla="*/ 568 h 748"/>
              <a:gd name="T196" fmla="+- 0 7183 3741"/>
              <a:gd name="T197" fmla="*/ T196 w 3456"/>
              <a:gd name="T198" fmla="+- 0 557 371"/>
              <a:gd name="T199" fmla="*/ 557 h 748"/>
              <a:gd name="T200" fmla="+- 0 7169 3741"/>
              <a:gd name="T201" fmla="*/ T200 w 3456"/>
              <a:gd name="T202" fmla="+- 0 567 371"/>
              <a:gd name="T203" fmla="*/ 567 h 748"/>
              <a:gd name="T204" fmla="+- 0 7179 3741"/>
              <a:gd name="T205" fmla="*/ T204 w 3456"/>
              <a:gd name="T206" fmla="+- 0 555 371"/>
              <a:gd name="T207" fmla="*/ 555 h 748"/>
              <a:gd name="T208" fmla="+- 0 7177 3741"/>
              <a:gd name="T209" fmla="*/ T208 w 3456"/>
              <a:gd name="T210" fmla="+- 0 570 371"/>
              <a:gd name="T211" fmla="*/ 570 h 748"/>
              <a:gd name="T212" fmla="+- 0 7194 3741"/>
              <a:gd name="T213" fmla="*/ T212 w 3456"/>
              <a:gd name="T214" fmla="+- 0 556 371"/>
              <a:gd name="T215" fmla="*/ 556 h 748"/>
              <a:gd name="T216" fmla="+- 0 7164 3741"/>
              <a:gd name="T217" fmla="*/ T216 w 3456"/>
              <a:gd name="T218" fmla="+- 0 585 371"/>
              <a:gd name="T219" fmla="*/ 585 h 748"/>
              <a:gd name="T220" fmla="+- 0 7179 3741"/>
              <a:gd name="T221" fmla="*/ T220 w 3456"/>
              <a:gd name="T222" fmla="+- 0 548 371"/>
              <a:gd name="T223" fmla="*/ 548 h 748"/>
              <a:gd name="T224" fmla="+- 0 7185 3741"/>
              <a:gd name="T225" fmla="*/ T224 w 3456"/>
              <a:gd name="T226" fmla="+- 0 547 371"/>
              <a:gd name="T227" fmla="*/ 547 h 748"/>
              <a:gd name="T228" fmla="+- 0 7154 3741"/>
              <a:gd name="T229" fmla="*/ T228 w 3456"/>
              <a:gd name="T230" fmla="+- 0 579 371"/>
              <a:gd name="T231" fmla="*/ 579 h 748"/>
              <a:gd name="T232" fmla="+- 0 7196 3741"/>
              <a:gd name="T233" fmla="*/ T232 w 3456"/>
              <a:gd name="T234" fmla="+- 0 574 371"/>
              <a:gd name="T235" fmla="*/ 574 h 748"/>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 ang="0">
                <a:pos x="T73" y="T75"/>
              </a:cxn>
              <a:cxn ang="0">
                <a:pos x="T77" y="T79"/>
              </a:cxn>
              <a:cxn ang="0">
                <a:pos x="T81" y="T83"/>
              </a:cxn>
              <a:cxn ang="0">
                <a:pos x="T85" y="T87"/>
              </a:cxn>
              <a:cxn ang="0">
                <a:pos x="T89" y="T91"/>
              </a:cxn>
              <a:cxn ang="0">
                <a:pos x="T93" y="T95"/>
              </a:cxn>
              <a:cxn ang="0">
                <a:pos x="T97" y="T99"/>
              </a:cxn>
              <a:cxn ang="0">
                <a:pos x="T101" y="T103"/>
              </a:cxn>
              <a:cxn ang="0">
                <a:pos x="T105" y="T107"/>
              </a:cxn>
              <a:cxn ang="0">
                <a:pos x="T109" y="T111"/>
              </a:cxn>
              <a:cxn ang="0">
                <a:pos x="T113" y="T115"/>
              </a:cxn>
              <a:cxn ang="0">
                <a:pos x="T117" y="T119"/>
              </a:cxn>
              <a:cxn ang="0">
                <a:pos x="T121" y="T123"/>
              </a:cxn>
              <a:cxn ang="0">
                <a:pos x="T125" y="T127"/>
              </a:cxn>
              <a:cxn ang="0">
                <a:pos x="T129" y="T131"/>
              </a:cxn>
              <a:cxn ang="0">
                <a:pos x="T133" y="T135"/>
              </a:cxn>
              <a:cxn ang="0">
                <a:pos x="T137" y="T139"/>
              </a:cxn>
              <a:cxn ang="0">
                <a:pos x="T141" y="T143"/>
              </a:cxn>
              <a:cxn ang="0">
                <a:pos x="T145" y="T147"/>
              </a:cxn>
              <a:cxn ang="0">
                <a:pos x="T149" y="T151"/>
              </a:cxn>
              <a:cxn ang="0">
                <a:pos x="T153" y="T155"/>
              </a:cxn>
              <a:cxn ang="0">
                <a:pos x="T157" y="T159"/>
              </a:cxn>
              <a:cxn ang="0">
                <a:pos x="T161" y="T163"/>
              </a:cxn>
              <a:cxn ang="0">
                <a:pos x="T165" y="T167"/>
              </a:cxn>
              <a:cxn ang="0">
                <a:pos x="T169" y="T171"/>
              </a:cxn>
              <a:cxn ang="0">
                <a:pos x="T173" y="T175"/>
              </a:cxn>
              <a:cxn ang="0">
                <a:pos x="T177" y="T179"/>
              </a:cxn>
              <a:cxn ang="0">
                <a:pos x="T181" y="T183"/>
              </a:cxn>
              <a:cxn ang="0">
                <a:pos x="T185" y="T187"/>
              </a:cxn>
              <a:cxn ang="0">
                <a:pos x="T189" y="T191"/>
              </a:cxn>
              <a:cxn ang="0">
                <a:pos x="T193" y="T195"/>
              </a:cxn>
              <a:cxn ang="0">
                <a:pos x="T197" y="T199"/>
              </a:cxn>
              <a:cxn ang="0">
                <a:pos x="T201" y="T203"/>
              </a:cxn>
              <a:cxn ang="0">
                <a:pos x="T205" y="T207"/>
              </a:cxn>
              <a:cxn ang="0">
                <a:pos x="T209" y="T211"/>
              </a:cxn>
              <a:cxn ang="0">
                <a:pos x="T213" y="T215"/>
              </a:cxn>
              <a:cxn ang="0">
                <a:pos x="T217" y="T219"/>
              </a:cxn>
              <a:cxn ang="0">
                <a:pos x="T221" y="T223"/>
              </a:cxn>
              <a:cxn ang="0">
                <a:pos x="T225" y="T227"/>
              </a:cxn>
              <a:cxn ang="0">
                <a:pos x="T229" y="T231"/>
              </a:cxn>
              <a:cxn ang="0">
                <a:pos x="T233" y="T235"/>
              </a:cxn>
            </a:cxnLst>
            <a:rect l="0" t="0" r="r" b="b"/>
            <a:pathLst>
              <a:path w="3456" h="748">
                <a:moveTo>
                  <a:pt x="414" y="8"/>
                </a:moveTo>
                <a:lnTo>
                  <a:pt x="406" y="0"/>
                </a:lnTo>
                <a:lnTo>
                  <a:pt x="396" y="0"/>
                </a:lnTo>
                <a:lnTo>
                  <a:pt x="8" y="0"/>
                </a:lnTo>
                <a:lnTo>
                  <a:pt x="0" y="8"/>
                </a:lnTo>
                <a:lnTo>
                  <a:pt x="0" y="66"/>
                </a:lnTo>
                <a:lnTo>
                  <a:pt x="8" y="74"/>
                </a:lnTo>
                <a:lnTo>
                  <a:pt x="165" y="74"/>
                </a:lnTo>
                <a:lnTo>
                  <a:pt x="165" y="724"/>
                </a:lnTo>
                <a:lnTo>
                  <a:pt x="174" y="732"/>
                </a:lnTo>
                <a:lnTo>
                  <a:pt x="240" y="732"/>
                </a:lnTo>
                <a:lnTo>
                  <a:pt x="248" y="724"/>
                </a:lnTo>
                <a:lnTo>
                  <a:pt x="248" y="74"/>
                </a:lnTo>
                <a:lnTo>
                  <a:pt x="406" y="74"/>
                </a:lnTo>
                <a:lnTo>
                  <a:pt x="414" y="66"/>
                </a:lnTo>
                <a:lnTo>
                  <a:pt x="414" y="8"/>
                </a:lnTo>
                <a:close/>
                <a:moveTo>
                  <a:pt x="708" y="285"/>
                </a:moveTo>
                <a:lnTo>
                  <a:pt x="700" y="238"/>
                </a:lnTo>
                <a:lnTo>
                  <a:pt x="676" y="199"/>
                </a:lnTo>
                <a:lnTo>
                  <a:pt x="637" y="173"/>
                </a:lnTo>
                <a:lnTo>
                  <a:pt x="587" y="163"/>
                </a:lnTo>
                <a:lnTo>
                  <a:pt x="545" y="166"/>
                </a:lnTo>
                <a:lnTo>
                  <a:pt x="511" y="177"/>
                </a:lnTo>
                <a:lnTo>
                  <a:pt x="484" y="197"/>
                </a:lnTo>
                <a:lnTo>
                  <a:pt x="462" y="228"/>
                </a:lnTo>
                <a:lnTo>
                  <a:pt x="462" y="188"/>
                </a:lnTo>
                <a:lnTo>
                  <a:pt x="453" y="179"/>
                </a:lnTo>
                <a:lnTo>
                  <a:pt x="393" y="179"/>
                </a:lnTo>
                <a:lnTo>
                  <a:pt x="385" y="188"/>
                </a:lnTo>
                <a:lnTo>
                  <a:pt x="385" y="723"/>
                </a:lnTo>
                <a:lnTo>
                  <a:pt x="393" y="732"/>
                </a:lnTo>
                <a:lnTo>
                  <a:pt x="453" y="732"/>
                </a:lnTo>
                <a:lnTo>
                  <a:pt x="462" y="723"/>
                </a:lnTo>
                <a:lnTo>
                  <a:pt x="462" y="360"/>
                </a:lnTo>
                <a:lnTo>
                  <a:pt x="466" y="321"/>
                </a:lnTo>
                <a:lnTo>
                  <a:pt x="483" y="279"/>
                </a:lnTo>
                <a:lnTo>
                  <a:pt x="513" y="246"/>
                </a:lnTo>
                <a:lnTo>
                  <a:pt x="561" y="233"/>
                </a:lnTo>
                <a:lnTo>
                  <a:pt x="593" y="240"/>
                </a:lnTo>
                <a:lnTo>
                  <a:pt x="615" y="258"/>
                </a:lnTo>
                <a:lnTo>
                  <a:pt x="628" y="287"/>
                </a:lnTo>
                <a:lnTo>
                  <a:pt x="632" y="323"/>
                </a:lnTo>
                <a:lnTo>
                  <a:pt x="632" y="343"/>
                </a:lnTo>
                <a:lnTo>
                  <a:pt x="640" y="352"/>
                </a:lnTo>
                <a:lnTo>
                  <a:pt x="700" y="352"/>
                </a:lnTo>
                <a:lnTo>
                  <a:pt x="708" y="343"/>
                </a:lnTo>
                <a:lnTo>
                  <a:pt x="708" y="333"/>
                </a:lnTo>
                <a:lnTo>
                  <a:pt x="708" y="285"/>
                </a:lnTo>
                <a:close/>
                <a:moveTo>
                  <a:pt x="856" y="188"/>
                </a:moveTo>
                <a:lnTo>
                  <a:pt x="848" y="179"/>
                </a:lnTo>
                <a:lnTo>
                  <a:pt x="788" y="179"/>
                </a:lnTo>
                <a:lnTo>
                  <a:pt x="780" y="188"/>
                </a:lnTo>
                <a:lnTo>
                  <a:pt x="780" y="724"/>
                </a:lnTo>
                <a:lnTo>
                  <a:pt x="788" y="732"/>
                </a:lnTo>
                <a:lnTo>
                  <a:pt x="848" y="732"/>
                </a:lnTo>
                <a:lnTo>
                  <a:pt x="856" y="724"/>
                </a:lnTo>
                <a:lnTo>
                  <a:pt x="856" y="188"/>
                </a:lnTo>
                <a:close/>
                <a:moveTo>
                  <a:pt x="862" y="8"/>
                </a:moveTo>
                <a:lnTo>
                  <a:pt x="854" y="0"/>
                </a:lnTo>
                <a:lnTo>
                  <a:pt x="782" y="0"/>
                </a:lnTo>
                <a:lnTo>
                  <a:pt x="773" y="8"/>
                </a:lnTo>
                <a:lnTo>
                  <a:pt x="773" y="78"/>
                </a:lnTo>
                <a:lnTo>
                  <a:pt x="782" y="86"/>
                </a:lnTo>
                <a:lnTo>
                  <a:pt x="854" y="86"/>
                </a:lnTo>
                <a:lnTo>
                  <a:pt x="862" y="78"/>
                </a:lnTo>
                <a:lnTo>
                  <a:pt x="862" y="8"/>
                </a:lnTo>
                <a:close/>
                <a:moveTo>
                  <a:pt x="1283" y="336"/>
                </a:moveTo>
                <a:lnTo>
                  <a:pt x="1271" y="262"/>
                </a:lnTo>
                <a:lnTo>
                  <a:pt x="1238" y="207"/>
                </a:lnTo>
                <a:lnTo>
                  <a:pt x="1188" y="174"/>
                </a:lnTo>
                <a:lnTo>
                  <a:pt x="1126" y="163"/>
                </a:lnTo>
                <a:lnTo>
                  <a:pt x="1081" y="168"/>
                </a:lnTo>
                <a:lnTo>
                  <a:pt x="1047" y="181"/>
                </a:lnTo>
                <a:lnTo>
                  <a:pt x="1022" y="201"/>
                </a:lnTo>
                <a:lnTo>
                  <a:pt x="1004" y="225"/>
                </a:lnTo>
                <a:lnTo>
                  <a:pt x="1004" y="188"/>
                </a:lnTo>
                <a:lnTo>
                  <a:pt x="996" y="179"/>
                </a:lnTo>
                <a:lnTo>
                  <a:pt x="936" y="179"/>
                </a:lnTo>
                <a:lnTo>
                  <a:pt x="927" y="188"/>
                </a:lnTo>
                <a:lnTo>
                  <a:pt x="927" y="723"/>
                </a:lnTo>
                <a:lnTo>
                  <a:pt x="936" y="732"/>
                </a:lnTo>
                <a:lnTo>
                  <a:pt x="996" y="732"/>
                </a:lnTo>
                <a:lnTo>
                  <a:pt x="1004" y="723"/>
                </a:lnTo>
                <a:lnTo>
                  <a:pt x="1004" y="360"/>
                </a:lnTo>
                <a:lnTo>
                  <a:pt x="1008" y="321"/>
                </a:lnTo>
                <a:lnTo>
                  <a:pt x="1023" y="280"/>
                </a:lnTo>
                <a:lnTo>
                  <a:pt x="1055" y="247"/>
                </a:lnTo>
                <a:lnTo>
                  <a:pt x="1107" y="233"/>
                </a:lnTo>
                <a:lnTo>
                  <a:pt x="1157" y="245"/>
                </a:lnTo>
                <a:lnTo>
                  <a:pt x="1187" y="275"/>
                </a:lnTo>
                <a:lnTo>
                  <a:pt x="1202" y="316"/>
                </a:lnTo>
                <a:lnTo>
                  <a:pt x="1205" y="360"/>
                </a:lnTo>
                <a:lnTo>
                  <a:pt x="1205" y="723"/>
                </a:lnTo>
                <a:lnTo>
                  <a:pt x="1214" y="732"/>
                </a:lnTo>
                <a:lnTo>
                  <a:pt x="1274" y="732"/>
                </a:lnTo>
                <a:lnTo>
                  <a:pt x="1283" y="723"/>
                </a:lnTo>
                <a:lnTo>
                  <a:pt x="1283" y="453"/>
                </a:lnTo>
                <a:lnTo>
                  <a:pt x="1283" y="336"/>
                </a:lnTo>
                <a:close/>
                <a:moveTo>
                  <a:pt x="1718" y="341"/>
                </a:moveTo>
                <a:lnTo>
                  <a:pt x="1704" y="274"/>
                </a:lnTo>
                <a:lnTo>
                  <a:pt x="1676" y="233"/>
                </a:lnTo>
                <a:lnTo>
                  <a:pt x="1665" y="217"/>
                </a:lnTo>
                <a:lnTo>
                  <a:pt x="1642" y="202"/>
                </a:lnTo>
                <a:lnTo>
                  <a:pt x="1642" y="341"/>
                </a:lnTo>
                <a:lnTo>
                  <a:pt x="1642" y="407"/>
                </a:lnTo>
                <a:lnTo>
                  <a:pt x="1642" y="472"/>
                </a:lnTo>
                <a:lnTo>
                  <a:pt x="1642" y="570"/>
                </a:lnTo>
                <a:lnTo>
                  <a:pt x="1634" y="611"/>
                </a:lnTo>
                <a:lnTo>
                  <a:pt x="1611" y="646"/>
                </a:lnTo>
                <a:lnTo>
                  <a:pt x="1576" y="669"/>
                </a:lnTo>
                <a:lnTo>
                  <a:pt x="1533" y="678"/>
                </a:lnTo>
                <a:lnTo>
                  <a:pt x="1489" y="669"/>
                </a:lnTo>
                <a:lnTo>
                  <a:pt x="1455" y="646"/>
                </a:lnTo>
                <a:lnTo>
                  <a:pt x="1432" y="611"/>
                </a:lnTo>
                <a:lnTo>
                  <a:pt x="1423" y="570"/>
                </a:lnTo>
                <a:lnTo>
                  <a:pt x="1423" y="472"/>
                </a:lnTo>
                <a:lnTo>
                  <a:pt x="1423" y="407"/>
                </a:lnTo>
                <a:lnTo>
                  <a:pt x="1423" y="341"/>
                </a:lnTo>
                <a:lnTo>
                  <a:pt x="1432" y="300"/>
                </a:lnTo>
                <a:lnTo>
                  <a:pt x="1455" y="265"/>
                </a:lnTo>
                <a:lnTo>
                  <a:pt x="1489" y="242"/>
                </a:lnTo>
                <a:lnTo>
                  <a:pt x="1533" y="233"/>
                </a:lnTo>
                <a:lnTo>
                  <a:pt x="1576" y="242"/>
                </a:lnTo>
                <a:lnTo>
                  <a:pt x="1611" y="265"/>
                </a:lnTo>
                <a:lnTo>
                  <a:pt x="1634" y="300"/>
                </a:lnTo>
                <a:lnTo>
                  <a:pt x="1642" y="341"/>
                </a:lnTo>
                <a:lnTo>
                  <a:pt x="1642" y="202"/>
                </a:lnTo>
                <a:lnTo>
                  <a:pt x="1606" y="178"/>
                </a:lnTo>
                <a:lnTo>
                  <a:pt x="1533" y="164"/>
                </a:lnTo>
                <a:lnTo>
                  <a:pt x="1459" y="178"/>
                </a:lnTo>
                <a:lnTo>
                  <a:pt x="1400" y="217"/>
                </a:lnTo>
                <a:lnTo>
                  <a:pt x="1362" y="274"/>
                </a:lnTo>
                <a:lnTo>
                  <a:pt x="1348" y="341"/>
                </a:lnTo>
                <a:lnTo>
                  <a:pt x="1348" y="570"/>
                </a:lnTo>
                <a:lnTo>
                  <a:pt x="1362" y="637"/>
                </a:lnTo>
                <a:lnTo>
                  <a:pt x="1400" y="694"/>
                </a:lnTo>
                <a:lnTo>
                  <a:pt x="1459" y="733"/>
                </a:lnTo>
                <a:lnTo>
                  <a:pt x="1533" y="747"/>
                </a:lnTo>
                <a:lnTo>
                  <a:pt x="1606" y="733"/>
                </a:lnTo>
                <a:lnTo>
                  <a:pt x="1665" y="694"/>
                </a:lnTo>
                <a:lnTo>
                  <a:pt x="1676" y="678"/>
                </a:lnTo>
                <a:lnTo>
                  <a:pt x="1704" y="637"/>
                </a:lnTo>
                <a:lnTo>
                  <a:pt x="1718" y="570"/>
                </a:lnTo>
                <a:lnTo>
                  <a:pt x="1718" y="341"/>
                </a:lnTo>
                <a:close/>
                <a:moveTo>
                  <a:pt x="2416" y="336"/>
                </a:moveTo>
                <a:lnTo>
                  <a:pt x="2404" y="262"/>
                </a:lnTo>
                <a:lnTo>
                  <a:pt x="2371" y="207"/>
                </a:lnTo>
                <a:lnTo>
                  <a:pt x="2321" y="174"/>
                </a:lnTo>
                <a:lnTo>
                  <a:pt x="2259" y="163"/>
                </a:lnTo>
                <a:lnTo>
                  <a:pt x="2214" y="168"/>
                </a:lnTo>
                <a:lnTo>
                  <a:pt x="2179" y="182"/>
                </a:lnTo>
                <a:lnTo>
                  <a:pt x="2152" y="203"/>
                </a:lnTo>
                <a:lnTo>
                  <a:pt x="2131" y="229"/>
                </a:lnTo>
                <a:lnTo>
                  <a:pt x="2120" y="246"/>
                </a:lnTo>
                <a:lnTo>
                  <a:pt x="2096" y="210"/>
                </a:lnTo>
                <a:lnTo>
                  <a:pt x="2064" y="184"/>
                </a:lnTo>
                <a:lnTo>
                  <a:pt x="2025" y="168"/>
                </a:lnTo>
                <a:lnTo>
                  <a:pt x="1981" y="163"/>
                </a:lnTo>
                <a:lnTo>
                  <a:pt x="1936" y="168"/>
                </a:lnTo>
                <a:lnTo>
                  <a:pt x="1902" y="181"/>
                </a:lnTo>
                <a:lnTo>
                  <a:pt x="1877" y="201"/>
                </a:lnTo>
                <a:lnTo>
                  <a:pt x="1859" y="225"/>
                </a:lnTo>
                <a:lnTo>
                  <a:pt x="1859" y="188"/>
                </a:lnTo>
                <a:lnTo>
                  <a:pt x="1851" y="179"/>
                </a:lnTo>
                <a:lnTo>
                  <a:pt x="1791" y="179"/>
                </a:lnTo>
                <a:lnTo>
                  <a:pt x="1783" y="188"/>
                </a:lnTo>
                <a:lnTo>
                  <a:pt x="1783" y="723"/>
                </a:lnTo>
                <a:lnTo>
                  <a:pt x="1791" y="732"/>
                </a:lnTo>
                <a:lnTo>
                  <a:pt x="1851" y="732"/>
                </a:lnTo>
                <a:lnTo>
                  <a:pt x="1859" y="723"/>
                </a:lnTo>
                <a:lnTo>
                  <a:pt x="1859" y="360"/>
                </a:lnTo>
                <a:lnTo>
                  <a:pt x="1863" y="321"/>
                </a:lnTo>
                <a:lnTo>
                  <a:pt x="1879" y="280"/>
                </a:lnTo>
                <a:lnTo>
                  <a:pt x="1910" y="247"/>
                </a:lnTo>
                <a:lnTo>
                  <a:pt x="1962" y="233"/>
                </a:lnTo>
                <a:lnTo>
                  <a:pt x="2013" y="245"/>
                </a:lnTo>
                <a:lnTo>
                  <a:pt x="2042" y="275"/>
                </a:lnTo>
                <a:lnTo>
                  <a:pt x="2057" y="316"/>
                </a:lnTo>
                <a:lnTo>
                  <a:pt x="2060" y="360"/>
                </a:lnTo>
                <a:lnTo>
                  <a:pt x="2061" y="714"/>
                </a:lnTo>
                <a:lnTo>
                  <a:pt x="2061" y="724"/>
                </a:lnTo>
                <a:lnTo>
                  <a:pt x="2069" y="732"/>
                </a:lnTo>
                <a:lnTo>
                  <a:pt x="2130" y="732"/>
                </a:lnTo>
                <a:lnTo>
                  <a:pt x="2138" y="723"/>
                </a:lnTo>
                <a:lnTo>
                  <a:pt x="2138" y="342"/>
                </a:lnTo>
                <a:lnTo>
                  <a:pt x="2145" y="306"/>
                </a:lnTo>
                <a:lnTo>
                  <a:pt x="2163" y="270"/>
                </a:lnTo>
                <a:lnTo>
                  <a:pt x="2193" y="244"/>
                </a:lnTo>
                <a:lnTo>
                  <a:pt x="2240" y="233"/>
                </a:lnTo>
                <a:lnTo>
                  <a:pt x="2290" y="245"/>
                </a:lnTo>
                <a:lnTo>
                  <a:pt x="2320" y="275"/>
                </a:lnTo>
                <a:lnTo>
                  <a:pt x="2335" y="316"/>
                </a:lnTo>
                <a:lnTo>
                  <a:pt x="2338" y="360"/>
                </a:lnTo>
                <a:lnTo>
                  <a:pt x="2339" y="723"/>
                </a:lnTo>
                <a:lnTo>
                  <a:pt x="2347" y="732"/>
                </a:lnTo>
                <a:lnTo>
                  <a:pt x="2407" y="732"/>
                </a:lnTo>
                <a:lnTo>
                  <a:pt x="2416" y="723"/>
                </a:lnTo>
                <a:lnTo>
                  <a:pt x="2416" y="713"/>
                </a:lnTo>
                <a:lnTo>
                  <a:pt x="2416" y="336"/>
                </a:lnTo>
                <a:close/>
                <a:moveTo>
                  <a:pt x="2564" y="188"/>
                </a:moveTo>
                <a:lnTo>
                  <a:pt x="2555" y="179"/>
                </a:lnTo>
                <a:lnTo>
                  <a:pt x="2495" y="179"/>
                </a:lnTo>
                <a:lnTo>
                  <a:pt x="2487" y="188"/>
                </a:lnTo>
                <a:lnTo>
                  <a:pt x="2487" y="724"/>
                </a:lnTo>
                <a:lnTo>
                  <a:pt x="2495" y="732"/>
                </a:lnTo>
                <a:lnTo>
                  <a:pt x="2555" y="732"/>
                </a:lnTo>
                <a:lnTo>
                  <a:pt x="2564" y="724"/>
                </a:lnTo>
                <a:lnTo>
                  <a:pt x="2564" y="188"/>
                </a:lnTo>
                <a:close/>
                <a:moveTo>
                  <a:pt x="2570" y="8"/>
                </a:moveTo>
                <a:lnTo>
                  <a:pt x="2562" y="0"/>
                </a:lnTo>
                <a:lnTo>
                  <a:pt x="2489" y="0"/>
                </a:lnTo>
                <a:lnTo>
                  <a:pt x="2481" y="8"/>
                </a:lnTo>
                <a:lnTo>
                  <a:pt x="2481" y="78"/>
                </a:lnTo>
                <a:lnTo>
                  <a:pt x="2489" y="86"/>
                </a:lnTo>
                <a:lnTo>
                  <a:pt x="2562" y="86"/>
                </a:lnTo>
                <a:lnTo>
                  <a:pt x="2570" y="78"/>
                </a:lnTo>
                <a:lnTo>
                  <a:pt x="2570" y="8"/>
                </a:lnTo>
                <a:close/>
                <a:moveTo>
                  <a:pt x="3005" y="333"/>
                </a:moveTo>
                <a:lnTo>
                  <a:pt x="2990" y="268"/>
                </a:lnTo>
                <a:lnTo>
                  <a:pt x="2951" y="214"/>
                </a:lnTo>
                <a:lnTo>
                  <a:pt x="2892" y="177"/>
                </a:lnTo>
                <a:lnTo>
                  <a:pt x="2820" y="164"/>
                </a:lnTo>
                <a:lnTo>
                  <a:pt x="2746" y="178"/>
                </a:lnTo>
                <a:lnTo>
                  <a:pt x="2687" y="217"/>
                </a:lnTo>
                <a:lnTo>
                  <a:pt x="2649" y="274"/>
                </a:lnTo>
                <a:lnTo>
                  <a:pt x="2635" y="341"/>
                </a:lnTo>
                <a:lnTo>
                  <a:pt x="2635" y="570"/>
                </a:lnTo>
                <a:lnTo>
                  <a:pt x="2649" y="637"/>
                </a:lnTo>
                <a:lnTo>
                  <a:pt x="2687" y="694"/>
                </a:lnTo>
                <a:lnTo>
                  <a:pt x="2746" y="733"/>
                </a:lnTo>
                <a:lnTo>
                  <a:pt x="2820" y="747"/>
                </a:lnTo>
                <a:lnTo>
                  <a:pt x="2892" y="734"/>
                </a:lnTo>
                <a:lnTo>
                  <a:pt x="2951" y="697"/>
                </a:lnTo>
                <a:lnTo>
                  <a:pt x="2990" y="643"/>
                </a:lnTo>
                <a:lnTo>
                  <a:pt x="3005" y="578"/>
                </a:lnTo>
                <a:lnTo>
                  <a:pt x="3005" y="559"/>
                </a:lnTo>
                <a:lnTo>
                  <a:pt x="2996" y="551"/>
                </a:lnTo>
                <a:lnTo>
                  <a:pt x="2935" y="551"/>
                </a:lnTo>
                <a:lnTo>
                  <a:pt x="2927" y="559"/>
                </a:lnTo>
                <a:lnTo>
                  <a:pt x="2927" y="570"/>
                </a:lnTo>
                <a:lnTo>
                  <a:pt x="2927" y="578"/>
                </a:lnTo>
                <a:lnTo>
                  <a:pt x="2918" y="617"/>
                </a:lnTo>
                <a:lnTo>
                  <a:pt x="2895" y="648"/>
                </a:lnTo>
                <a:lnTo>
                  <a:pt x="2860" y="670"/>
                </a:lnTo>
                <a:lnTo>
                  <a:pt x="2820" y="678"/>
                </a:lnTo>
                <a:lnTo>
                  <a:pt x="2808" y="677"/>
                </a:lnTo>
                <a:lnTo>
                  <a:pt x="2797" y="676"/>
                </a:lnTo>
                <a:lnTo>
                  <a:pt x="2787" y="673"/>
                </a:lnTo>
                <a:lnTo>
                  <a:pt x="2777" y="669"/>
                </a:lnTo>
                <a:lnTo>
                  <a:pt x="2749" y="653"/>
                </a:lnTo>
                <a:lnTo>
                  <a:pt x="2729" y="630"/>
                </a:lnTo>
                <a:lnTo>
                  <a:pt x="2715" y="601"/>
                </a:lnTo>
                <a:lnTo>
                  <a:pt x="2710" y="570"/>
                </a:lnTo>
                <a:lnTo>
                  <a:pt x="2710" y="341"/>
                </a:lnTo>
                <a:lnTo>
                  <a:pt x="2715" y="310"/>
                </a:lnTo>
                <a:lnTo>
                  <a:pt x="2729" y="281"/>
                </a:lnTo>
                <a:lnTo>
                  <a:pt x="2749" y="258"/>
                </a:lnTo>
                <a:lnTo>
                  <a:pt x="2777" y="242"/>
                </a:lnTo>
                <a:lnTo>
                  <a:pt x="2787" y="238"/>
                </a:lnTo>
                <a:lnTo>
                  <a:pt x="2797" y="235"/>
                </a:lnTo>
                <a:lnTo>
                  <a:pt x="2808" y="234"/>
                </a:lnTo>
                <a:lnTo>
                  <a:pt x="2820" y="233"/>
                </a:lnTo>
                <a:lnTo>
                  <a:pt x="2860" y="241"/>
                </a:lnTo>
                <a:lnTo>
                  <a:pt x="2895" y="263"/>
                </a:lnTo>
                <a:lnTo>
                  <a:pt x="2918" y="294"/>
                </a:lnTo>
                <a:lnTo>
                  <a:pt x="2927" y="333"/>
                </a:lnTo>
                <a:lnTo>
                  <a:pt x="2927" y="352"/>
                </a:lnTo>
                <a:lnTo>
                  <a:pt x="2935" y="360"/>
                </a:lnTo>
                <a:lnTo>
                  <a:pt x="2996" y="360"/>
                </a:lnTo>
                <a:lnTo>
                  <a:pt x="3005" y="352"/>
                </a:lnTo>
                <a:lnTo>
                  <a:pt x="3005" y="333"/>
                </a:lnTo>
                <a:close/>
                <a:moveTo>
                  <a:pt x="3406" y="307"/>
                </a:moveTo>
                <a:lnTo>
                  <a:pt x="3403" y="286"/>
                </a:lnTo>
                <a:lnTo>
                  <a:pt x="3392" y="243"/>
                </a:lnTo>
                <a:lnTo>
                  <a:pt x="3364" y="204"/>
                </a:lnTo>
                <a:lnTo>
                  <a:pt x="3316" y="175"/>
                </a:lnTo>
                <a:lnTo>
                  <a:pt x="3240" y="164"/>
                </a:lnTo>
                <a:lnTo>
                  <a:pt x="3184" y="173"/>
                </a:lnTo>
                <a:lnTo>
                  <a:pt x="3135" y="202"/>
                </a:lnTo>
                <a:lnTo>
                  <a:pt x="3099" y="248"/>
                </a:lnTo>
                <a:lnTo>
                  <a:pt x="3086" y="312"/>
                </a:lnTo>
                <a:lnTo>
                  <a:pt x="3088" y="336"/>
                </a:lnTo>
                <a:lnTo>
                  <a:pt x="3098" y="370"/>
                </a:lnTo>
                <a:lnTo>
                  <a:pt x="3124" y="410"/>
                </a:lnTo>
                <a:lnTo>
                  <a:pt x="3170" y="448"/>
                </a:lnTo>
                <a:lnTo>
                  <a:pt x="3266" y="504"/>
                </a:lnTo>
                <a:lnTo>
                  <a:pt x="3296" y="525"/>
                </a:lnTo>
                <a:lnTo>
                  <a:pt x="3313" y="546"/>
                </a:lnTo>
                <a:lnTo>
                  <a:pt x="3322" y="568"/>
                </a:lnTo>
                <a:lnTo>
                  <a:pt x="3324" y="591"/>
                </a:lnTo>
                <a:lnTo>
                  <a:pt x="3319" y="620"/>
                </a:lnTo>
                <a:lnTo>
                  <a:pt x="3303" y="646"/>
                </a:lnTo>
                <a:lnTo>
                  <a:pt x="3277" y="665"/>
                </a:lnTo>
                <a:lnTo>
                  <a:pt x="3241" y="672"/>
                </a:lnTo>
                <a:lnTo>
                  <a:pt x="3200" y="665"/>
                </a:lnTo>
                <a:lnTo>
                  <a:pt x="3169" y="646"/>
                </a:lnTo>
                <a:lnTo>
                  <a:pt x="3151" y="614"/>
                </a:lnTo>
                <a:lnTo>
                  <a:pt x="3144" y="571"/>
                </a:lnTo>
                <a:lnTo>
                  <a:pt x="3144" y="554"/>
                </a:lnTo>
                <a:lnTo>
                  <a:pt x="3137" y="547"/>
                </a:lnTo>
                <a:lnTo>
                  <a:pt x="3085" y="547"/>
                </a:lnTo>
                <a:lnTo>
                  <a:pt x="3081" y="547"/>
                </a:lnTo>
                <a:lnTo>
                  <a:pt x="3064" y="549"/>
                </a:lnTo>
                <a:lnTo>
                  <a:pt x="3064" y="570"/>
                </a:lnTo>
                <a:lnTo>
                  <a:pt x="3088" y="669"/>
                </a:lnTo>
                <a:lnTo>
                  <a:pt x="3141" y="722"/>
                </a:lnTo>
                <a:lnTo>
                  <a:pt x="3200" y="743"/>
                </a:lnTo>
                <a:lnTo>
                  <a:pt x="3240" y="747"/>
                </a:lnTo>
                <a:lnTo>
                  <a:pt x="3309" y="734"/>
                </a:lnTo>
                <a:lnTo>
                  <a:pt x="3361" y="698"/>
                </a:lnTo>
                <a:lnTo>
                  <a:pt x="3393" y="648"/>
                </a:lnTo>
                <a:lnTo>
                  <a:pt x="3404" y="591"/>
                </a:lnTo>
                <a:lnTo>
                  <a:pt x="3398" y="543"/>
                </a:lnTo>
                <a:lnTo>
                  <a:pt x="3379" y="502"/>
                </a:lnTo>
                <a:lnTo>
                  <a:pt x="3346" y="465"/>
                </a:lnTo>
                <a:lnTo>
                  <a:pt x="3299" y="433"/>
                </a:lnTo>
                <a:lnTo>
                  <a:pt x="3215" y="386"/>
                </a:lnTo>
                <a:lnTo>
                  <a:pt x="3193" y="370"/>
                </a:lnTo>
                <a:lnTo>
                  <a:pt x="3177" y="353"/>
                </a:lnTo>
                <a:lnTo>
                  <a:pt x="3167" y="334"/>
                </a:lnTo>
                <a:lnTo>
                  <a:pt x="3164" y="312"/>
                </a:lnTo>
                <a:lnTo>
                  <a:pt x="3172" y="281"/>
                </a:lnTo>
                <a:lnTo>
                  <a:pt x="3190" y="257"/>
                </a:lnTo>
                <a:lnTo>
                  <a:pt x="3216" y="241"/>
                </a:lnTo>
                <a:lnTo>
                  <a:pt x="3244" y="236"/>
                </a:lnTo>
                <a:lnTo>
                  <a:pt x="3276" y="239"/>
                </a:lnTo>
                <a:lnTo>
                  <a:pt x="3300" y="251"/>
                </a:lnTo>
                <a:lnTo>
                  <a:pt x="3317" y="270"/>
                </a:lnTo>
                <a:lnTo>
                  <a:pt x="3326" y="295"/>
                </a:lnTo>
                <a:lnTo>
                  <a:pt x="3329" y="313"/>
                </a:lnTo>
                <a:lnTo>
                  <a:pt x="3343" y="317"/>
                </a:lnTo>
                <a:lnTo>
                  <a:pt x="3353" y="317"/>
                </a:lnTo>
                <a:lnTo>
                  <a:pt x="3391" y="312"/>
                </a:lnTo>
                <a:lnTo>
                  <a:pt x="3406" y="307"/>
                </a:lnTo>
                <a:close/>
                <a:moveTo>
                  <a:pt x="3443" y="209"/>
                </a:moveTo>
                <a:lnTo>
                  <a:pt x="3443" y="208"/>
                </a:lnTo>
                <a:lnTo>
                  <a:pt x="3443" y="202"/>
                </a:lnTo>
                <a:lnTo>
                  <a:pt x="3442" y="201"/>
                </a:lnTo>
                <a:lnTo>
                  <a:pt x="3441" y="199"/>
                </a:lnTo>
                <a:lnTo>
                  <a:pt x="3440" y="198"/>
                </a:lnTo>
                <a:lnTo>
                  <a:pt x="3439" y="197"/>
                </a:lnTo>
                <a:lnTo>
                  <a:pt x="3437" y="197"/>
                </a:lnTo>
                <a:lnTo>
                  <a:pt x="3439" y="197"/>
                </a:lnTo>
                <a:lnTo>
                  <a:pt x="3440" y="197"/>
                </a:lnTo>
                <a:lnTo>
                  <a:pt x="3441" y="196"/>
                </a:lnTo>
                <a:lnTo>
                  <a:pt x="3442" y="195"/>
                </a:lnTo>
                <a:lnTo>
                  <a:pt x="3443" y="193"/>
                </a:lnTo>
                <a:lnTo>
                  <a:pt x="3443" y="188"/>
                </a:lnTo>
                <a:lnTo>
                  <a:pt x="3442" y="187"/>
                </a:lnTo>
                <a:lnTo>
                  <a:pt x="3442" y="186"/>
                </a:lnTo>
                <a:lnTo>
                  <a:pt x="3439" y="185"/>
                </a:lnTo>
                <a:lnTo>
                  <a:pt x="3439" y="190"/>
                </a:lnTo>
                <a:lnTo>
                  <a:pt x="3439" y="193"/>
                </a:lnTo>
                <a:lnTo>
                  <a:pt x="3438" y="195"/>
                </a:lnTo>
                <a:lnTo>
                  <a:pt x="3435" y="196"/>
                </a:lnTo>
                <a:lnTo>
                  <a:pt x="3434" y="196"/>
                </a:lnTo>
                <a:lnTo>
                  <a:pt x="3428" y="196"/>
                </a:lnTo>
                <a:lnTo>
                  <a:pt x="3428" y="187"/>
                </a:lnTo>
                <a:lnTo>
                  <a:pt x="3434" y="187"/>
                </a:lnTo>
                <a:lnTo>
                  <a:pt x="3436" y="187"/>
                </a:lnTo>
                <a:lnTo>
                  <a:pt x="3438" y="188"/>
                </a:lnTo>
                <a:lnTo>
                  <a:pt x="3439" y="190"/>
                </a:lnTo>
                <a:lnTo>
                  <a:pt x="3439" y="185"/>
                </a:lnTo>
                <a:lnTo>
                  <a:pt x="3438" y="184"/>
                </a:lnTo>
                <a:lnTo>
                  <a:pt x="3436" y="184"/>
                </a:lnTo>
                <a:lnTo>
                  <a:pt x="3424" y="184"/>
                </a:lnTo>
                <a:lnTo>
                  <a:pt x="3424" y="209"/>
                </a:lnTo>
                <a:lnTo>
                  <a:pt x="3428" y="209"/>
                </a:lnTo>
                <a:lnTo>
                  <a:pt x="3428" y="199"/>
                </a:lnTo>
                <a:lnTo>
                  <a:pt x="3434" y="199"/>
                </a:lnTo>
                <a:lnTo>
                  <a:pt x="3436" y="199"/>
                </a:lnTo>
                <a:lnTo>
                  <a:pt x="3438" y="201"/>
                </a:lnTo>
                <a:lnTo>
                  <a:pt x="3439" y="203"/>
                </a:lnTo>
                <a:lnTo>
                  <a:pt x="3439" y="209"/>
                </a:lnTo>
                <a:lnTo>
                  <a:pt x="3443" y="209"/>
                </a:lnTo>
                <a:close/>
                <a:moveTo>
                  <a:pt x="3455" y="203"/>
                </a:moveTo>
                <a:lnTo>
                  <a:pt x="3455" y="190"/>
                </a:lnTo>
                <a:lnTo>
                  <a:pt x="3453" y="185"/>
                </a:lnTo>
                <a:lnTo>
                  <a:pt x="3452" y="184"/>
                </a:lnTo>
                <a:lnTo>
                  <a:pt x="3452" y="202"/>
                </a:lnTo>
                <a:lnTo>
                  <a:pt x="3450" y="206"/>
                </a:lnTo>
                <a:lnTo>
                  <a:pt x="3443" y="214"/>
                </a:lnTo>
                <a:lnTo>
                  <a:pt x="3438" y="216"/>
                </a:lnTo>
                <a:lnTo>
                  <a:pt x="3428" y="216"/>
                </a:lnTo>
                <a:lnTo>
                  <a:pt x="3423" y="214"/>
                </a:lnTo>
                <a:lnTo>
                  <a:pt x="3415" y="206"/>
                </a:lnTo>
                <a:lnTo>
                  <a:pt x="3414" y="202"/>
                </a:lnTo>
                <a:lnTo>
                  <a:pt x="3414" y="191"/>
                </a:lnTo>
                <a:lnTo>
                  <a:pt x="3415" y="186"/>
                </a:lnTo>
                <a:lnTo>
                  <a:pt x="3423" y="179"/>
                </a:lnTo>
                <a:lnTo>
                  <a:pt x="3428" y="177"/>
                </a:lnTo>
                <a:lnTo>
                  <a:pt x="3438" y="177"/>
                </a:lnTo>
                <a:lnTo>
                  <a:pt x="3443" y="179"/>
                </a:lnTo>
                <a:lnTo>
                  <a:pt x="3450" y="186"/>
                </a:lnTo>
                <a:lnTo>
                  <a:pt x="3452" y="190"/>
                </a:lnTo>
                <a:lnTo>
                  <a:pt x="3452" y="202"/>
                </a:lnTo>
                <a:lnTo>
                  <a:pt x="3452" y="184"/>
                </a:lnTo>
                <a:lnTo>
                  <a:pt x="3445" y="177"/>
                </a:lnTo>
                <a:lnTo>
                  <a:pt x="3444" y="176"/>
                </a:lnTo>
                <a:lnTo>
                  <a:pt x="3439" y="174"/>
                </a:lnTo>
                <a:lnTo>
                  <a:pt x="3427" y="174"/>
                </a:lnTo>
                <a:lnTo>
                  <a:pt x="3421" y="176"/>
                </a:lnTo>
                <a:lnTo>
                  <a:pt x="3413" y="185"/>
                </a:lnTo>
                <a:lnTo>
                  <a:pt x="3410" y="190"/>
                </a:lnTo>
                <a:lnTo>
                  <a:pt x="3410" y="203"/>
                </a:lnTo>
                <a:lnTo>
                  <a:pt x="3413" y="208"/>
                </a:lnTo>
                <a:lnTo>
                  <a:pt x="3421" y="217"/>
                </a:lnTo>
                <a:lnTo>
                  <a:pt x="3427" y="219"/>
                </a:lnTo>
                <a:lnTo>
                  <a:pt x="3439" y="219"/>
                </a:lnTo>
                <a:lnTo>
                  <a:pt x="3444" y="217"/>
                </a:lnTo>
                <a:lnTo>
                  <a:pt x="3445" y="216"/>
                </a:lnTo>
                <a:lnTo>
                  <a:pt x="3453" y="208"/>
                </a:lnTo>
                <a:lnTo>
                  <a:pt x="3455" y="203"/>
                </a:lnTo>
                <a:close/>
              </a:path>
            </a:pathLst>
          </a:custGeom>
          <a:solidFill>
            <a:srgbClr val="000000"/>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nvGrpSpPr>
          <xdr:cNvPr id="18" name="Group 17">
            <a:extLst>
              <a:ext uri="{FF2B5EF4-FFF2-40B4-BE49-F238E27FC236}">
                <a16:creationId xmlns:a16="http://schemas.microsoft.com/office/drawing/2014/main" id="{8488C1DA-B6B0-9062-F475-9CFE146CF326}"/>
              </a:ext>
            </a:extLst>
          </xdr:cNvPr>
          <xdr:cNvGrpSpPr>
            <a:grpSpLocks/>
          </xdr:cNvGrpSpPr>
        </xdr:nvGrpSpPr>
        <xdr:grpSpPr bwMode="auto">
          <a:xfrm>
            <a:off x="7334" y="13507"/>
            <a:ext cx="831" cy="830"/>
            <a:chOff x="7334" y="329"/>
            <a:chExt cx="831" cy="830"/>
          </a:xfrm>
        </xdr:grpSpPr>
        <xdr:sp macro="" textlink="">
          <xdr:nvSpPr>
            <xdr:cNvPr id="19" name="Freeform 5">
              <a:extLst>
                <a:ext uri="{FF2B5EF4-FFF2-40B4-BE49-F238E27FC236}">
                  <a16:creationId xmlns:a16="http://schemas.microsoft.com/office/drawing/2014/main" id="{7CA40F69-A75A-DA5C-79FB-6701B2594B7F}"/>
                </a:ext>
              </a:extLst>
            </xdr:cNvPr>
            <xdr:cNvSpPr>
              <a:spLocks/>
            </xdr:cNvSpPr>
          </xdr:nvSpPr>
          <xdr:spPr bwMode="auto">
            <a:xfrm>
              <a:off x="7335" y="329"/>
              <a:ext cx="830" cy="416"/>
            </a:xfrm>
            <a:custGeom>
              <a:avLst/>
              <a:gdLst>
                <a:gd name="T0" fmla="+- 0 7749 7335"/>
                <a:gd name="T1" fmla="*/ T0 w 830"/>
                <a:gd name="T2" fmla="+- 0 329 329"/>
                <a:gd name="T3" fmla="*/ 329 h 416"/>
                <a:gd name="T4" fmla="+- 0 7665 7335"/>
                <a:gd name="T5" fmla="*/ T4 w 830"/>
                <a:gd name="T6" fmla="+- 0 338 329"/>
                <a:gd name="T7" fmla="*/ 338 h 416"/>
                <a:gd name="T8" fmla="+- 0 7588 7335"/>
                <a:gd name="T9" fmla="*/ T8 w 830"/>
                <a:gd name="T10" fmla="+- 0 362 329"/>
                <a:gd name="T11" fmla="*/ 362 h 416"/>
                <a:gd name="T12" fmla="+- 0 7517 7335"/>
                <a:gd name="T13" fmla="*/ T12 w 830"/>
                <a:gd name="T14" fmla="+- 0 400 329"/>
                <a:gd name="T15" fmla="*/ 400 h 416"/>
                <a:gd name="T16" fmla="+- 0 7456 7335"/>
                <a:gd name="T17" fmla="*/ T16 w 830"/>
                <a:gd name="T18" fmla="+- 0 451 329"/>
                <a:gd name="T19" fmla="*/ 451 h 416"/>
                <a:gd name="T20" fmla="+- 0 7406 7335"/>
                <a:gd name="T21" fmla="*/ T20 w 830"/>
                <a:gd name="T22" fmla="+- 0 513 329"/>
                <a:gd name="T23" fmla="*/ 513 h 416"/>
                <a:gd name="T24" fmla="+- 0 7368 7335"/>
                <a:gd name="T25" fmla="*/ T24 w 830"/>
                <a:gd name="T26" fmla="+- 0 583 329"/>
                <a:gd name="T27" fmla="*/ 583 h 416"/>
                <a:gd name="T28" fmla="+- 0 7344 7335"/>
                <a:gd name="T29" fmla="*/ T28 w 830"/>
                <a:gd name="T30" fmla="+- 0 661 329"/>
                <a:gd name="T31" fmla="*/ 661 h 416"/>
                <a:gd name="T32" fmla="+- 0 7335 7335"/>
                <a:gd name="T33" fmla="*/ T32 w 830"/>
                <a:gd name="T34" fmla="+- 0 745 329"/>
                <a:gd name="T35" fmla="*/ 745 h 416"/>
                <a:gd name="T36" fmla="+- 0 8164 7335"/>
                <a:gd name="T37" fmla="*/ T36 w 830"/>
                <a:gd name="T38" fmla="+- 0 744 329"/>
                <a:gd name="T39" fmla="*/ 744 h 416"/>
                <a:gd name="T40" fmla="+- 0 8156 7335"/>
                <a:gd name="T41" fmla="*/ T40 w 830"/>
                <a:gd name="T42" fmla="+- 0 661 329"/>
                <a:gd name="T43" fmla="*/ 661 h 416"/>
                <a:gd name="T44" fmla="+- 0 8132 7335"/>
                <a:gd name="T45" fmla="*/ T44 w 830"/>
                <a:gd name="T46" fmla="+- 0 582 329"/>
                <a:gd name="T47" fmla="*/ 582 h 416"/>
                <a:gd name="T48" fmla="+- 0 8093 7335"/>
                <a:gd name="T49" fmla="*/ T48 w 830"/>
                <a:gd name="T50" fmla="+- 0 512 329"/>
                <a:gd name="T51" fmla="*/ 512 h 416"/>
                <a:gd name="T52" fmla="+- 0 8043 7335"/>
                <a:gd name="T53" fmla="*/ T52 w 830"/>
                <a:gd name="T54" fmla="+- 0 451 329"/>
                <a:gd name="T55" fmla="*/ 451 h 416"/>
                <a:gd name="T56" fmla="+- 0 7981 7335"/>
                <a:gd name="T57" fmla="*/ T56 w 830"/>
                <a:gd name="T58" fmla="+- 0 400 329"/>
                <a:gd name="T59" fmla="*/ 400 h 416"/>
                <a:gd name="T60" fmla="+- 0 7911 7335"/>
                <a:gd name="T61" fmla="*/ T60 w 830"/>
                <a:gd name="T62" fmla="+- 0 362 329"/>
                <a:gd name="T63" fmla="*/ 362 h 416"/>
                <a:gd name="T64" fmla="+- 0 7832 7335"/>
                <a:gd name="T65" fmla="*/ T64 w 830"/>
                <a:gd name="T66" fmla="+- 0 338 329"/>
                <a:gd name="T67" fmla="*/ 338 h 416"/>
                <a:gd name="T68" fmla="+- 0 7749 7335"/>
                <a:gd name="T69" fmla="*/ T68 w 830"/>
                <a:gd name="T70" fmla="+- 0 329 329"/>
                <a:gd name="T71" fmla="*/ 329 h 416"/>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 ang="0">
                  <a:pos x="T53" y="T55"/>
                </a:cxn>
                <a:cxn ang="0">
                  <a:pos x="T57" y="T59"/>
                </a:cxn>
                <a:cxn ang="0">
                  <a:pos x="T61" y="T63"/>
                </a:cxn>
                <a:cxn ang="0">
                  <a:pos x="T65" y="T67"/>
                </a:cxn>
                <a:cxn ang="0">
                  <a:pos x="T69" y="T71"/>
                </a:cxn>
              </a:cxnLst>
              <a:rect l="0" t="0" r="r" b="b"/>
              <a:pathLst>
                <a:path w="830" h="416">
                  <a:moveTo>
                    <a:pt x="414" y="0"/>
                  </a:moveTo>
                  <a:lnTo>
                    <a:pt x="330" y="9"/>
                  </a:lnTo>
                  <a:lnTo>
                    <a:pt x="253" y="33"/>
                  </a:lnTo>
                  <a:lnTo>
                    <a:pt x="182" y="71"/>
                  </a:lnTo>
                  <a:lnTo>
                    <a:pt x="121" y="122"/>
                  </a:lnTo>
                  <a:lnTo>
                    <a:pt x="71" y="184"/>
                  </a:lnTo>
                  <a:lnTo>
                    <a:pt x="33" y="254"/>
                  </a:lnTo>
                  <a:lnTo>
                    <a:pt x="9" y="332"/>
                  </a:lnTo>
                  <a:lnTo>
                    <a:pt x="0" y="416"/>
                  </a:lnTo>
                  <a:lnTo>
                    <a:pt x="829" y="415"/>
                  </a:lnTo>
                  <a:lnTo>
                    <a:pt x="821" y="332"/>
                  </a:lnTo>
                  <a:lnTo>
                    <a:pt x="797" y="253"/>
                  </a:lnTo>
                  <a:lnTo>
                    <a:pt x="758" y="183"/>
                  </a:lnTo>
                  <a:lnTo>
                    <a:pt x="708" y="122"/>
                  </a:lnTo>
                  <a:lnTo>
                    <a:pt x="646" y="71"/>
                  </a:lnTo>
                  <a:lnTo>
                    <a:pt x="576" y="33"/>
                  </a:lnTo>
                  <a:lnTo>
                    <a:pt x="497" y="9"/>
                  </a:lnTo>
                  <a:lnTo>
                    <a:pt x="414" y="0"/>
                  </a:lnTo>
                  <a:close/>
                </a:path>
              </a:pathLst>
            </a:custGeom>
            <a:solidFill>
              <a:srgbClr val="F96741"/>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0" name="Freeform 6">
              <a:extLst>
                <a:ext uri="{FF2B5EF4-FFF2-40B4-BE49-F238E27FC236}">
                  <a16:creationId xmlns:a16="http://schemas.microsoft.com/office/drawing/2014/main" id="{88B7CB0D-63E8-A488-85ED-71893E3F8F51}"/>
                </a:ext>
              </a:extLst>
            </xdr:cNvPr>
            <xdr:cNvSpPr>
              <a:spLocks/>
            </xdr:cNvSpPr>
          </xdr:nvSpPr>
          <xdr:spPr bwMode="auto">
            <a:xfrm>
              <a:off x="7334" y="744"/>
              <a:ext cx="416" cy="245"/>
            </a:xfrm>
            <a:custGeom>
              <a:avLst/>
              <a:gdLst>
                <a:gd name="T0" fmla="+- 0 7749 7334"/>
                <a:gd name="T1" fmla="*/ T0 w 416"/>
                <a:gd name="T2" fmla="+- 0 744 744"/>
                <a:gd name="T3" fmla="*/ 744 h 245"/>
                <a:gd name="T4" fmla="+- 0 7334 7334"/>
                <a:gd name="T5" fmla="*/ T4 w 416"/>
                <a:gd name="T6" fmla="+- 0 745 744"/>
                <a:gd name="T7" fmla="*/ 745 h 245"/>
                <a:gd name="T8" fmla="+- 0 7335 7334"/>
                <a:gd name="T9" fmla="*/ T8 w 416"/>
                <a:gd name="T10" fmla="+- 0 779 744"/>
                <a:gd name="T11" fmla="*/ 779 h 245"/>
                <a:gd name="T12" fmla="+- 0 7339 7334"/>
                <a:gd name="T13" fmla="*/ T12 w 416"/>
                <a:gd name="T14" fmla="+- 0 812 744"/>
                <a:gd name="T15" fmla="*/ 812 h 245"/>
                <a:gd name="T16" fmla="+- 0 7355 7334"/>
                <a:gd name="T17" fmla="*/ T16 w 416"/>
                <a:gd name="T18" fmla="+- 0 875 744"/>
                <a:gd name="T19" fmla="*/ 875 h 245"/>
                <a:gd name="T20" fmla="+- 0 7380 7334"/>
                <a:gd name="T21" fmla="*/ T20 w 416"/>
                <a:gd name="T22" fmla="+- 0 934 744"/>
                <a:gd name="T23" fmla="*/ 934 h 245"/>
                <a:gd name="T24" fmla="+- 0 7413 7334"/>
                <a:gd name="T25" fmla="*/ T24 w 416"/>
                <a:gd name="T26" fmla="+- 0 989 744"/>
                <a:gd name="T27" fmla="*/ 989 h 245"/>
                <a:gd name="T28" fmla="+- 0 7749 7334"/>
                <a:gd name="T29" fmla="*/ T28 w 416"/>
                <a:gd name="T30" fmla="+- 0 744 744"/>
                <a:gd name="T31" fmla="*/ 744 h 245"/>
              </a:gdLst>
              <a:ahLst/>
              <a:cxnLst>
                <a:cxn ang="0">
                  <a:pos x="T1" y="T3"/>
                </a:cxn>
                <a:cxn ang="0">
                  <a:pos x="T5" y="T7"/>
                </a:cxn>
                <a:cxn ang="0">
                  <a:pos x="T9" y="T11"/>
                </a:cxn>
                <a:cxn ang="0">
                  <a:pos x="T13" y="T15"/>
                </a:cxn>
                <a:cxn ang="0">
                  <a:pos x="T17" y="T19"/>
                </a:cxn>
                <a:cxn ang="0">
                  <a:pos x="T21" y="T23"/>
                </a:cxn>
                <a:cxn ang="0">
                  <a:pos x="T25" y="T27"/>
                </a:cxn>
                <a:cxn ang="0">
                  <a:pos x="T29" y="T31"/>
                </a:cxn>
              </a:cxnLst>
              <a:rect l="0" t="0" r="r" b="b"/>
              <a:pathLst>
                <a:path w="416" h="245">
                  <a:moveTo>
                    <a:pt x="415" y="0"/>
                  </a:moveTo>
                  <a:lnTo>
                    <a:pt x="0" y="1"/>
                  </a:lnTo>
                  <a:lnTo>
                    <a:pt x="1" y="35"/>
                  </a:lnTo>
                  <a:lnTo>
                    <a:pt x="5" y="68"/>
                  </a:lnTo>
                  <a:lnTo>
                    <a:pt x="21" y="131"/>
                  </a:lnTo>
                  <a:lnTo>
                    <a:pt x="46" y="190"/>
                  </a:lnTo>
                  <a:lnTo>
                    <a:pt x="79" y="245"/>
                  </a:lnTo>
                  <a:lnTo>
                    <a:pt x="415"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1" name="Freeform 7">
              <a:extLst>
                <a:ext uri="{FF2B5EF4-FFF2-40B4-BE49-F238E27FC236}">
                  <a16:creationId xmlns:a16="http://schemas.microsoft.com/office/drawing/2014/main" id="{7299E600-0D29-75F3-AA15-1AF658756617}"/>
                </a:ext>
              </a:extLst>
            </xdr:cNvPr>
            <xdr:cNvSpPr>
              <a:spLocks/>
            </xdr:cNvSpPr>
          </xdr:nvSpPr>
          <xdr:spPr bwMode="auto">
            <a:xfrm>
              <a:off x="7413" y="744"/>
              <a:ext cx="580" cy="415"/>
            </a:xfrm>
            <a:custGeom>
              <a:avLst/>
              <a:gdLst>
                <a:gd name="T0" fmla="+- 0 7749 7414"/>
                <a:gd name="T1" fmla="*/ T0 w 580"/>
                <a:gd name="T2" fmla="+- 0 744 744"/>
                <a:gd name="T3" fmla="*/ 744 h 415"/>
                <a:gd name="T4" fmla="+- 0 7414 7414"/>
                <a:gd name="T5" fmla="*/ T4 w 580"/>
                <a:gd name="T6" fmla="+- 0 989 744"/>
                <a:gd name="T7" fmla="*/ 989 h 415"/>
                <a:gd name="T8" fmla="+- 0 7431 7414"/>
                <a:gd name="T9" fmla="*/ T8 w 580"/>
                <a:gd name="T10" fmla="+- 0 1011 744"/>
                <a:gd name="T11" fmla="*/ 1011 h 415"/>
                <a:gd name="T12" fmla="+- 0 7450 7414"/>
                <a:gd name="T13" fmla="*/ T12 w 580"/>
                <a:gd name="T14" fmla="+- 0 1032 744"/>
                <a:gd name="T15" fmla="*/ 1032 h 415"/>
                <a:gd name="T16" fmla="+- 0 7513 7414"/>
                <a:gd name="T17" fmla="*/ T16 w 580"/>
                <a:gd name="T18" fmla="+- 0 1085 744"/>
                <a:gd name="T19" fmla="*/ 1085 h 415"/>
                <a:gd name="T20" fmla="+- 0 7583 7414"/>
                <a:gd name="T21" fmla="*/ T20 w 580"/>
                <a:gd name="T22" fmla="+- 0 1125 744"/>
                <a:gd name="T23" fmla="*/ 1125 h 415"/>
                <a:gd name="T24" fmla="+- 0 7659 7414"/>
                <a:gd name="T25" fmla="*/ T24 w 580"/>
                <a:gd name="T26" fmla="+- 0 1149 744"/>
                <a:gd name="T27" fmla="*/ 1149 h 415"/>
                <a:gd name="T28" fmla="+- 0 7738 7414"/>
                <a:gd name="T29" fmla="*/ T28 w 580"/>
                <a:gd name="T30" fmla="+- 0 1159 744"/>
                <a:gd name="T31" fmla="*/ 1159 h 415"/>
                <a:gd name="T32" fmla="+- 0 7764 7414"/>
                <a:gd name="T33" fmla="*/ T32 w 580"/>
                <a:gd name="T34" fmla="+- 0 1159 744"/>
                <a:gd name="T35" fmla="*/ 1159 h 415"/>
                <a:gd name="T36" fmla="+- 0 7844 7414"/>
                <a:gd name="T37" fmla="*/ T36 w 580"/>
                <a:gd name="T38" fmla="+- 0 1149 744"/>
                <a:gd name="T39" fmla="*/ 1149 h 415"/>
                <a:gd name="T40" fmla="+- 0 7921 7414"/>
                <a:gd name="T41" fmla="*/ T40 w 580"/>
                <a:gd name="T42" fmla="+- 0 1122 744"/>
                <a:gd name="T43" fmla="*/ 1122 h 415"/>
                <a:gd name="T44" fmla="+- 0 7993 7414"/>
                <a:gd name="T45" fmla="*/ T44 w 580"/>
                <a:gd name="T46" fmla="+- 0 1080 744"/>
                <a:gd name="T47" fmla="*/ 1080 h 415"/>
                <a:gd name="T48" fmla="+- 0 7749 7414"/>
                <a:gd name="T49" fmla="*/ T48 w 580"/>
                <a:gd name="T50" fmla="+- 0 744 744"/>
                <a:gd name="T51" fmla="*/ 744 h 415"/>
              </a:gdLst>
              <a:ahLst/>
              <a:cxnLst>
                <a:cxn ang="0">
                  <a:pos x="T1" y="T3"/>
                </a:cxn>
                <a:cxn ang="0">
                  <a:pos x="T5" y="T7"/>
                </a:cxn>
                <a:cxn ang="0">
                  <a:pos x="T9" y="T11"/>
                </a:cxn>
                <a:cxn ang="0">
                  <a:pos x="T13" y="T15"/>
                </a:cxn>
                <a:cxn ang="0">
                  <a:pos x="T17" y="T19"/>
                </a:cxn>
                <a:cxn ang="0">
                  <a:pos x="T21" y="T23"/>
                </a:cxn>
                <a:cxn ang="0">
                  <a:pos x="T25" y="T27"/>
                </a:cxn>
                <a:cxn ang="0">
                  <a:pos x="T29" y="T31"/>
                </a:cxn>
                <a:cxn ang="0">
                  <a:pos x="T33" y="T35"/>
                </a:cxn>
                <a:cxn ang="0">
                  <a:pos x="T37" y="T39"/>
                </a:cxn>
                <a:cxn ang="0">
                  <a:pos x="T41" y="T43"/>
                </a:cxn>
                <a:cxn ang="0">
                  <a:pos x="T45" y="T47"/>
                </a:cxn>
                <a:cxn ang="0">
                  <a:pos x="T49" y="T51"/>
                </a:cxn>
              </a:cxnLst>
              <a:rect l="0" t="0" r="r" b="b"/>
              <a:pathLst>
                <a:path w="580" h="415">
                  <a:moveTo>
                    <a:pt x="335" y="0"/>
                  </a:moveTo>
                  <a:lnTo>
                    <a:pt x="0" y="245"/>
                  </a:lnTo>
                  <a:lnTo>
                    <a:pt x="17" y="267"/>
                  </a:lnTo>
                  <a:lnTo>
                    <a:pt x="36" y="288"/>
                  </a:lnTo>
                  <a:lnTo>
                    <a:pt x="99" y="341"/>
                  </a:lnTo>
                  <a:lnTo>
                    <a:pt x="169" y="381"/>
                  </a:lnTo>
                  <a:lnTo>
                    <a:pt x="245" y="405"/>
                  </a:lnTo>
                  <a:lnTo>
                    <a:pt x="324" y="415"/>
                  </a:lnTo>
                  <a:lnTo>
                    <a:pt x="350" y="415"/>
                  </a:lnTo>
                  <a:lnTo>
                    <a:pt x="430" y="405"/>
                  </a:lnTo>
                  <a:lnTo>
                    <a:pt x="507" y="378"/>
                  </a:lnTo>
                  <a:lnTo>
                    <a:pt x="579" y="336"/>
                  </a:lnTo>
                  <a:lnTo>
                    <a:pt x="335" y="0"/>
                  </a:lnTo>
                  <a:close/>
                </a:path>
              </a:pathLst>
            </a:custGeom>
            <a:solidFill>
              <a:srgbClr val="BED7D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grpSp>
    <xdr:clientData/>
  </xdr:twoCellAnchor>
  <xdr:twoCellAnchor>
    <xdr:from>
      <xdr:col>2</xdr:col>
      <xdr:colOff>69850</xdr:colOff>
      <xdr:row>70</xdr:row>
      <xdr:rowOff>63501</xdr:rowOff>
    </xdr:from>
    <xdr:to>
      <xdr:col>14</xdr:col>
      <xdr:colOff>82550</xdr:colOff>
      <xdr:row>74</xdr:row>
      <xdr:rowOff>82550</xdr:rowOff>
    </xdr:to>
    <xdr:grpSp>
      <xdr:nvGrpSpPr>
        <xdr:cNvPr id="22" name="Group 21">
          <a:extLst>
            <a:ext uri="{FF2B5EF4-FFF2-40B4-BE49-F238E27FC236}">
              <a16:creationId xmlns:a16="http://schemas.microsoft.com/office/drawing/2014/main" id="{138F0D2A-A66E-4268-87D3-890FA45A6BA1}"/>
            </a:ext>
          </a:extLst>
        </xdr:cNvPr>
        <xdr:cNvGrpSpPr/>
      </xdr:nvGrpSpPr>
      <xdr:grpSpPr>
        <a:xfrm flipV="1">
          <a:off x="1231900" y="11398251"/>
          <a:ext cx="6985000" cy="666749"/>
          <a:chOff x="0" y="0"/>
          <a:chExt cx="6451600" cy="661035"/>
        </a:xfrm>
      </xdr:grpSpPr>
      <xdr:sp macro="" textlink="">
        <xdr:nvSpPr>
          <xdr:cNvPr id="23" name="Rectangle 22">
            <a:extLst>
              <a:ext uri="{FF2B5EF4-FFF2-40B4-BE49-F238E27FC236}">
                <a16:creationId xmlns:a16="http://schemas.microsoft.com/office/drawing/2014/main" id="{155FDB61-99AA-CE42-6C57-2B7418CA4C77}"/>
              </a:ext>
            </a:extLst>
          </xdr:cNvPr>
          <xdr:cNvSpPr>
            <a:spLocks noChangeArrowheads="1"/>
          </xdr:cNvSpPr>
        </xdr:nvSpPr>
        <xdr:spPr bwMode="auto">
          <a:xfrm>
            <a:off x="0" y="600075"/>
            <a:ext cx="6451600" cy="60960"/>
          </a:xfrm>
          <a:prstGeom prst="rect">
            <a:avLst/>
          </a:prstGeom>
          <a:solidFill>
            <a:srgbClr val="BED7D6"/>
          </a:solidFill>
          <a:ln>
            <a:noFill/>
          </a:ln>
          <a:extLst>
            <a:ext uri="{91240B29-F687-4F45-9708-019B960494DF}">
              <a14:hiddenLine xmlns:a14="http://schemas.microsoft.com/office/drawing/2010/main" w="9525">
                <a:solidFill>
                  <a:srgbClr val="000000"/>
                </a:solidFill>
                <a:miter lim="800000"/>
                <a:headEnd/>
                <a:tailEnd/>
              </a14:hiddenLine>
            </a:ext>
          </a:extLst>
        </xdr:spPr>
        <xdr:txBody>
          <a:bodyPr rot="0" vert="horz" wrap="square" lIns="91440" tIns="45720" rIns="91440" bIns="45720" anchor="t" anchorCtr="0" upright="1">
            <a:noAutofit/>
          </a:bodyPr>
          <a:lstStyle/>
          <a:p>
            <a:endParaRPr lang="et-EE"/>
          </a:p>
        </xdr:txBody>
      </xdr:sp>
      <xdr:sp macro="" textlink="">
        <xdr:nvSpPr>
          <xdr:cNvPr id="24" name="Freeform 4">
            <a:extLst>
              <a:ext uri="{FF2B5EF4-FFF2-40B4-BE49-F238E27FC236}">
                <a16:creationId xmlns:a16="http://schemas.microsoft.com/office/drawing/2014/main" id="{CE19554A-9425-A1B4-09BC-8546E788249B}"/>
              </a:ext>
            </a:extLst>
          </xdr:cNvPr>
          <xdr:cNvSpPr>
            <a:spLocks/>
          </xdr:cNvSpPr>
        </xdr:nvSpPr>
        <xdr:spPr bwMode="auto">
          <a:xfrm>
            <a:off x="0" y="0"/>
            <a:ext cx="6451600" cy="535065"/>
          </a:xfrm>
          <a:custGeom>
            <a:avLst/>
            <a:gdLst>
              <a:gd name="T0" fmla="*/ 10210 w 10466"/>
              <a:gd name="T1" fmla="*/ 0 h 868"/>
              <a:gd name="T2" fmla="*/ 255 w 10466"/>
              <a:gd name="T3" fmla="*/ 0 h 868"/>
              <a:gd name="T4" fmla="*/ 187 w 10466"/>
              <a:gd name="T5" fmla="*/ 9 h 868"/>
              <a:gd name="T6" fmla="*/ 126 w 10466"/>
              <a:gd name="T7" fmla="*/ 35 h 868"/>
              <a:gd name="T8" fmla="*/ 75 w 10466"/>
              <a:gd name="T9" fmla="*/ 75 h 868"/>
              <a:gd name="T10" fmla="*/ 35 w 10466"/>
              <a:gd name="T11" fmla="*/ 126 h 868"/>
              <a:gd name="T12" fmla="*/ 9 w 10466"/>
              <a:gd name="T13" fmla="*/ 187 h 868"/>
              <a:gd name="T14" fmla="*/ 0 w 10466"/>
              <a:gd name="T15" fmla="*/ 255 h 868"/>
              <a:gd name="T16" fmla="*/ 0 w 10466"/>
              <a:gd name="T17" fmla="*/ 867 h 868"/>
              <a:gd name="T18" fmla="*/ 10466 w 10466"/>
              <a:gd name="T19" fmla="*/ 867 h 868"/>
              <a:gd name="T20" fmla="*/ 10466 w 10466"/>
              <a:gd name="T21" fmla="*/ 255 h 868"/>
              <a:gd name="T22" fmla="*/ 10456 w 10466"/>
              <a:gd name="T23" fmla="*/ 187 h 868"/>
              <a:gd name="T24" fmla="*/ 10431 w 10466"/>
              <a:gd name="T25" fmla="*/ 126 h 868"/>
              <a:gd name="T26" fmla="*/ 10391 w 10466"/>
              <a:gd name="T27" fmla="*/ 75 h 868"/>
              <a:gd name="T28" fmla="*/ 10339 w 10466"/>
              <a:gd name="T29" fmla="*/ 35 h 868"/>
              <a:gd name="T30" fmla="*/ 10278 w 10466"/>
              <a:gd name="T31" fmla="*/ 9 h 868"/>
              <a:gd name="T32" fmla="*/ 10210 w 10466"/>
              <a:gd name="T33" fmla="*/ 0 h 868"/>
            </a:gdLst>
            <a:ahLst/>
            <a:cxnLst>
              <a:cxn ang="0">
                <a:pos x="T0" y="T1"/>
              </a:cxn>
              <a:cxn ang="0">
                <a:pos x="T2" y="T3"/>
              </a:cxn>
              <a:cxn ang="0">
                <a:pos x="T4" y="T5"/>
              </a:cxn>
              <a:cxn ang="0">
                <a:pos x="T6" y="T7"/>
              </a:cxn>
              <a:cxn ang="0">
                <a:pos x="T8" y="T9"/>
              </a:cxn>
              <a:cxn ang="0">
                <a:pos x="T10" y="T11"/>
              </a:cxn>
              <a:cxn ang="0">
                <a:pos x="T12" y="T13"/>
              </a:cxn>
              <a:cxn ang="0">
                <a:pos x="T14" y="T15"/>
              </a:cxn>
              <a:cxn ang="0">
                <a:pos x="T16" y="T17"/>
              </a:cxn>
              <a:cxn ang="0">
                <a:pos x="T18" y="T19"/>
              </a:cxn>
              <a:cxn ang="0">
                <a:pos x="T20" y="T21"/>
              </a:cxn>
              <a:cxn ang="0">
                <a:pos x="T22" y="T23"/>
              </a:cxn>
              <a:cxn ang="0">
                <a:pos x="T24" y="T25"/>
              </a:cxn>
              <a:cxn ang="0">
                <a:pos x="T26" y="T27"/>
              </a:cxn>
              <a:cxn ang="0">
                <a:pos x="T28" y="T29"/>
              </a:cxn>
              <a:cxn ang="0">
                <a:pos x="T30" y="T31"/>
              </a:cxn>
              <a:cxn ang="0">
                <a:pos x="T32" y="T33"/>
              </a:cxn>
            </a:cxnLst>
            <a:rect l="0" t="0" r="r" b="b"/>
            <a:pathLst>
              <a:path w="10466" h="868">
                <a:moveTo>
                  <a:pt x="10210" y="0"/>
                </a:moveTo>
                <a:lnTo>
                  <a:pt x="255" y="0"/>
                </a:lnTo>
                <a:lnTo>
                  <a:pt x="187" y="9"/>
                </a:lnTo>
                <a:lnTo>
                  <a:pt x="126" y="35"/>
                </a:lnTo>
                <a:lnTo>
                  <a:pt x="75" y="75"/>
                </a:lnTo>
                <a:lnTo>
                  <a:pt x="35" y="126"/>
                </a:lnTo>
                <a:lnTo>
                  <a:pt x="9" y="187"/>
                </a:lnTo>
                <a:lnTo>
                  <a:pt x="0" y="255"/>
                </a:lnTo>
                <a:lnTo>
                  <a:pt x="0" y="867"/>
                </a:lnTo>
                <a:lnTo>
                  <a:pt x="10466" y="867"/>
                </a:lnTo>
                <a:lnTo>
                  <a:pt x="10466" y="255"/>
                </a:lnTo>
                <a:lnTo>
                  <a:pt x="10456" y="187"/>
                </a:lnTo>
                <a:lnTo>
                  <a:pt x="10431" y="126"/>
                </a:lnTo>
                <a:lnTo>
                  <a:pt x="10391" y="75"/>
                </a:lnTo>
                <a:lnTo>
                  <a:pt x="10339" y="35"/>
                </a:lnTo>
                <a:lnTo>
                  <a:pt x="10278" y="9"/>
                </a:lnTo>
                <a:lnTo>
                  <a:pt x="10210" y="0"/>
                </a:lnTo>
                <a:close/>
              </a:path>
            </a:pathLst>
          </a:custGeom>
          <a:solidFill>
            <a:srgbClr val="003A66"/>
          </a:solidFill>
          <a:ln>
            <a:noFill/>
          </a:ln>
          <a:extLst>
            <a:ext uri="{91240B29-F687-4F45-9708-019B960494DF}">
              <a14:hiddenLine xmlns:a14="http://schemas.microsoft.com/office/drawing/2010/main" w="9525">
                <a:solidFill>
                  <a:srgbClr val="000000"/>
                </a:solidFill>
                <a:round/>
                <a:headEnd/>
                <a:tailEnd/>
              </a14:hiddenLine>
            </a:ext>
          </a:extLst>
        </xdr:spPr>
        <xdr:txBody>
          <a:bodyPr rot="0" vert="horz" wrap="square" lIns="91440" tIns="45720" rIns="91440" bIns="45720" anchor="t" anchorCtr="0" upright="1">
            <a:noAutofit/>
          </a:bodyPr>
          <a:lstStyle/>
          <a:p>
            <a:endParaRPr lang="et-EE"/>
          </a:p>
        </xdr:txBody>
      </xdr:sp>
    </xdr:grpSp>
    <xdr:clientData/>
  </xdr:twoCellAnchor>
  <xdr:twoCellAnchor editAs="oneCell">
    <xdr:from>
      <xdr:col>2</xdr:col>
      <xdr:colOff>588823</xdr:colOff>
      <xdr:row>55</xdr:row>
      <xdr:rowOff>25399</xdr:rowOff>
    </xdr:from>
    <xdr:to>
      <xdr:col>13</xdr:col>
      <xdr:colOff>158751</xdr:colOff>
      <xdr:row>70</xdr:row>
      <xdr:rowOff>62992</xdr:rowOff>
    </xdr:to>
    <xdr:pic>
      <xdr:nvPicPr>
        <xdr:cNvPr id="26" name="Picture 25">
          <a:extLst>
            <a:ext uri="{FF2B5EF4-FFF2-40B4-BE49-F238E27FC236}">
              <a16:creationId xmlns:a16="http://schemas.microsoft.com/office/drawing/2014/main" id="{0CD5AF25-6C57-F931-4122-1C4956DBE69B}"/>
            </a:ext>
          </a:extLst>
        </xdr:cNvPr>
        <xdr:cNvPicPr>
          <a:picLocks noChangeAspect="1"/>
        </xdr:cNvPicPr>
      </xdr:nvPicPr>
      <xdr:blipFill rotWithShape="1">
        <a:blip xmlns:r="http://schemas.openxmlformats.org/officeDocument/2006/relationships" r:embed="rId2"/>
        <a:srcRect t="5886"/>
        <a:stretch/>
      </xdr:blipFill>
      <xdr:spPr>
        <a:xfrm>
          <a:off x="1808023" y="8756649"/>
          <a:ext cx="6275528" cy="24188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Looduskaitse%20planeerimise%20osakond\&#352;veitsi%20projekt%202024-2027\Tulemuslikkuse%20hindamine\Hindamine%202025\Hindamistabelite%20plangid\PAME%20hindamistabel%20EST%20050825(skoorid).xlsm" TargetMode="External"/><Relationship Id="rId1" Type="http://schemas.openxmlformats.org/officeDocument/2006/relationships/externalLinkPath" Target="/Looduskaitse%20planeerimise%20osakond/&#352;veitsi%20projekt%202024-2027/Tulemuslikkuse%20hindamine/Hindamine%202025/Hindamistabelite%20plangid/PAME%20hindamistabel%20EST%20050825(skoorid).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over page"/>
      <sheetName val="Mõisted"/>
      <sheetName val="Üldinfo"/>
      <sheetName val="Hindamistabel"/>
      <sheetName val="skoor"/>
    </sheetNames>
    <sheetDataSet>
      <sheetData sheetId="0"/>
      <sheetData sheetId="1"/>
      <sheetData sheetId="2"/>
      <sheetData sheetId="3"/>
      <sheetData sheetId="4"/>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AB327F37-A930-4101-9365-48BF4780AA31}" name="Tabel12" displayName="Tabel12" ref="A1:F56" totalsRowCount="1" headerRowDxfId="16" dataDxfId="15" totalsRowDxfId="14">
  <autoFilter ref="A1:F55" xr:uid="{AB327F37-A930-4101-9365-48BF4780AA31}"/>
  <tableColumns count="6">
    <tableColumn id="1" xr3:uid="{CDAF5ADB-C13E-4E91-85E4-640A7054FA9F}" name="Küsimuse nr" dataDxfId="13" totalsRowDxfId="12"/>
    <tableColumn id="6" xr3:uid="{EA71A173-EB91-46E5-A56C-5E7CDFC717B8}" name="Valdkond" dataDxfId="11" totalsRowDxfId="10"/>
    <tableColumn id="5" xr3:uid="{DD87400F-10F1-4705-A7AD-BCE0D3F54F8C}" name="Teema" dataDxfId="9" totalsRowDxfId="8"/>
    <tableColumn id="2" xr3:uid="{79A8BD3B-F389-44A1-BBC6-343B452EED16}" name="Küsimus" dataDxfId="7" totalsRowDxfId="6"/>
    <tableColumn id="3" xr3:uid="{A597E186-5C23-47CD-A3E2-0C6D44AFD186}" name="Max skoor" totalsRowFunction="custom" dataDxfId="5" totalsRowDxfId="4">
      <totalsRowFormula>SUM(Tabel12[Max skoor])</totalsRowFormula>
    </tableColumn>
    <tableColumn id="4" xr3:uid="{E3456E45-9B85-474F-9B23-2E309DA61DA5}" name="Hindamise skoor" totalsRowFunction="custom" dataDxfId="3" totalsRowDxfId="2">
      <calculatedColumnFormula>IF([1]Hindamistabel!J2=TRUE,0,IF([1]Hindamistabel!J3=TRUE,1,IF([1]Hindamistabel!J4=TRUE,1,IF([1]Hindamistabel!J5=TRUE,2,IF([1]Hindamistabel!J6=TRUE,2,"")))))</calculatedColumnFormula>
      <totalsRowFormula>SUM(Tabel12[Hindamise skoor])</totalsRowFormula>
    </tableColumn>
  </tableColumns>
  <tableStyleInfo name="TableStyleMedium6" showFirstColumn="0" showLastColumn="0" showRowStripes="1" showColumnStripes="0"/>
</table>
</file>

<file path=xl/theme/theme1.xml><?xml version="1.0" encoding="utf-8"?>
<a:theme xmlns:a="http://schemas.openxmlformats.org/drawingml/2006/main" name="Office Theme">
  <a:themeElements>
    <a:clrScheme name="Trinomics_Cold">
      <a:dk1>
        <a:srgbClr val="000000"/>
      </a:dk1>
      <a:lt1>
        <a:srgbClr val="FFFFFF"/>
      </a:lt1>
      <a:dk2>
        <a:srgbClr val="000000"/>
      </a:dk2>
      <a:lt2>
        <a:srgbClr val="FFFFFF"/>
      </a:lt2>
      <a:accent1>
        <a:srgbClr val="002C54"/>
      </a:accent1>
      <a:accent2>
        <a:srgbClr val="36638A"/>
      </a:accent2>
      <a:accent3>
        <a:srgbClr val="6992B8"/>
      </a:accent3>
      <a:accent4>
        <a:srgbClr val="85C8E8"/>
      </a:accent4>
      <a:accent5>
        <a:srgbClr val="82B1AC"/>
      </a:accent5>
      <a:accent6>
        <a:srgbClr val="B2CFCD"/>
      </a:accent6>
      <a:hlink>
        <a:srgbClr val="0039A6"/>
      </a:hlink>
      <a:folHlink>
        <a:srgbClr val="6688CA"/>
      </a:folHlink>
    </a:clrScheme>
    <a:fontScheme name="Trebuchet MS">
      <a:majorFont>
        <a:latin typeface="Trebuchet MS" panose="020B0603020202020204"/>
        <a:ea typeface=""/>
        <a:cs typeface=""/>
        <a:font script="Jpan" typeface="HGｺﾞｼｯｸM"/>
        <a:font script="Hang" typeface="맑은 고딕"/>
        <a:font script="Hans" typeface="方正姚体"/>
        <a:font script="Hant" typeface="微軟正黑體"/>
        <a:font script="Arab" typeface="Tahoma"/>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Trebuchet MS" panose="020B0603020202020204"/>
        <a:ea typeface=""/>
        <a:cs typeface=""/>
        <a:font script="Jpan" typeface="HG丸ｺﾞｼｯｸM-PRO"/>
        <a:font script="Hang" typeface="HY그래픽M"/>
        <a:font script="Hans" typeface="华文新魏"/>
        <a:font script="Hant" typeface="微軟正黑體"/>
        <a:font script="Arab" typeface="Tahoma"/>
        <a:font script="Hebr" typeface="Gisha"/>
        <a:font script="Thai" typeface="IrisUPC"/>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noFill/>
        <a:ln>
          <a:solidFill>
            <a:schemeClr val="bg2"/>
          </a:solidFill>
        </a:ln>
      </a:spPr>
      <a:bodyPr vertOverflow="clip" horzOverflow="clip" wrap="none" rtlCol="0" anchor="t">
        <a:spAutoFit/>
      </a:bodyPr>
      <a:lstStyle>
        <a:defPPr>
          <a:defRPr sz="800">
            <a:solidFill>
              <a:schemeClr val="tx1"/>
            </a:solidFill>
          </a:defRPr>
        </a:defPPr>
      </a:lstStyle>
      <a:style>
        <a:lnRef idx="0">
          <a:scrgbClr r="0" g="0" b="0"/>
        </a:lnRef>
        <a:fillRef idx="0">
          <a:scrgbClr r="0" g="0" b="0"/>
        </a:fillRef>
        <a:effectRef idx="0">
          <a:scrgbClr r="0" g="0" b="0"/>
        </a:effectRef>
        <a:fontRef idx="minor">
          <a:schemeClr val="tx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7C9EC5-2EEE-4151-A3A7-0208F4D97660}">
  <dimension ref="A1"/>
  <sheetViews>
    <sheetView workbookViewId="0">
      <selection activeCell="AB30" sqref="AB30"/>
    </sheetView>
  </sheetViews>
  <sheetFormatPr defaultColWidth="8.7109375" defaultRowHeight="12.75" x14ac:dyDescent="0.25"/>
  <cols>
    <col min="1" max="16384" width="8.7109375" style="91"/>
  </cols>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AA3F7B-8210-4CD6-8EAF-A00045DCA795}">
  <dimension ref="B3:C45"/>
  <sheetViews>
    <sheetView showGridLines="0" topLeftCell="A13" zoomScaleNormal="100" workbookViewId="0">
      <selection activeCell="B50" sqref="B50"/>
    </sheetView>
  </sheetViews>
  <sheetFormatPr defaultRowHeight="12.75" x14ac:dyDescent="0.25"/>
  <cols>
    <col min="2" max="2" width="37.28515625" bestFit="1" customWidth="1"/>
    <col min="3" max="3" width="118.42578125" customWidth="1"/>
  </cols>
  <sheetData>
    <row r="3" spans="2:3" ht="19.5" thickBot="1" x14ac:dyDescent="0.4">
      <c r="B3" s="1" t="s">
        <v>0</v>
      </c>
      <c r="C3" s="1"/>
    </row>
    <row r="4" spans="2:3" ht="13.5" thickTop="1" x14ac:dyDescent="0.25"/>
    <row r="6" spans="2:3" ht="15.75" customHeight="1" x14ac:dyDescent="0.25">
      <c r="B6" s="48" t="s">
        <v>1</v>
      </c>
      <c r="C6" s="48" t="s">
        <v>2</v>
      </c>
    </row>
    <row r="7" spans="2:3" x14ac:dyDescent="0.25">
      <c r="B7" s="61" t="s">
        <v>3</v>
      </c>
      <c r="C7" s="62" t="s">
        <v>4</v>
      </c>
    </row>
    <row r="8" spans="2:3" x14ac:dyDescent="0.25">
      <c r="B8" s="61" t="s">
        <v>5</v>
      </c>
      <c r="C8" s="62" t="s">
        <v>6</v>
      </c>
    </row>
    <row r="9" spans="2:3" x14ac:dyDescent="0.25">
      <c r="B9" s="61" t="s">
        <v>7</v>
      </c>
      <c r="C9" s="63" t="s">
        <v>8</v>
      </c>
    </row>
    <row r="10" spans="2:3" x14ac:dyDescent="0.25">
      <c r="B10" s="61" t="s">
        <v>9</v>
      </c>
      <c r="C10" s="63" t="s">
        <v>10</v>
      </c>
    </row>
    <row r="11" spans="2:3" ht="51" x14ac:dyDescent="0.25">
      <c r="B11" s="61" t="s">
        <v>11</v>
      </c>
      <c r="C11" s="62" t="s">
        <v>12</v>
      </c>
    </row>
    <row r="12" spans="2:3" ht="25.5" x14ac:dyDescent="0.25">
      <c r="B12" s="61" t="s">
        <v>13</v>
      </c>
      <c r="C12" s="62" t="s">
        <v>14</v>
      </c>
    </row>
    <row r="13" spans="2:3" ht="153" x14ac:dyDescent="0.25">
      <c r="B13" s="64" t="s">
        <v>15</v>
      </c>
      <c r="C13" s="62" t="s">
        <v>16</v>
      </c>
    </row>
    <row r="14" spans="2:3" ht="25.5" x14ac:dyDescent="0.25">
      <c r="B14" s="61" t="s">
        <v>17</v>
      </c>
      <c r="C14" s="62" t="s">
        <v>18</v>
      </c>
    </row>
    <row r="15" spans="2:3" ht="25.5" x14ac:dyDescent="0.25">
      <c r="B15" s="61" t="s">
        <v>19</v>
      </c>
      <c r="C15" s="62" t="s">
        <v>20</v>
      </c>
    </row>
    <row r="16" spans="2:3" x14ac:dyDescent="0.25">
      <c r="B16" s="61" t="s">
        <v>21</v>
      </c>
      <c r="C16" s="62" t="s">
        <v>22</v>
      </c>
    </row>
    <row r="19" spans="2:3" ht="18" customHeight="1" x14ac:dyDescent="0.25">
      <c r="B19" s="48" t="s">
        <v>23</v>
      </c>
      <c r="C19" s="48" t="s">
        <v>2</v>
      </c>
    </row>
    <row r="20" spans="2:3" ht="13.5" x14ac:dyDescent="0.25">
      <c r="B20" s="63" t="s">
        <v>24</v>
      </c>
      <c r="C20" s="65" t="s">
        <v>25</v>
      </c>
    </row>
    <row r="21" spans="2:3" ht="13.5" x14ac:dyDescent="0.25">
      <c r="B21" s="63" t="s">
        <v>26</v>
      </c>
      <c r="C21" s="65" t="s">
        <v>27</v>
      </c>
    </row>
    <row r="22" spans="2:3" ht="13.5" x14ac:dyDescent="0.25">
      <c r="B22" s="63" t="s">
        <v>28</v>
      </c>
      <c r="C22" s="65" t="s">
        <v>29</v>
      </c>
    </row>
    <row r="23" spans="2:3" ht="13.5" x14ac:dyDescent="0.25">
      <c r="B23" s="65" t="s">
        <v>30</v>
      </c>
      <c r="C23" s="65" t="s">
        <v>31</v>
      </c>
    </row>
    <row r="24" spans="2:3" ht="13.5" x14ac:dyDescent="0.25">
      <c r="B24" s="65" t="s">
        <v>32</v>
      </c>
      <c r="C24" s="65" t="s">
        <v>33</v>
      </c>
    </row>
    <row r="25" spans="2:3" ht="13.5" x14ac:dyDescent="0.25">
      <c r="B25" s="65" t="s">
        <v>34</v>
      </c>
      <c r="C25" s="65" t="s">
        <v>35</v>
      </c>
    </row>
    <row r="26" spans="2:3" ht="13.5" x14ac:dyDescent="0.25">
      <c r="B26" s="65" t="s">
        <v>36</v>
      </c>
      <c r="C26" s="65" t="s">
        <v>37</v>
      </c>
    </row>
    <row r="27" spans="2:3" ht="13.5" x14ac:dyDescent="0.25">
      <c r="B27" s="65" t="s">
        <v>38</v>
      </c>
      <c r="C27" s="65" t="s">
        <v>39</v>
      </c>
    </row>
    <row r="28" spans="2:3" ht="13.5" x14ac:dyDescent="0.25">
      <c r="B28" s="65" t="s">
        <v>40</v>
      </c>
      <c r="C28" s="65" t="s">
        <v>41</v>
      </c>
    </row>
    <row r="29" spans="2:3" ht="13.5" x14ac:dyDescent="0.25">
      <c r="B29" s="65" t="s">
        <v>42</v>
      </c>
      <c r="C29" s="65" t="s">
        <v>43</v>
      </c>
    </row>
    <row r="30" spans="2:3" ht="13.5" x14ac:dyDescent="0.25">
      <c r="B30" s="65" t="s">
        <v>44</v>
      </c>
      <c r="C30" s="65" t="s">
        <v>45</v>
      </c>
    </row>
    <row r="31" spans="2:3" ht="13.5" x14ac:dyDescent="0.25">
      <c r="B31" s="65" t="s">
        <v>46</v>
      </c>
      <c r="C31" s="65" t="s">
        <v>47</v>
      </c>
    </row>
    <row r="32" spans="2:3" ht="13.5" x14ac:dyDescent="0.25">
      <c r="B32" s="65" t="s">
        <v>48</v>
      </c>
      <c r="C32" s="65" t="s">
        <v>49</v>
      </c>
    </row>
    <row r="33" spans="2:3" ht="13.5" x14ac:dyDescent="0.25">
      <c r="B33" s="65" t="s">
        <v>50</v>
      </c>
      <c r="C33" s="65" t="s">
        <v>51</v>
      </c>
    </row>
    <row r="34" spans="2:3" ht="13.5" x14ac:dyDescent="0.25">
      <c r="B34" s="65" t="s">
        <v>52</v>
      </c>
      <c r="C34" s="65" t="s">
        <v>53</v>
      </c>
    </row>
    <row r="35" spans="2:3" ht="13.5" x14ac:dyDescent="0.25">
      <c r="B35" s="65" t="s">
        <v>54</v>
      </c>
      <c r="C35" s="65" t="s">
        <v>55</v>
      </c>
    </row>
    <row r="36" spans="2:3" ht="13.5" x14ac:dyDescent="0.25">
      <c r="B36" s="65" t="s">
        <v>56</v>
      </c>
      <c r="C36" s="65" t="s">
        <v>57</v>
      </c>
    </row>
    <row r="37" spans="2:3" ht="13.5" x14ac:dyDescent="0.25">
      <c r="B37" s="65" t="s">
        <v>58</v>
      </c>
      <c r="C37" s="65"/>
    </row>
    <row r="41" spans="2:3" ht="13.5" x14ac:dyDescent="0.25">
      <c r="B41" s="48" t="s">
        <v>402</v>
      </c>
      <c r="C41" s="48" t="s">
        <v>2</v>
      </c>
    </row>
    <row r="42" spans="2:3" ht="13.5" x14ac:dyDescent="0.25">
      <c r="B42" s="62" t="s">
        <v>403</v>
      </c>
      <c r="C42" s="92" t="s">
        <v>404</v>
      </c>
    </row>
    <row r="43" spans="2:3" ht="13.5" x14ac:dyDescent="0.25">
      <c r="B43" s="92" t="s">
        <v>405</v>
      </c>
      <c r="C43" s="92" t="s">
        <v>406</v>
      </c>
    </row>
    <row r="44" spans="2:3" ht="13.5" x14ac:dyDescent="0.25">
      <c r="B44" s="92" t="s">
        <v>407</v>
      </c>
      <c r="C44" s="92" t="s">
        <v>408</v>
      </c>
    </row>
    <row r="45" spans="2:3" ht="13.5" x14ac:dyDescent="0.25">
      <c r="B45" s="92" t="s">
        <v>409</v>
      </c>
      <c r="C45" s="92" t="s">
        <v>410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6EECE-D75C-4896-B3DD-D13243EE400B}">
  <dimension ref="B3:D28"/>
  <sheetViews>
    <sheetView showGridLines="0" zoomScaleNormal="100" workbookViewId="0">
      <selection activeCell="C16" sqref="C16"/>
    </sheetView>
  </sheetViews>
  <sheetFormatPr defaultColWidth="9" defaultRowHeight="12.75" x14ac:dyDescent="0.25"/>
  <cols>
    <col min="1" max="1" width="9" customWidth="1"/>
    <col min="2" max="2" width="49.140625" customWidth="1"/>
    <col min="3" max="3" width="61" customWidth="1"/>
  </cols>
  <sheetData>
    <row r="3" spans="2:4" ht="19.5" thickBot="1" x14ac:dyDescent="0.4">
      <c r="B3" s="1" t="s">
        <v>59</v>
      </c>
    </row>
    <row r="4" spans="2:4" ht="13.5" thickTop="1" x14ac:dyDescent="0.25"/>
    <row r="5" spans="2:4" ht="13.5" x14ac:dyDescent="0.25">
      <c r="B5" s="48" t="s">
        <v>60</v>
      </c>
      <c r="C5" s="48" t="s">
        <v>61</v>
      </c>
    </row>
    <row r="6" spans="2:4" x14ac:dyDescent="0.25">
      <c r="B6" s="45" t="s">
        <v>62</v>
      </c>
      <c r="C6" s="46" t="s">
        <v>411</v>
      </c>
    </row>
    <row r="7" spans="2:4" ht="13.5" x14ac:dyDescent="0.25">
      <c r="B7" s="45" t="s">
        <v>63</v>
      </c>
      <c r="C7" s="93" t="s">
        <v>412</v>
      </c>
    </row>
    <row r="8" spans="2:4" x14ac:dyDescent="0.25">
      <c r="B8" s="45" t="s">
        <v>64</v>
      </c>
      <c r="C8" s="44" t="s">
        <v>413</v>
      </c>
    </row>
    <row r="9" spans="2:4" x14ac:dyDescent="0.25">
      <c r="B9" s="45" t="s">
        <v>65</v>
      </c>
      <c r="C9" s="44">
        <v>2007</v>
      </c>
      <c r="D9" s="60"/>
    </row>
    <row r="10" spans="2:4" x14ac:dyDescent="0.25">
      <c r="B10" s="45" t="s">
        <v>66</v>
      </c>
      <c r="C10" s="45" t="s">
        <v>414</v>
      </c>
    </row>
    <row r="11" spans="2:4" x14ac:dyDescent="0.25">
      <c r="B11" s="85" t="s">
        <v>67</v>
      </c>
      <c r="C11" s="45" t="s">
        <v>108</v>
      </c>
    </row>
    <row r="12" spans="2:4" x14ac:dyDescent="0.25">
      <c r="B12" s="85" t="s">
        <v>68</v>
      </c>
      <c r="C12" s="45" t="s">
        <v>108</v>
      </c>
    </row>
    <row r="13" spans="2:4" x14ac:dyDescent="0.25">
      <c r="B13" s="85" t="s">
        <v>69</v>
      </c>
      <c r="C13" s="45" t="s">
        <v>108</v>
      </c>
    </row>
    <row r="14" spans="2:4" x14ac:dyDescent="0.25">
      <c r="B14" s="85" t="s">
        <v>70</v>
      </c>
      <c r="C14" s="45" t="s">
        <v>108</v>
      </c>
    </row>
    <row r="15" spans="2:4" x14ac:dyDescent="0.25">
      <c r="B15" s="85" t="s">
        <v>71</v>
      </c>
      <c r="C15" s="45" t="s">
        <v>108</v>
      </c>
    </row>
    <row r="16" spans="2:4" x14ac:dyDescent="0.25">
      <c r="B16" s="85" t="s">
        <v>72</v>
      </c>
      <c r="C16" s="45" t="s">
        <v>108</v>
      </c>
    </row>
    <row r="17" spans="2:4" x14ac:dyDescent="0.25">
      <c r="B17" s="45" t="s">
        <v>73</v>
      </c>
      <c r="C17" s="45" t="s">
        <v>415</v>
      </c>
      <c r="D17" s="83"/>
    </row>
    <row r="18" spans="2:4" x14ac:dyDescent="0.25">
      <c r="B18" s="45" t="s">
        <v>74</v>
      </c>
      <c r="C18" s="45" t="s">
        <v>416</v>
      </c>
    </row>
    <row r="19" spans="2:4" x14ac:dyDescent="0.25">
      <c r="B19" s="45" t="s">
        <v>75</v>
      </c>
      <c r="C19" s="45" t="s">
        <v>417</v>
      </c>
    </row>
    <row r="20" spans="2:4" x14ac:dyDescent="0.25">
      <c r="B20" s="45" t="s">
        <v>76</v>
      </c>
      <c r="C20" s="45" t="s">
        <v>418</v>
      </c>
    </row>
    <row r="21" spans="2:4" x14ac:dyDescent="0.25">
      <c r="B21" s="45" t="s">
        <v>77</v>
      </c>
      <c r="C21" s="45" t="s">
        <v>420</v>
      </c>
    </row>
    <row r="22" spans="2:4" x14ac:dyDescent="0.25">
      <c r="B22" s="45" t="s">
        <v>78</v>
      </c>
      <c r="C22" s="45" t="s">
        <v>419</v>
      </c>
    </row>
    <row r="23" spans="2:4" x14ac:dyDescent="0.25">
      <c r="B23" s="45" t="s">
        <v>79</v>
      </c>
      <c r="C23" s="45" t="s">
        <v>421</v>
      </c>
    </row>
    <row r="24" spans="2:4" x14ac:dyDescent="0.25">
      <c r="B24" s="45" t="s">
        <v>80</v>
      </c>
      <c r="C24" s="45" t="s">
        <v>422</v>
      </c>
    </row>
    <row r="25" spans="2:4" x14ac:dyDescent="0.25">
      <c r="B25" s="45" t="s">
        <v>81</v>
      </c>
      <c r="C25" s="45" t="s">
        <v>423</v>
      </c>
    </row>
    <row r="26" spans="2:4" x14ac:dyDescent="0.25">
      <c r="B26" s="45" t="s">
        <v>82</v>
      </c>
      <c r="C26" s="47">
        <v>45743</v>
      </c>
    </row>
    <row r="27" spans="2:4" ht="25.5" x14ac:dyDescent="0.25">
      <c r="B27" s="45" t="s">
        <v>83</v>
      </c>
      <c r="C27" s="44"/>
    </row>
    <row r="28" spans="2:4" ht="39.75" customHeight="1" x14ac:dyDescent="0.25">
      <c r="B28" s="45" t="s">
        <v>84</v>
      </c>
      <c r="C28" s="44"/>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05072D-CFB5-418C-9F61-F9B1D3520A49}">
  <sheetPr>
    <pageSetUpPr fitToPage="1"/>
  </sheetPr>
  <dimension ref="A1:M198"/>
  <sheetViews>
    <sheetView showGridLines="0" tabSelected="1" zoomScale="70" zoomScaleNormal="70" workbookViewId="0">
      <pane xSplit="4" ySplit="1" topLeftCell="E185" activePane="bottomRight" state="frozen"/>
      <selection pane="topRight" activeCell="D1" sqref="D1"/>
      <selection pane="bottomLeft" activeCell="A2" sqref="A2"/>
      <selection pane="bottomRight" activeCell="K197" sqref="K197"/>
    </sheetView>
  </sheetViews>
  <sheetFormatPr defaultColWidth="9" defaultRowHeight="12.75" x14ac:dyDescent="0.25"/>
  <cols>
    <col min="1" max="1" width="14.5703125" style="34" bestFit="1" customWidth="1"/>
    <col min="2" max="2" width="12.42578125" style="34" bestFit="1" customWidth="1"/>
    <col min="3" max="3" width="6" style="34" customWidth="1"/>
    <col min="4" max="4" width="59.140625" style="90" customWidth="1"/>
    <col min="5" max="5" width="124.140625" style="33" customWidth="1"/>
    <col min="6" max="6" width="18.140625" style="34" customWidth="1"/>
    <col min="7" max="7" width="24.7109375" style="33" customWidth="1"/>
    <col min="8" max="8" width="66.7109375" style="36" customWidth="1"/>
    <col min="9" max="10" width="11.5703125" style="34" customWidth="1"/>
    <col min="11" max="11" width="43.85546875" style="34" customWidth="1"/>
    <col min="12" max="12" width="22.28515625" style="34" customWidth="1"/>
    <col min="13" max="13" width="34.42578125" style="33" customWidth="1"/>
    <col min="14" max="16384" width="9" style="36"/>
  </cols>
  <sheetData>
    <row r="1" spans="1:13" s="14" customFormat="1" ht="38.25" x14ac:dyDescent="0.25">
      <c r="A1" s="2" t="s">
        <v>85</v>
      </c>
      <c r="B1" s="2" t="s">
        <v>86</v>
      </c>
      <c r="C1" s="2" t="s">
        <v>87</v>
      </c>
      <c r="D1" s="2" t="s">
        <v>60</v>
      </c>
      <c r="E1" s="2" t="s">
        <v>88</v>
      </c>
      <c r="F1" s="2" t="s">
        <v>89</v>
      </c>
      <c r="G1" s="2" t="s">
        <v>90</v>
      </c>
      <c r="H1" s="2" t="s">
        <v>91</v>
      </c>
      <c r="I1" s="2" t="s">
        <v>92</v>
      </c>
      <c r="J1" s="2"/>
      <c r="K1" s="3" t="s">
        <v>93</v>
      </c>
      <c r="L1" s="3" t="s">
        <v>94</v>
      </c>
      <c r="M1" s="3" t="s">
        <v>401</v>
      </c>
    </row>
    <row r="2" spans="1:13" s="14" customFormat="1" x14ac:dyDescent="0.25">
      <c r="A2" s="117" t="s">
        <v>95</v>
      </c>
      <c r="B2" s="117" t="s">
        <v>95</v>
      </c>
      <c r="C2" s="131">
        <v>0</v>
      </c>
      <c r="D2" s="134" t="s">
        <v>96</v>
      </c>
      <c r="E2" s="142" t="s">
        <v>97</v>
      </c>
      <c r="F2" s="138" t="s">
        <v>98</v>
      </c>
      <c r="G2" s="152" t="s">
        <v>99</v>
      </c>
      <c r="H2" s="4" t="s">
        <v>100</v>
      </c>
      <c r="I2" s="5">
        <v>0</v>
      </c>
      <c r="J2" s="5" t="b">
        <f>IF(K2&lt;&gt;"",TRUE,FALSE)</f>
        <v>0</v>
      </c>
      <c r="K2" s="6"/>
      <c r="L2" s="6"/>
      <c r="M2" s="77"/>
    </row>
    <row r="3" spans="1:13" s="14" customFormat="1" ht="45" customHeight="1" x14ac:dyDescent="0.25">
      <c r="A3" s="118"/>
      <c r="B3" s="118"/>
      <c r="C3" s="132"/>
      <c r="D3" s="136"/>
      <c r="E3" s="144"/>
      <c r="F3" s="140"/>
      <c r="G3" s="153"/>
      <c r="H3" s="7" t="s">
        <v>101</v>
      </c>
      <c r="I3" s="8">
        <v>1</v>
      </c>
      <c r="J3" s="5" t="b">
        <f t="shared" ref="J3:J66" si="0">IF(K3&lt;&gt;"",TRUE,FALSE)</f>
        <v>0</v>
      </c>
      <c r="K3" s="9"/>
      <c r="L3" s="9"/>
      <c r="M3" s="77"/>
    </row>
    <row r="4" spans="1:13" s="14" customFormat="1" ht="26.25" customHeight="1" x14ac:dyDescent="0.25">
      <c r="A4" s="118"/>
      <c r="B4" s="118"/>
      <c r="C4" s="132"/>
      <c r="D4" s="136"/>
      <c r="E4" s="144"/>
      <c r="F4" s="140"/>
      <c r="G4" s="153"/>
      <c r="H4" s="7" t="s">
        <v>102</v>
      </c>
      <c r="I4" s="8">
        <v>1</v>
      </c>
      <c r="J4" s="5" t="b">
        <f t="shared" si="0"/>
        <v>0</v>
      </c>
      <c r="K4" s="9"/>
      <c r="L4" s="9"/>
      <c r="M4" s="77"/>
    </row>
    <row r="5" spans="1:13" s="14" customFormat="1" x14ac:dyDescent="0.25">
      <c r="A5" s="118"/>
      <c r="B5" s="118"/>
      <c r="C5" s="132"/>
      <c r="D5" s="136"/>
      <c r="E5" s="144"/>
      <c r="F5" s="140"/>
      <c r="G5" s="153"/>
      <c r="H5" s="7" t="s">
        <v>103</v>
      </c>
      <c r="I5" s="8">
        <v>2</v>
      </c>
      <c r="J5" s="5" t="b">
        <f t="shared" si="0"/>
        <v>0</v>
      </c>
      <c r="K5" s="9"/>
      <c r="L5" s="9"/>
      <c r="M5" s="77"/>
    </row>
    <row r="6" spans="1:13" s="14" customFormat="1" ht="25.5" x14ac:dyDescent="0.25">
      <c r="A6" s="118"/>
      <c r="B6" s="118"/>
      <c r="C6" s="132"/>
      <c r="D6" s="136"/>
      <c r="E6" s="144"/>
      <c r="F6" s="140"/>
      <c r="G6" s="153"/>
      <c r="H6" s="7" t="s">
        <v>104</v>
      </c>
      <c r="I6" s="8">
        <v>2</v>
      </c>
      <c r="J6" s="5" t="b">
        <f t="shared" si="0"/>
        <v>0</v>
      </c>
      <c r="K6" s="9"/>
      <c r="L6" s="9"/>
      <c r="M6" s="77"/>
    </row>
    <row r="7" spans="1:13" s="14" customFormat="1" x14ac:dyDescent="0.25">
      <c r="A7" s="118"/>
      <c r="B7" s="118"/>
      <c r="C7" s="132"/>
      <c r="D7" s="136"/>
      <c r="E7" s="144"/>
      <c r="F7" s="140"/>
      <c r="G7" s="153"/>
      <c r="H7" s="7" t="s">
        <v>105</v>
      </c>
      <c r="I7" s="8">
        <v>3</v>
      </c>
      <c r="J7" s="5" t="b">
        <f t="shared" si="0"/>
        <v>0</v>
      </c>
      <c r="K7" s="9"/>
      <c r="L7" s="9"/>
      <c r="M7" s="77"/>
    </row>
    <row r="8" spans="1:13" s="14" customFormat="1" ht="25.5" x14ac:dyDescent="0.25">
      <c r="A8" s="118"/>
      <c r="B8" s="118"/>
      <c r="C8" s="132"/>
      <c r="D8" s="136"/>
      <c r="E8" s="144"/>
      <c r="F8" s="140"/>
      <c r="G8" s="153"/>
      <c r="H8" s="7" t="s">
        <v>106</v>
      </c>
      <c r="I8" s="8">
        <v>3</v>
      </c>
      <c r="J8" s="5" t="b">
        <f t="shared" si="0"/>
        <v>1</v>
      </c>
      <c r="K8" s="9">
        <v>3</v>
      </c>
      <c r="L8" s="9" t="s">
        <v>297</v>
      </c>
      <c r="M8" s="77" t="s">
        <v>466</v>
      </c>
    </row>
    <row r="9" spans="1:13" s="14" customFormat="1" ht="25.5" x14ac:dyDescent="0.25">
      <c r="A9" s="119"/>
      <c r="B9" s="119"/>
      <c r="C9" s="133"/>
      <c r="D9" s="137"/>
      <c r="E9" s="145"/>
      <c r="F9" s="141"/>
      <c r="G9" s="154"/>
      <c r="H9" s="10" t="s">
        <v>107</v>
      </c>
      <c r="I9" s="11" t="s">
        <v>108</v>
      </c>
      <c r="J9" s="5" t="b">
        <f t="shared" si="0"/>
        <v>0</v>
      </c>
      <c r="K9" s="12"/>
      <c r="L9" s="12"/>
      <c r="M9" s="78"/>
    </row>
    <row r="10" spans="1:13" s="14" customFormat="1" ht="27.75" customHeight="1" x14ac:dyDescent="0.25">
      <c r="A10" s="117" t="s">
        <v>109</v>
      </c>
      <c r="B10" s="117" t="s">
        <v>110</v>
      </c>
      <c r="C10" s="131" t="s">
        <v>111</v>
      </c>
      <c r="D10" s="189" t="s">
        <v>112</v>
      </c>
      <c r="E10" s="120" t="s">
        <v>113</v>
      </c>
      <c r="F10" s="117" t="s">
        <v>98</v>
      </c>
      <c r="G10" s="117" t="s">
        <v>114</v>
      </c>
      <c r="H10" s="4" t="s">
        <v>115</v>
      </c>
      <c r="I10" s="5">
        <v>0</v>
      </c>
      <c r="J10" s="5" t="b">
        <f t="shared" si="0"/>
        <v>0</v>
      </c>
      <c r="K10" s="13"/>
      <c r="L10" s="20"/>
      <c r="M10" s="4"/>
    </row>
    <row r="11" spans="1:13" s="14" customFormat="1" ht="27.75" customHeight="1" x14ac:dyDescent="0.25">
      <c r="A11" s="118"/>
      <c r="B11" s="118"/>
      <c r="C11" s="132"/>
      <c r="D11" s="173"/>
      <c r="E11" s="175"/>
      <c r="F11" s="118"/>
      <c r="G11" s="118"/>
      <c r="H11" s="7" t="s">
        <v>116</v>
      </c>
      <c r="I11" s="8">
        <v>1</v>
      </c>
      <c r="J11" s="5" t="b">
        <f t="shared" si="0"/>
        <v>0</v>
      </c>
      <c r="K11" s="15"/>
      <c r="L11" s="17"/>
      <c r="M11" s="7"/>
    </row>
    <row r="12" spans="1:13" s="14" customFormat="1" ht="27.75" customHeight="1" x14ac:dyDescent="0.25">
      <c r="A12" s="118"/>
      <c r="B12" s="118"/>
      <c r="C12" s="132"/>
      <c r="D12" s="173"/>
      <c r="E12" s="175"/>
      <c r="F12" s="118"/>
      <c r="G12" s="118"/>
      <c r="H12" s="7" t="s">
        <v>117</v>
      </c>
      <c r="I12" s="8">
        <v>2</v>
      </c>
      <c r="J12" s="5" t="b">
        <f t="shared" si="0"/>
        <v>0</v>
      </c>
      <c r="K12" s="15"/>
      <c r="L12" s="17"/>
      <c r="M12" s="7"/>
    </row>
    <row r="13" spans="1:13" s="14" customFormat="1" ht="27.75" customHeight="1" x14ac:dyDescent="0.25">
      <c r="A13" s="118"/>
      <c r="B13" s="118"/>
      <c r="C13" s="132"/>
      <c r="D13" s="173"/>
      <c r="E13" s="175"/>
      <c r="F13" s="118"/>
      <c r="G13" s="118"/>
      <c r="H13" s="7" t="s">
        <v>118</v>
      </c>
      <c r="I13" s="8">
        <v>3</v>
      </c>
      <c r="J13" s="5" t="b">
        <f t="shared" si="0"/>
        <v>1</v>
      </c>
      <c r="K13" s="15">
        <v>3</v>
      </c>
      <c r="L13" s="17" t="s">
        <v>9</v>
      </c>
      <c r="M13" s="7"/>
    </row>
    <row r="14" spans="1:13" s="14" customFormat="1" ht="117.75" customHeight="1" x14ac:dyDescent="0.25">
      <c r="A14" s="119"/>
      <c r="B14" s="119"/>
      <c r="C14" s="133"/>
      <c r="D14" s="190"/>
      <c r="E14" s="122"/>
      <c r="F14" s="119"/>
      <c r="G14" s="119"/>
      <c r="H14" s="10" t="s">
        <v>119</v>
      </c>
      <c r="I14" s="11" t="s">
        <v>108</v>
      </c>
      <c r="J14" s="5" t="b">
        <f t="shared" si="0"/>
        <v>0</v>
      </c>
      <c r="K14" s="16"/>
      <c r="L14" s="21"/>
      <c r="M14" s="10"/>
    </row>
    <row r="15" spans="1:13" s="14" customFormat="1" ht="27.75" customHeight="1" x14ac:dyDescent="0.25">
      <c r="A15" s="117" t="s">
        <v>109</v>
      </c>
      <c r="B15" s="117" t="s">
        <v>110</v>
      </c>
      <c r="C15" s="131" t="s">
        <v>120</v>
      </c>
      <c r="D15" s="134" t="s">
        <v>121</v>
      </c>
      <c r="E15" s="120" t="s">
        <v>122</v>
      </c>
      <c r="F15" s="138" t="s">
        <v>98</v>
      </c>
      <c r="G15" s="117" t="s">
        <v>99</v>
      </c>
      <c r="H15" s="4" t="s">
        <v>123</v>
      </c>
      <c r="I15" s="5">
        <v>0</v>
      </c>
      <c r="J15" s="5" t="b">
        <f t="shared" si="0"/>
        <v>0</v>
      </c>
      <c r="K15" s="13"/>
      <c r="L15" s="20"/>
      <c r="M15" s="4"/>
    </row>
    <row r="16" spans="1:13" s="14" customFormat="1" ht="27.75" customHeight="1" x14ac:dyDescent="0.25">
      <c r="A16" s="118"/>
      <c r="B16" s="118"/>
      <c r="C16" s="132"/>
      <c r="D16" s="136"/>
      <c r="E16" s="175"/>
      <c r="F16" s="140"/>
      <c r="G16" s="118"/>
      <c r="H16" s="7" t="s">
        <v>116</v>
      </c>
      <c r="I16" s="8">
        <v>1</v>
      </c>
      <c r="J16" s="5" t="b">
        <f t="shared" si="0"/>
        <v>0</v>
      </c>
      <c r="K16" s="15"/>
      <c r="L16" s="17"/>
      <c r="M16" s="7"/>
    </row>
    <row r="17" spans="1:13" s="14" customFormat="1" ht="27.75" customHeight="1" x14ac:dyDescent="0.25">
      <c r="A17" s="118"/>
      <c r="B17" s="118"/>
      <c r="C17" s="132"/>
      <c r="D17" s="136"/>
      <c r="E17" s="175"/>
      <c r="F17" s="140"/>
      <c r="G17" s="118"/>
      <c r="H17" s="7" t="s">
        <v>117</v>
      </c>
      <c r="I17" s="8">
        <v>2</v>
      </c>
      <c r="J17" s="5" t="b">
        <f t="shared" si="0"/>
        <v>0</v>
      </c>
      <c r="K17" s="15"/>
      <c r="L17" s="17"/>
      <c r="M17" s="7"/>
    </row>
    <row r="18" spans="1:13" s="14" customFormat="1" ht="27.75" customHeight="1" x14ac:dyDescent="0.25">
      <c r="A18" s="118"/>
      <c r="B18" s="118"/>
      <c r="C18" s="132"/>
      <c r="D18" s="136"/>
      <c r="E18" s="175"/>
      <c r="F18" s="140"/>
      <c r="G18" s="118"/>
      <c r="H18" s="7" t="s">
        <v>118</v>
      </c>
      <c r="I18" s="8">
        <v>3</v>
      </c>
      <c r="J18" s="5" t="b">
        <f t="shared" si="0"/>
        <v>1</v>
      </c>
      <c r="K18" s="8">
        <v>3</v>
      </c>
      <c r="L18" s="17" t="s">
        <v>9</v>
      </c>
      <c r="M18" s="7"/>
    </row>
    <row r="19" spans="1:13" s="14" customFormat="1" ht="104.25" customHeight="1" x14ac:dyDescent="0.25">
      <c r="A19" s="119"/>
      <c r="B19" s="119"/>
      <c r="C19" s="133"/>
      <c r="D19" s="137"/>
      <c r="E19" s="122"/>
      <c r="F19" s="141"/>
      <c r="G19" s="119"/>
      <c r="H19" s="10" t="s">
        <v>124</v>
      </c>
      <c r="I19" s="11" t="s">
        <v>108</v>
      </c>
      <c r="J19" s="5" t="b">
        <f t="shared" si="0"/>
        <v>0</v>
      </c>
      <c r="K19" s="16"/>
      <c r="L19" s="21"/>
      <c r="M19" s="10"/>
    </row>
    <row r="20" spans="1:13" s="14" customFormat="1" ht="25.5" x14ac:dyDescent="0.25">
      <c r="A20" s="117" t="s">
        <v>109</v>
      </c>
      <c r="B20" s="117" t="s">
        <v>110</v>
      </c>
      <c r="C20" s="131" t="s">
        <v>125</v>
      </c>
      <c r="D20" s="134" t="s">
        <v>126</v>
      </c>
      <c r="E20" s="142" t="s">
        <v>127</v>
      </c>
      <c r="F20" s="138" t="s">
        <v>98</v>
      </c>
      <c r="G20" s="117" t="s">
        <v>99</v>
      </c>
      <c r="H20" s="4" t="s">
        <v>128</v>
      </c>
      <c r="I20" s="5">
        <v>0</v>
      </c>
      <c r="J20" s="5" t="b">
        <f t="shared" si="0"/>
        <v>0</v>
      </c>
      <c r="K20" s="13"/>
      <c r="L20" s="20"/>
      <c r="M20" s="4"/>
    </row>
    <row r="21" spans="1:13" s="14" customFormat="1" ht="25.5" x14ac:dyDescent="0.25">
      <c r="A21" s="118"/>
      <c r="B21" s="118"/>
      <c r="C21" s="132"/>
      <c r="D21" s="136"/>
      <c r="E21" s="144"/>
      <c r="F21" s="140"/>
      <c r="G21" s="118"/>
      <c r="H21" s="7" t="s">
        <v>129</v>
      </c>
      <c r="I21" s="8">
        <v>1</v>
      </c>
      <c r="J21" s="5" t="b">
        <f t="shared" si="0"/>
        <v>0</v>
      </c>
      <c r="K21" s="15"/>
      <c r="L21" s="17"/>
      <c r="M21" s="7"/>
    </row>
    <row r="22" spans="1:13" s="14" customFormat="1" ht="25.5" x14ac:dyDescent="0.25">
      <c r="A22" s="118"/>
      <c r="B22" s="118"/>
      <c r="C22" s="132"/>
      <c r="D22" s="136"/>
      <c r="E22" s="144"/>
      <c r="F22" s="140"/>
      <c r="G22" s="118"/>
      <c r="H22" s="7" t="s">
        <v>130</v>
      </c>
      <c r="I22" s="8">
        <v>2</v>
      </c>
      <c r="J22" s="5" t="b">
        <f t="shared" si="0"/>
        <v>0</v>
      </c>
      <c r="K22" s="15"/>
      <c r="L22" s="17"/>
      <c r="M22" s="7"/>
    </row>
    <row r="23" spans="1:13" s="14" customFormat="1" ht="51" x14ac:dyDescent="0.25">
      <c r="A23" s="118"/>
      <c r="B23" s="118"/>
      <c r="C23" s="132"/>
      <c r="D23" s="136"/>
      <c r="E23" s="144"/>
      <c r="F23" s="140"/>
      <c r="G23" s="118"/>
      <c r="H23" s="7" t="s">
        <v>131</v>
      </c>
      <c r="I23" s="8">
        <v>3</v>
      </c>
      <c r="J23" s="5" t="b">
        <f t="shared" si="0"/>
        <v>1</v>
      </c>
      <c r="K23" s="15">
        <v>3</v>
      </c>
      <c r="L23" s="17" t="s">
        <v>9</v>
      </c>
      <c r="M23" s="7" t="s">
        <v>491</v>
      </c>
    </row>
    <row r="24" spans="1:13" s="14" customFormat="1" x14ac:dyDescent="0.25">
      <c r="A24" s="119"/>
      <c r="B24" s="119"/>
      <c r="C24" s="133"/>
      <c r="D24" s="137"/>
      <c r="E24" s="145"/>
      <c r="F24" s="141"/>
      <c r="G24" s="119"/>
      <c r="H24" s="10" t="s">
        <v>132</v>
      </c>
      <c r="I24" s="11" t="s">
        <v>108</v>
      </c>
      <c r="J24" s="5" t="b">
        <f t="shared" si="0"/>
        <v>0</v>
      </c>
      <c r="K24" s="16"/>
      <c r="L24" s="21"/>
      <c r="M24" s="10"/>
    </row>
    <row r="25" spans="1:13" s="14" customFormat="1" ht="25.5" x14ac:dyDescent="0.25">
      <c r="A25" s="117" t="s">
        <v>109</v>
      </c>
      <c r="B25" s="117" t="s">
        <v>110</v>
      </c>
      <c r="C25" s="131" t="s">
        <v>133</v>
      </c>
      <c r="D25" s="134" t="s">
        <v>134</v>
      </c>
      <c r="E25" s="142" t="s">
        <v>135</v>
      </c>
      <c r="F25" s="138" t="s">
        <v>98</v>
      </c>
      <c r="G25" s="117" t="s">
        <v>99</v>
      </c>
      <c r="H25" s="4" t="s">
        <v>136</v>
      </c>
      <c r="I25" s="5">
        <v>0</v>
      </c>
      <c r="J25" s="5" t="b">
        <f t="shared" si="0"/>
        <v>0</v>
      </c>
      <c r="K25" s="13"/>
      <c r="L25" s="20"/>
      <c r="M25" s="4"/>
    </row>
    <row r="26" spans="1:13" s="14" customFormat="1" ht="25.5" x14ac:dyDescent="0.25">
      <c r="A26" s="118"/>
      <c r="B26" s="118"/>
      <c r="C26" s="132"/>
      <c r="D26" s="136"/>
      <c r="E26" s="144"/>
      <c r="F26" s="140"/>
      <c r="G26" s="118"/>
      <c r="H26" s="7" t="s">
        <v>129</v>
      </c>
      <c r="I26" s="8">
        <v>1</v>
      </c>
      <c r="J26" s="5" t="b">
        <f t="shared" si="0"/>
        <v>0</v>
      </c>
      <c r="K26" s="15"/>
      <c r="L26" s="17"/>
      <c r="M26" s="17"/>
    </row>
    <row r="27" spans="1:13" s="14" customFormat="1" ht="25.5" x14ac:dyDescent="0.25">
      <c r="A27" s="118"/>
      <c r="B27" s="118"/>
      <c r="C27" s="132"/>
      <c r="D27" s="136"/>
      <c r="E27" s="144"/>
      <c r="F27" s="140"/>
      <c r="G27" s="118"/>
      <c r="H27" s="7" t="s">
        <v>130</v>
      </c>
      <c r="I27" s="8">
        <v>2</v>
      </c>
      <c r="J27" s="5" t="b">
        <f t="shared" si="0"/>
        <v>0</v>
      </c>
      <c r="K27" s="15"/>
      <c r="L27" s="17"/>
      <c r="M27" s="17"/>
    </row>
    <row r="28" spans="1:13" s="14" customFormat="1" ht="38.25" x14ac:dyDescent="0.25">
      <c r="A28" s="118"/>
      <c r="B28" s="118"/>
      <c r="C28" s="132"/>
      <c r="D28" s="136"/>
      <c r="E28" s="144"/>
      <c r="F28" s="140"/>
      <c r="G28" s="118"/>
      <c r="H28" s="7" t="s">
        <v>131</v>
      </c>
      <c r="I28" s="8">
        <v>3</v>
      </c>
      <c r="J28" s="5" t="b">
        <f t="shared" si="0"/>
        <v>1</v>
      </c>
      <c r="K28" s="15">
        <v>3</v>
      </c>
      <c r="L28" s="17" t="s">
        <v>9</v>
      </c>
      <c r="M28" s="7" t="s">
        <v>424</v>
      </c>
    </row>
    <row r="29" spans="1:13" s="14" customFormat="1" x14ac:dyDescent="0.25">
      <c r="A29" s="119"/>
      <c r="B29" s="119"/>
      <c r="C29" s="133"/>
      <c r="D29" s="137"/>
      <c r="E29" s="145"/>
      <c r="F29" s="141"/>
      <c r="G29" s="119"/>
      <c r="H29" s="10" t="s">
        <v>132</v>
      </c>
      <c r="I29" s="11" t="s">
        <v>108</v>
      </c>
      <c r="J29" s="5" t="b">
        <f t="shared" si="0"/>
        <v>0</v>
      </c>
      <c r="K29" s="16"/>
      <c r="L29" s="21"/>
      <c r="M29" s="10"/>
    </row>
    <row r="30" spans="1:13" s="14" customFormat="1" x14ac:dyDescent="0.25">
      <c r="A30" s="117" t="s">
        <v>109</v>
      </c>
      <c r="B30" s="117" t="s">
        <v>110</v>
      </c>
      <c r="C30" s="131" t="s">
        <v>137</v>
      </c>
      <c r="D30" s="134" t="s">
        <v>138</v>
      </c>
      <c r="E30" s="142" t="s">
        <v>139</v>
      </c>
      <c r="F30" s="138" t="s">
        <v>98</v>
      </c>
      <c r="G30" s="117" t="s">
        <v>99</v>
      </c>
      <c r="H30" s="4" t="s">
        <v>140</v>
      </c>
      <c r="I30" s="5">
        <v>0</v>
      </c>
      <c r="J30" s="5" t="b">
        <f t="shared" si="0"/>
        <v>0</v>
      </c>
      <c r="K30" s="13"/>
      <c r="L30" s="20"/>
      <c r="M30" s="4"/>
    </row>
    <row r="31" spans="1:13" s="14" customFormat="1" ht="25.5" x14ac:dyDescent="0.25">
      <c r="A31" s="118"/>
      <c r="B31" s="118"/>
      <c r="C31" s="132"/>
      <c r="D31" s="136"/>
      <c r="E31" s="144"/>
      <c r="F31" s="140"/>
      <c r="G31" s="118"/>
      <c r="H31" s="7" t="s">
        <v>141</v>
      </c>
      <c r="I31" s="8">
        <v>1</v>
      </c>
      <c r="J31" s="5" t="b">
        <f t="shared" si="0"/>
        <v>0</v>
      </c>
      <c r="K31" s="15"/>
      <c r="L31" s="17"/>
      <c r="M31" s="7"/>
    </row>
    <row r="32" spans="1:13" s="14" customFormat="1" ht="38.25" x14ac:dyDescent="0.25">
      <c r="A32" s="118"/>
      <c r="B32" s="118"/>
      <c r="C32" s="132"/>
      <c r="D32" s="136"/>
      <c r="E32" s="144"/>
      <c r="F32" s="140"/>
      <c r="G32" s="118"/>
      <c r="H32" s="7" t="s">
        <v>142</v>
      </c>
      <c r="I32" s="8">
        <v>2</v>
      </c>
      <c r="J32" s="5" t="b">
        <f t="shared" si="0"/>
        <v>1</v>
      </c>
      <c r="K32" s="8">
        <v>2</v>
      </c>
      <c r="L32" s="17" t="s">
        <v>9</v>
      </c>
      <c r="M32" s="7" t="s">
        <v>425</v>
      </c>
    </row>
    <row r="33" spans="1:13" s="14" customFormat="1" x14ac:dyDescent="0.25">
      <c r="A33" s="119"/>
      <c r="B33" s="119"/>
      <c r="C33" s="133"/>
      <c r="D33" s="137"/>
      <c r="E33" s="145"/>
      <c r="F33" s="141"/>
      <c r="G33" s="119"/>
      <c r="H33" s="10" t="s">
        <v>143</v>
      </c>
      <c r="I33" s="18">
        <v>3</v>
      </c>
      <c r="J33" s="5" t="b">
        <f t="shared" si="0"/>
        <v>0</v>
      </c>
      <c r="K33" s="19"/>
      <c r="L33" s="18"/>
      <c r="M33" s="79"/>
    </row>
    <row r="34" spans="1:13" s="14" customFormat="1" x14ac:dyDescent="0.25">
      <c r="A34" s="117" t="s">
        <v>109</v>
      </c>
      <c r="B34" s="117" t="s">
        <v>110</v>
      </c>
      <c r="C34" s="131" t="s">
        <v>144</v>
      </c>
      <c r="D34" s="134" t="s">
        <v>145</v>
      </c>
      <c r="E34" s="142" t="s">
        <v>146</v>
      </c>
      <c r="F34" s="138" t="s">
        <v>98</v>
      </c>
      <c r="G34" s="117" t="s">
        <v>147</v>
      </c>
      <c r="H34" s="4" t="s">
        <v>148</v>
      </c>
      <c r="I34" s="5">
        <v>0</v>
      </c>
      <c r="J34" s="5" t="b">
        <f t="shared" si="0"/>
        <v>0</v>
      </c>
      <c r="K34" s="13"/>
      <c r="L34" s="20"/>
      <c r="M34" s="80"/>
    </row>
    <row r="35" spans="1:13" s="14" customFormat="1" ht="25.5" x14ac:dyDescent="0.25">
      <c r="A35" s="118"/>
      <c r="B35" s="118"/>
      <c r="C35" s="132"/>
      <c r="D35" s="136"/>
      <c r="E35" s="144"/>
      <c r="F35" s="140"/>
      <c r="G35" s="118"/>
      <c r="H35" s="7" t="s">
        <v>149</v>
      </c>
      <c r="I35" s="8">
        <v>1</v>
      </c>
      <c r="J35" s="5" t="b">
        <f t="shared" si="0"/>
        <v>0</v>
      </c>
      <c r="K35" s="15"/>
      <c r="L35" s="17"/>
      <c r="M35" s="81"/>
    </row>
    <row r="36" spans="1:13" s="14" customFormat="1" x14ac:dyDescent="0.25">
      <c r="A36" s="118"/>
      <c r="B36" s="118"/>
      <c r="C36" s="132"/>
      <c r="D36" s="136"/>
      <c r="E36" s="144"/>
      <c r="F36" s="140"/>
      <c r="G36" s="118"/>
      <c r="H36" s="7" t="s">
        <v>150</v>
      </c>
      <c r="I36" s="8">
        <v>2</v>
      </c>
      <c r="J36" s="5" t="b">
        <f t="shared" si="0"/>
        <v>1</v>
      </c>
      <c r="K36" s="15">
        <v>2</v>
      </c>
      <c r="L36" s="82" t="s">
        <v>461</v>
      </c>
      <c r="M36" s="81"/>
    </row>
    <row r="37" spans="1:13" s="14" customFormat="1" x14ac:dyDescent="0.25">
      <c r="A37" s="119"/>
      <c r="B37" s="119"/>
      <c r="C37" s="133"/>
      <c r="D37" s="137"/>
      <c r="E37" s="145"/>
      <c r="F37" s="141"/>
      <c r="G37" s="119"/>
      <c r="H37" s="10" t="s">
        <v>151</v>
      </c>
      <c r="I37" s="11">
        <v>3</v>
      </c>
      <c r="J37" s="5" t="b">
        <f t="shared" si="0"/>
        <v>0</v>
      </c>
      <c r="K37" s="16"/>
      <c r="L37" s="21"/>
      <c r="M37" s="81"/>
    </row>
    <row r="38" spans="1:13" s="35" customFormat="1" x14ac:dyDescent="0.25">
      <c r="A38" s="117" t="s">
        <v>109</v>
      </c>
      <c r="B38" s="117" t="s">
        <v>152</v>
      </c>
      <c r="C38" s="131" t="s">
        <v>153</v>
      </c>
      <c r="D38" s="134" t="s">
        <v>154</v>
      </c>
      <c r="E38" s="142" t="s">
        <v>155</v>
      </c>
      <c r="F38" s="191" t="s">
        <v>98</v>
      </c>
      <c r="G38" s="117" t="s">
        <v>99</v>
      </c>
      <c r="H38" s="4" t="s">
        <v>156</v>
      </c>
      <c r="I38" s="5">
        <v>0</v>
      </c>
      <c r="J38" s="5" t="b">
        <f t="shared" si="0"/>
        <v>0</v>
      </c>
      <c r="K38" s="13"/>
      <c r="L38" s="20"/>
      <c r="M38" s="4"/>
    </row>
    <row r="39" spans="1:13" s="35" customFormat="1" ht="38.25" x14ac:dyDescent="0.25">
      <c r="A39" s="118"/>
      <c r="B39" s="118"/>
      <c r="C39" s="132"/>
      <c r="D39" s="136"/>
      <c r="E39" s="144"/>
      <c r="F39" s="192"/>
      <c r="G39" s="118"/>
      <c r="H39" s="7" t="s">
        <v>157</v>
      </c>
      <c r="I39" s="8">
        <v>1</v>
      </c>
      <c r="J39" s="5" t="b">
        <f t="shared" si="0"/>
        <v>0</v>
      </c>
      <c r="K39" s="15"/>
      <c r="L39" s="17"/>
      <c r="M39" s="7"/>
    </row>
    <row r="40" spans="1:13" s="35" customFormat="1" ht="25.5" x14ac:dyDescent="0.25">
      <c r="A40" s="118"/>
      <c r="B40" s="118"/>
      <c r="C40" s="132"/>
      <c r="D40" s="136"/>
      <c r="E40" s="144"/>
      <c r="F40" s="192"/>
      <c r="G40" s="118"/>
      <c r="H40" s="7" t="s">
        <v>158</v>
      </c>
      <c r="I40" s="8">
        <v>1</v>
      </c>
      <c r="J40" s="5" t="b">
        <f t="shared" si="0"/>
        <v>0</v>
      </c>
      <c r="K40" s="15"/>
      <c r="L40" s="17"/>
      <c r="M40" s="7"/>
    </row>
    <row r="41" spans="1:13" s="35" customFormat="1" ht="25.5" x14ac:dyDescent="0.25">
      <c r="A41" s="118"/>
      <c r="B41" s="118"/>
      <c r="C41" s="132"/>
      <c r="D41" s="136"/>
      <c r="E41" s="144"/>
      <c r="F41" s="192"/>
      <c r="G41" s="118"/>
      <c r="H41" s="7" t="s">
        <v>159</v>
      </c>
      <c r="I41" s="8">
        <v>2</v>
      </c>
      <c r="J41" s="5" t="b">
        <f t="shared" si="0"/>
        <v>0</v>
      </c>
      <c r="K41" s="15"/>
      <c r="L41" s="17"/>
      <c r="M41" s="7"/>
    </row>
    <row r="42" spans="1:13" s="35" customFormat="1" ht="25.5" x14ac:dyDescent="0.25">
      <c r="A42" s="119"/>
      <c r="B42" s="119"/>
      <c r="C42" s="133"/>
      <c r="D42" s="137"/>
      <c r="E42" s="145"/>
      <c r="F42" s="193"/>
      <c r="G42" s="119"/>
      <c r="H42" s="10" t="s">
        <v>160</v>
      </c>
      <c r="I42" s="11">
        <v>3</v>
      </c>
      <c r="J42" s="5" t="b">
        <f t="shared" si="0"/>
        <v>1</v>
      </c>
      <c r="K42" s="11">
        <v>3</v>
      </c>
      <c r="L42" s="21" t="s">
        <v>9</v>
      </c>
      <c r="M42" s="10"/>
    </row>
    <row r="43" spans="1:13" s="35" customFormat="1" x14ac:dyDescent="0.25">
      <c r="A43" s="117" t="s">
        <v>109</v>
      </c>
      <c r="B43" s="117" t="s">
        <v>152</v>
      </c>
      <c r="C43" s="131" t="s">
        <v>161</v>
      </c>
      <c r="D43" s="134" t="s">
        <v>162</v>
      </c>
      <c r="E43" s="142" t="s">
        <v>163</v>
      </c>
      <c r="F43" s="138" t="s">
        <v>98</v>
      </c>
      <c r="G43" s="117" t="s">
        <v>99</v>
      </c>
      <c r="H43" s="4" t="s">
        <v>164</v>
      </c>
      <c r="I43" s="5">
        <v>0</v>
      </c>
      <c r="J43" s="5" t="b">
        <f t="shared" si="0"/>
        <v>0</v>
      </c>
      <c r="K43" s="5"/>
      <c r="L43" s="20"/>
      <c r="M43" s="4"/>
    </row>
    <row r="44" spans="1:13" s="35" customFormat="1" ht="25.5" x14ac:dyDescent="0.25">
      <c r="A44" s="118"/>
      <c r="B44" s="118"/>
      <c r="C44" s="132"/>
      <c r="D44" s="136"/>
      <c r="E44" s="144"/>
      <c r="F44" s="140"/>
      <c r="G44" s="118"/>
      <c r="H44" s="7" t="s">
        <v>165</v>
      </c>
      <c r="I44" s="8">
        <v>1</v>
      </c>
      <c r="J44" s="5" t="b">
        <f t="shared" si="0"/>
        <v>0</v>
      </c>
      <c r="K44" s="15"/>
      <c r="L44" s="17"/>
      <c r="M44" s="7"/>
    </row>
    <row r="45" spans="1:13" s="35" customFormat="1" ht="25.5" x14ac:dyDescent="0.25">
      <c r="A45" s="118"/>
      <c r="B45" s="118"/>
      <c r="C45" s="132"/>
      <c r="D45" s="136"/>
      <c r="E45" s="144"/>
      <c r="F45" s="140"/>
      <c r="G45" s="118"/>
      <c r="H45" s="7" t="s">
        <v>166</v>
      </c>
      <c r="I45" s="8">
        <v>2</v>
      </c>
      <c r="J45" s="5" t="b">
        <f t="shared" si="0"/>
        <v>0</v>
      </c>
      <c r="K45" s="15"/>
      <c r="L45" s="17"/>
      <c r="M45" s="7"/>
    </row>
    <row r="46" spans="1:13" s="35" customFormat="1" ht="25.5" x14ac:dyDescent="0.25">
      <c r="A46" s="119"/>
      <c r="B46" s="119"/>
      <c r="C46" s="133"/>
      <c r="D46" s="137"/>
      <c r="E46" s="145"/>
      <c r="F46" s="141"/>
      <c r="G46" s="119"/>
      <c r="H46" s="10" t="s">
        <v>167</v>
      </c>
      <c r="I46" s="11">
        <v>3</v>
      </c>
      <c r="J46" s="5" t="b">
        <f t="shared" si="0"/>
        <v>1</v>
      </c>
      <c r="K46" s="16">
        <v>3</v>
      </c>
      <c r="L46" s="21" t="s">
        <v>9</v>
      </c>
      <c r="M46" s="10"/>
    </row>
    <row r="47" spans="1:13" s="35" customFormat="1" ht="25.5" customHeight="1" x14ac:dyDescent="0.25">
      <c r="A47" s="117" t="s">
        <v>109</v>
      </c>
      <c r="B47" s="117" t="s">
        <v>152</v>
      </c>
      <c r="C47" s="131" t="s">
        <v>168</v>
      </c>
      <c r="D47" s="189" t="s">
        <v>169</v>
      </c>
      <c r="E47" s="120" t="s">
        <v>170</v>
      </c>
      <c r="F47" s="117" t="s">
        <v>171</v>
      </c>
      <c r="G47" s="117" t="s">
        <v>99</v>
      </c>
      <c r="H47" s="120" t="s">
        <v>172</v>
      </c>
      <c r="I47" s="40" t="s">
        <v>108</v>
      </c>
      <c r="J47" s="5" t="b">
        <f t="shared" si="0"/>
        <v>1</v>
      </c>
      <c r="K47" s="38" t="s">
        <v>50</v>
      </c>
      <c r="L47" s="40"/>
      <c r="M47" s="42"/>
    </row>
    <row r="48" spans="1:13" s="35" customFormat="1" x14ac:dyDescent="0.25">
      <c r="A48" s="118"/>
      <c r="B48" s="118"/>
      <c r="C48" s="132"/>
      <c r="D48" s="173"/>
      <c r="E48" s="175"/>
      <c r="F48" s="118"/>
      <c r="G48" s="118"/>
      <c r="H48" s="121"/>
      <c r="I48" s="51" t="s">
        <v>108</v>
      </c>
      <c r="J48" s="5" t="b">
        <f t="shared" si="0"/>
        <v>1</v>
      </c>
      <c r="K48" s="43" t="s">
        <v>52</v>
      </c>
      <c r="L48" s="51"/>
      <c r="M48" s="45"/>
    </row>
    <row r="49" spans="1:13" s="35" customFormat="1" ht="25.5" x14ac:dyDescent="0.25">
      <c r="A49" s="118"/>
      <c r="B49" s="118"/>
      <c r="C49" s="132"/>
      <c r="D49" s="173"/>
      <c r="E49" s="175"/>
      <c r="F49" s="118"/>
      <c r="G49" s="118"/>
      <c r="H49" s="121"/>
      <c r="I49" s="51" t="s">
        <v>108</v>
      </c>
      <c r="J49" s="5" t="b">
        <f t="shared" si="0"/>
        <v>1</v>
      </c>
      <c r="K49" s="43" t="s">
        <v>58</v>
      </c>
      <c r="L49" s="51" t="s">
        <v>9</v>
      </c>
      <c r="M49" s="45" t="s">
        <v>427</v>
      </c>
    </row>
    <row r="50" spans="1:13" s="35" customFormat="1" x14ac:dyDescent="0.25">
      <c r="A50" s="118"/>
      <c r="B50" s="118"/>
      <c r="C50" s="132"/>
      <c r="D50" s="173"/>
      <c r="E50" s="175"/>
      <c r="F50" s="118"/>
      <c r="G50" s="118"/>
      <c r="H50" s="121"/>
      <c r="I50" s="51" t="s">
        <v>108</v>
      </c>
      <c r="J50" s="5" t="b">
        <f t="shared" si="0"/>
        <v>0</v>
      </c>
      <c r="K50" s="43"/>
      <c r="L50" s="51"/>
      <c r="M50" s="45"/>
    </row>
    <row r="51" spans="1:13" s="35" customFormat="1" ht="90" customHeight="1" x14ac:dyDescent="0.25">
      <c r="A51" s="119"/>
      <c r="B51" s="119"/>
      <c r="C51" s="133"/>
      <c r="D51" s="190"/>
      <c r="E51" s="122"/>
      <c r="F51" s="119"/>
      <c r="G51" s="119"/>
      <c r="H51" s="122"/>
      <c r="I51" s="40" t="s">
        <v>108</v>
      </c>
      <c r="J51" s="5" t="b">
        <f t="shared" si="0"/>
        <v>0</v>
      </c>
      <c r="K51" s="38"/>
      <c r="L51" s="40"/>
      <c r="M51" s="42"/>
    </row>
    <row r="52" spans="1:13" s="35" customFormat="1" ht="25.5" x14ac:dyDescent="0.25">
      <c r="A52" s="117" t="s">
        <v>109</v>
      </c>
      <c r="B52" s="117" t="s">
        <v>152</v>
      </c>
      <c r="C52" s="131">
        <v>4</v>
      </c>
      <c r="D52" s="134" t="s">
        <v>173</v>
      </c>
      <c r="E52" s="142" t="s">
        <v>174</v>
      </c>
      <c r="F52" s="138" t="s">
        <v>98</v>
      </c>
      <c r="G52" s="117" t="s">
        <v>99</v>
      </c>
      <c r="H52" s="66" t="s">
        <v>175</v>
      </c>
      <c r="I52" s="5">
        <v>0</v>
      </c>
      <c r="J52" s="5" t="b">
        <f t="shared" si="0"/>
        <v>0</v>
      </c>
      <c r="K52" s="5"/>
      <c r="L52" s="20"/>
      <c r="M52" s="4"/>
    </row>
    <row r="53" spans="1:13" s="35" customFormat="1" ht="25.5" x14ac:dyDescent="0.25">
      <c r="A53" s="118"/>
      <c r="B53" s="118"/>
      <c r="C53" s="132"/>
      <c r="D53" s="173"/>
      <c r="E53" s="175"/>
      <c r="F53" s="118"/>
      <c r="G53" s="118"/>
      <c r="H53" s="7" t="s">
        <v>176</v>
      </c>
      <c r="I53" s="38">
        <v>2</v>
      </c>
      <c r="J53" s="5" t="b">
        <f t="shared" si="0"/>
        <v>0</v>
      </c>
      <c r="K53" s="38"/>
      <c r="L53" s="40"/>
      <c r="M53" s="42"/>
    </row>
    <row r="54" spans="1:13" s="35" customFormat="1" ht="63.75" x14ac:dyDescent="0.25">
      <c r="A54" s="119"/>
      <c r="B54" s="119"/>
      <c r="C54" s="133"/>
      <c r="D54" s="137"/>
      <c r="E54" s="145"/>
      <c r="F54" s="141"/>
      <c r="G54" s="119"/>
      <c r="H54" s="10" t="s">
        <v>177</v>
      </c>
      <c r="I54" s="11">
        <v>3</v>
      </c>
      <c r="J54" s="5" t="b">
        <f t="shared" si="0"/>
        <v>1</v>
      </c>
      <c r="K54" s="11">
        <v>3</v>
      </c>
      <c r="L54" s="21" t="s">
        <v>9</v>
      </c>
      <c r="M54" s="10" t="s">
        <v>428</v>
      </c>
    </row>
    <row r="55" spans="1:13" x14ac:dyDescent="0.25">
      <c r="A55" s="117" t="s">
        <v>109</v>
      </c>
      <c r="B55" s="117" t="s">
        <v>178</v>
      </c>
      <c r="C55" s="131" t="s">
        <v>179</v>
      </c>
      <c r="D55" s="134" t="s">
        <v>180</v>
      </c>
      <c r="E55" s="142" t="s">
        <v>181</v>
      </c>
      <c r="F55" s="138" t="s">
        <v>182</v>
      </c>
      <c r="G55" s="117" t="s">
        <v>99</v>
      </c>
      <c r="H55" s="4" t="s">
        <v>183</v>
      </c>
      <c r="I55" s="5">
        <v>0</v>
      </c>
      <c r="J55" s="5" t="b">
        <f t="shared" si="0"/>
        <v>0</v>
      </c>
      <c r="K55" s="13"/>
      <c r="L55" s="20"/>
      <c r="M55" s="4"/>
    </row>
    <row r="56" spans="1:13" ht="38.25" x14ac:dyDescent="0.25">
      <c r="A56" s="118"/>
      <c r="B56" s="118"/>
      <c r="C56" s="132"/>
      <c r="D56" s="136"/>
      <c r="E56" s="144"/>
      <c r="F56" s="140"/>
      <c r="G56" s="118"/>
      <c r="H56" s="7" t="s">
        <v>184</v>
      </c>
      <c r="I56" s="8">
        <v>1</v>
      </c>
      <c r="J56" s="5" t="b">
        <f t="shared" si="0"/>
        <v>0</v>
      </c>
      <c r="K56" s="15"/>
      <c r="L56" s="17"/>
      <c r="M56" s="7"/>
    </row>
    <row r="57" spans="1:13" ht="25.5" x14ac:dyDescent="0.25">
      <c r="A57" s="118"/>
      <c r="B57" s="118"/>
      <c r="C57" s="132"/>
      <c r="D57" s="136"/>
      <c r="E57" s="144"/>
      <c r="F57" s="140"/>
      <c r="G57" s="118"/>
      <c r="H57" s="7" t="s">
        <v>185</v>
      </c>
      <c r="I57" s="8">
        <v>1</v>
      </c>
      <c r="J57" s="5" t="b">
        <f t="shared" si="0"/>
        <v>0</v>
      </c>
      <c r="K57" s="15"/>
      <c r="L57" s="17"/>
      <c r="M57" s="7"/>
    </row>
    <row r="58" spans="1:13" ht="25.5" x14ac:dyDescent="0.25">
      <c r="A58" s="118"/>
      <c r="B58" s="118"/>
      <c r="C58" s="132"/>
      <c r="D58" s="136"/>
      <c r="E58" s="144"/>
      <c r="F58" s="140"/>
      <c r="G58" s="118"/>
      <c r="H58" s="7" t="s">
        <v>186</v>
      </c>
      <c r="I58" s="8">
        <v>2</v>
      </c>
      <c r="J58" s="5" t="b">
        <f t="shared" si="0"/>
        <v>0</v>
      </c>
      <c r="K58" s="8"/>
      <c r="L58" s="17"/>
      <c r="M58" s="7"/>
    </row>
    <row r="59" spans="1:13" x14ac:dyDescent="0.25">
      <c r="A59" s="119"/>
      <c r="B59" s="119"/>
      <c r="C59" s="133"/>
      <c r="D59" s="137"/>
      <c r="E59" s="145"/>
      <c r="F59" s="141"/>
      <c r="G59" s="119"/>
      <c r="H59" s="10" t="s">
        <v>187</v>
      </c>
      <c r="I59" s="11">
        <v>3</v>
      </c>
      <c r="J59" s="5" t="b">
        <f t="shared" si="0"/>
        <v>1</v>
      </c>
      <c r="K59" s="16">
        <v>3</v>
      </c>
      <c r="L59" s="21" t="s">
        <v>9</v>
      </c>
      <c r="M59" s="10"/>
    </row>
    <row r="60" spans="1:13" ht="26.25" customHeight="1" x14ac:dyDescent="0.25">
      <c r="A60" s="117" t="s">
        <v>109</v>
      </c>
      <c r="B60" s="117" t="s">
        <v>178</v>
      </c>
      <c r="C60" s="131" t="s">
        <v>188</v>
      </c>
      <c r="D60" s="134" t="s">
        <v>189</v>
      </c>
      <c r="E60" s="142" t="s">
        <v>190</v>
      </c>
      <c r="F60" s="138" t="s">
        <v>98</v>
      </c>
      <c r="G60" s="117" t="s">
        <v>99</v>
      </c>
      <c r="H60" s="4" t="s">
        <v>191</v>
      </c>
      <c r="I60" s="5">
        <v>0</v>
      </c>
      <c r="J60" s="5" t="b">
        <f t="shared" si="0"/>
        <v>0</v>
      </c>
      <c r="K60" s="13"/>
      <c r="L60" s="20"/>
      <c r="M60" s="4"/>
    </row>
    <row r="61" spans="1:13" ht="55.5" customHeight="1" x14ac:dyDescent="0.25">
      <c r="A61" s="118"/>
      <c r="B61" s="118"/>
      <c r="C61" s="132"/>
      <c r="D61" s="136"/>
      <c r="E61" s="144"/>
      <c r="F61" s="140"/>
      <c r="G61" s="118"/>
      <c r="H61" s="7" t="s">
        <v>192</v>
      </c>
      <c r="I61" s="8">
        <v>1</v>
      </c>
      <c r="J61" s="5" t="b">
        <f t="shared" si="0"/>
        <v>0</v>
      </c>
      <c r="K61" s="8"/>
      <c r="L61" s="17"/>
      <c r="M61" s="7"/>
    </row>
    <row r="62" spans="1:13" ht="38.25" x14ac:dyDescent="0.25">
      <c r="A62" s="118"/>
      <c r="B62" s="118"/>
      <c r="C62" s="132"/>
      <c r="D62" s="136"/>
      <c r="E62" s="144"/>
      <c r="F62" s="140"/>
      <c r="G62" s="118"/>
      <c r="H62" s="7" t="s">
        <v>193</v>
      </c>
      <c r="I62" s="8">
        <v>2</v>
      </c>
      <c r="J62" s="5" t="b">
        <f t="shared" si="0"/>
        <v>0</v>
      </c>
      <c r="K62" s="15"/>
      <c r="L62" s="17"/>
      <c r="M62" s="7"/>
    </row>
    <row r="63" spans="1:13" ht="51" customHeight="1" x14ac:dyDescent="0.25">
      <c r="A63" s="119"/>
      <c r="B63" s="119"/>
      <c r="C63" s="133"/>
      <c r="D63" s="137"/>
      <c r="E63" s="145"/>
      <c r="F63" s="141"/>
      <c r="G63" s="119"/>
      <c r="H63" s="10" t="s">
        <v>194</v>
      </c>
      <c r="I63" s="11">
        <v>3</v>
      </c>
      <c r="J63" s="5" t="b">
        <f t="shared" si="0"/>
        <v>1</v>
      </c>
      <c r="K63" s="11">
        <v>3</v>
      </c>
      <c r="L63" s="21" t="s">
        <v>9</v>
      </c>
      <c r="M63" s="10"/>
    </row>
    <row r="64" spans="1:13" x14ac:dyDescent="0.25">
      <c r="A64" s="117" t="s">
        <v>109</v>
      </c>
      <c r="B64" s="117" t="s">
        <v>178</v>
      </c>
      <c r="C64" s="131" t="s">
        <v>195</v>
      </c>
      <c r="D64" s="134" t="s">
        <v>196</v>
      </c>
      <c r="E64" s="142" t="s">
        <v>197</v>
      </c>
      <c r="F64" s="138" t="s">
        <v>182</v>
      </c>
      <c r="G64" s="117" t="s">
        <v>99</v>
      </c>
      <c r="H64" s="4" t="s">
        <v>198</v>
      </c>
      <c r="I64" s="5" t="s">
        <v>108</v>
      </c>
      <c r="J64" s="5" t="b">
        <f t="shared" si="0"/>
        <v>0</v>
      </c>
      <c r="K64" s="5"/>
      <c r="L64" s="20"/>
      <c r="M64" s="4"/>
    </row>
    <row r="65" spans="1:13" x14ac:dyDescent="0.25">
      <c r="A65" s="118"/>
      <c r="B65" s="118"/>
      <c r="C65" s="132"/>
      <c r="D65" s="136"/>
      <c r="E65" s="144"/>
      <c r="F65" s="140"/>
      <c r="G65" s="118"/>
      <c r="H65" s="7" t="s">
        <v>199</v>
      </c>
      <c r="I65" s="8">
        <v>0</v>
      </c>
      <c r="J65" s="5" t="b">
        <f t="shared" si="0"/>
        <v>1</v>
      </c>
      <c r="K65" s="15">
        <v>0</v>
      </c>
      <c r="L65" s="17" t="s">
        <v>9</v>
      </c>
      <c r="M65" s="7"/>
    </row>
    <row r="66" spans="1:13" ht="27.75" customHeight="1" x14ac:dyDescent="0.25">
      <c r="A66" s="119"/>
      <c r="B66" s="119"/>
      <c r="C66" s="133"/>
      <c r="D66" s="137"/>
      <c r="E66" s="145"/>
      <c r="F66" s="141"/>
      <c r="G66" s="119"/>
      <c r="H66" s="10" t="s">
        <v>200</v>
      </c>
      <c r="I66" s="11">
        <v>3</v>
      </c>
      <c r="J66" s="5" t="b">
        <f t="shared" si="0"/>
        <v>0</v>
      </c>
      <c r="K66" s="16"/>
      <c r="L66" s="21"/>
      <c r="M66" s="10"/>
    </row>
    <row r="67" spans="1:13" x14ac:dyDescent="0.25">
      <c r="A67" s="117" t="s">
        <v>109</v>
      </c>
      <c r="B67" s="117" t="s">
        <v>178</v>
      </c>
      <c r="C67" s="131" t="s">
        <v>201</v>
      </c>
      <c r="D67" s="134" t="s">
        <v>202</v>
      </c>
      <c r="E67" s="142" t="s">
        <v>203</v>
      </c>
      <c r="F67" s="138" t="s">
        <v>182</v>
      </c>
      <c r="G67" s="117" t="s">
        <v>99</v>
      </c>
      <c r="H67" s="4" t="s">
        <v>198</v>
      </c>
      <c r="I67" s="5" t="s">
        <v>108</v>
      </c>
      <c r="J67" s="5" t="b">
        <f t="shared" ref="J67:J130" si="1">IF(K67&lt;&gt;"",TRUE,FALSE)</f>
        <v>0</v>
      </c>
      <c r="K67" s="5"/>
      <c r="L67" s="20"/>
      <c r="M67" s="4"/>
    </row>
    <row r="68" spans="1:13" ht="25.5" x14ac:dyDescent="0.25">
      <c r="A68" s="118"/>
      <c r="B68" s="118"/>
      <c r="C68" s="132"/>
      <c r="D68" s="136"/>
      <c r="E68" s="144"/>
      <c r="F68" s="140"/>
      <c r="G68" s="118"/>
      <c r="H68" s="7" t="s">
        <v>199</v>
      </c>
      <c r="I68" s="8">
        <v>1</v>
      </c>
      <c r="J68" s="5" t="b">
        <f t="shared" si="1"/>
        <v>1</v>
      </c>
      <c r="K68" s="8">
        <v>1</v>
      </c>
      <c r="L68" s="17" t="s">
        <v>9</v>
      </c>
      <c r="M68" s="7" t="s">
        <v>430</v>
      </c>
    </row>
    <row r="69" spans="1:13" ht="39" customHeight="1" x14ac:dyDescent="0.25">
      <c r="A69" s="119"/>
      <c r="B69" s="119"/>
      <c r="C69" s="133"/>
      <c r="D69" s="137"/>
      <c r="E69" s="145"/>
      <c r="F69" s="141"/>
      <c r="G69" s="119"/>
      <c r="H69" s="10" t="s">
        <v>200</v>
      </c>
      <c r="I69" s="11">
        <v>3</v>
      </c>
      <c r="J69" s="5" t="b">
        <f t="shared" si="1"/>
        <v>0</v>
      </c>
      <c r="K69" s="11"/>
      <c r="L69" s="21"/>
      <c r="M69" s="10"/>
    </row>
    <row r="70" spans="1:13" ht="25.5" x14ac:dyDescent="0.25">
      <c r="A70" s="152" t="s">
        <v>109</v>
      </c>
      <c r="B70" s="152" t="s">
        <v>204</v>
      </c>
      <c r="C70" s="129" t="s">
        <v>205</v>
      </c>
      <c r="D70" s="134" t="s">
        <v>206</v>
      </c>
      <c r="E70" s="170" t="s">
        <v>207</v>
      </c>
      <c r="F70" s="138" t="s">
        <v>182</v>
      </c>
      <c r="G70" s="123" t="s">
        <v>99</v>
      </c>
      <c r="H70" s="4" t="s">
        <v>208</v>
      </c>
      <c r="I70" s="5" t="s">
        <v>108</v>
      </c>
      <c r="J70" s="5" t="b">
        <f t="shared" si="1"/>
        <v>1</v>
      </c>
      <c r="K70" s="5" t="s">
        <v>429</v>
      </c>
      <c r="L70" s="24" t="s">
        <v>9</v>
      </c>
      <c r="M70" s="22" t="s">
        <v>431</v>
      </c>
    </row>
    <row r="71" spans="1:13" ht="238.5" customHeight="1" x14ac:dyDescent="0.25">
      <c r="A71" s="154"/>
      <c r="B71" s="154"/>
      <c r="C71" s="130"/>
      <c r="D71" s="137"/>
      <c r="E71" s="172"/>
      <c r="F71" s="141"/>
      <c r="G71" s="125"/>
      <c r="H71" s="10" t="s">
        <v>209</v>
      </c>
      <c r="I71" s="11" t="s">
        <v>108</v>
      </c>
      <c r="J71" s="5" t="b">
        <f t="shared" si="1"/>
        <v>0</v>
      </c>
      <c r="K71" s="18"/>
      <c r="L71" s="18"/>
      <c r="M71" s="23"/>
    </row>
    <row r="72" spans="1:13" x14ac:dyDescent="0.25">
      <c r="A72" s="117" t="s">
        <v>109</v>
      </c>
      <c r="B72" s="117" t="s">
        <v>204</v>
      </c>
      <c r="C72" s="131" t="s">
        <v>210</v>
      </c>
      <c r="D72" s="134" t="s">
        <v>211</v>
      </c>
      <c r="E72" s="142" t="s">
        <v>212</v>
      </c>
      <c r="F72" s="138" t="s">
        <v>98</v>
      </c>
      <c r="G72" s="117" t="s">
        <v>99</v>
      </c>
      <c r="H72" s="4" t="s">
        <v>213</v>
      </c>
      <c r="I72" s="5">
        <v>0</v>
      </c>
      <c r="J72" s="5" t="b">
        <f t="shared" si="1"/>
        <v>0</v>
      </c>
      <c r="K72" s="37"/>
      <c r="L72" s="20"/>
      <c r="M72" s="4"/>
    </row>
    <row r="73" spans="1:13" ht="41.25" customHeight="1" x14ac:dyDescent="0.25">
      <c r="A73" s="118"/>
      <c r="B73" s="118"/>
      <c r="C73" s="132"/>
      <c r="D73" s="136"/>
      <c r="E73" s="144"/>
      <c r="F73" s="140"/>
      <c r="G73" s="118"/>
      <c r="H73" s="7" t="s">
        <v>214</v>
      </c>
      <c r="I73" s="8">
        <v>1</v>
      </c>
      <c r="J73" s="5" t="b">
        <f t="shared" si="1"/>
        <v>0</v>
      </c>
      <c r="K73" s="15"/>
      <c r="L73" s="17"/>
      <c r="M73" s="7"/>
    </row>
    <row r="74" spans="1:13" ht="46.5" customHeight="1" x14ac:dyDescent="0.25">
      <c r="A74" s="118"/>
      <c r="B74" s="118"/>
      <c r="C74" s="132"/>
      <c r="D74" s="136"/>
      <c r="E74" s="144"/>
      <c r="F74" s="140"/>
      <c r="G74" s="118"/>
      <c r="H74" s="7" t="s">
        <v>215</v>
      </c>
      <c r="I74" s="8">
        <v>2</v>
      </c>
      <c r="J74" s="5" t="b">
        <f t="shared" si="1"/>
        <v>0</v>
      </c>
      <c r="K74" s="8"/>
      <c r="L74" s="17"/>
      <c r="M74" s="7"/>
    </row>
    <row r="75" spans="1:13" ht="49.5" customHeight="1" x14ac:dyDescent="0.25">
      <c r="A75" s="119"/>
      <c r="B75" s="119"/>
      <c r="C75" s="133"/>
      <c r="D75" s="137"/>
      <c r="E75" s="145"/>
      <c r="F75" s="141"/>
      <c r="G75" s="119"/>
      <c r="H75" s="10" t="s">
        <v>216</v>
      </c>
      <c r="I75" s="11">
        <v>3</v>
      </c>
      <c r="J75" s="5" t="b">
        <f t="shared" si="1"/>
        <v>1</v>
      </c>
      <c r="K75" s="16">
        <v>3</v>
      </c>
      <c r="L75" s="21" t="s">
        <v>9</v>
      </c>
      <c r="M75" s="10" t="s">
        <v>432</v>
      </c>
    </row>
    <row r="76" spans="1:13" ht="21" customHeight="1" x14ac:dyDescent="0.25">
      <c r="A76" s="117" t="s">
        <v>109</v>
      </c>
      <c r="B76" s="117" t="s">
        <v>204</v>
      </c>
      <c r="C76" s="131" t="s">
        <v>217</v>
      </c>
      <c r="D76" s="134" t="s">
        <v>218</v>
      </c>
      <c r="E76" s="142" t="s">
        <v>219</v>
      </c>
      <c r="F76" s="138" t="s">
        <v>182</v>
      </c>
      <c r="G76" s="117" t="s">
        <v>99</v>
      </c>
      <c r="H76" s="4" t="s">
        <v>220</v>
      </c>
      <c r="I76" s="5" t="s">
        <v>108</v>
      </c>
      <c r="J76" s="5" t="b">
        <f t="shared" si="1"/>
        <v>1</v>
      </c>
      <c r="K76" s="13" t="s">
        <v>108</v>
      </c>
      <c r="L76" s="20" t="s">
        <v>9</v>
      </c>
      <c r="M76" s="4" t="s">
        <v>433</v>
      </c>
    </row>
    <row r="77" spans="1:13" ht="42" customHeight="1" x14ac:dyDescent="0.25">
      <c r="A77" s="118"/>
      <c r="B77" s="118"/>
      <c r="C77" s="132"/>
      <c r="D77" s="136"/>
      <c r="E77" s="144"/>
      <c r="F77" s="140"/>
      <c r="G77" s="118"/>
      <c r="H77" s="7" t="s">
        <v>221</v>
      </c>
      <c r="I77" s="8">
        <v>0</v>
      </c>
      <c r="J77" s="5" t="b">
        <f t="shared" si="1"/>
        <v>0</v>
      </c>
      <c r="K77" s="15"/>
      <c r="L77" s="17"/>
      <c r="M77" s="7"/>
    </row>
    <row r="78" spans="1:13" ht="38.25" customHeight="1" x14ac:dyDescent="0.25">
      <c r="A78" s="118"/>
      <c r="B78" s="118"/>
      <c r="C78" s="132"/>
      <c r="D78" s="136"/>
      <c r="E78" s="144"/>
      <c r="F78" s="140"/>
      <c r="G78" s="118"/>
      <c r="H78" s="7" t="s">
        <v>222</v>
      </c>
      <c r="I78" s="8">
        <v>0</v>
      </c>
      <c r="J78" s="5" t="b">
        <f t="shared" si="1"/>
        <v>0</v>
      </c>
      <c r="K78" s="8"/>
      <c r="L78" s="17"/>
      <c r="M78" s="7"/>
    </row>
    <row r="79" spans="1:13" ht="144.94999999999999" customHeight="1" x14ac:dyDescent="0.25">
      <c r="A79" s="119"/>
      <c r="B79" s="119"/>
      <c r="C79" s="133"/>
      <c r="D79" s="137"/>
      <c r="E79" s="145"/>
      <c r="F79" s="141"/>
      <c r="G79" s="119"/>
      <c r="H79" s="10" t="s">
        <v>200</v>
      </c>
      <c r="I79" s="11">
        <v>3</v>
      </c>
      <c r="J79" s="5" t="b">
        <f t="shared" si="1"/>
        <v>0</v>
      </c>
      <c r="K79" s="11"/>
      <c r="L79" s="21"/>
      <c r="M79" s="10"/>
    </row>
    <row r="80" spans="1:13" ht="25.5" x14ac:dyDescent="0.25">
      <c r="A80" s="123" t="s">
        <v>109</v>
      </c>
      <c r="B80" s="123" t="s">
        <v>204</v>
      </c>
      <c r="C80" s="146" t="s">
        <v>223</v>
      </c>
      <c r="D80" s="167" t="s">
        <v>224</v>
      </c>
      <c r="E80" s="170" t="s">
        <v>225</v>
      </c>
      <c r="F80" s="138" t="s">
        <v>98</v>
      </c>
      <c r="G80" s="123" t="s">
        <v>99</v>
      </c>
      <c r="H80" s="4" t="s">
        <v>226</v>
      </c>
      <c r="I80" s="24">
        <v>0</v>
      </c>
      <c r="J80" s="5" t="b">
        <f t="shared" si="1"/>
        <v>0</v>
      </c>
      <c r="K80" s="25"/>
      <c r="L80" s="24"/>
      <c r="M80" s="22"/>
    </row>
    <row r="81" spans="1:13" x14ac:dyDescent="0.25">
      <c r="A81" s="124"/>
      <c r="B81" s="124"/>
      <c r="C81" s="147"/>
      <c r="D81" s="168"/>
      <c r="E81" s="171"/>
      <c r="F81" s="140"/>
      <c r="G81" s="124"/>
      <c r="H81" s="7" t="s">
        <v>227</v>
      </c>
      <c r="I81" s="27">
        <v>1</v>
      </c>
      <c r="J81" s="5" t="b">
        <f t="shared" si="1"/>
        <v>0</v>
      </c>
      <c r="K81" s="28"/>
      <c r="L81" s="27"/>
      <c r="M81" s="26"/>
    </row>
    <row r="82" spans="1:13" ht="25.5" x14ac:dyDescent="0.25">
      <c r="A82" s="124"/>
      <c r="B82" s="124"/>
      <c r="C82" s="147"/>
      <c r="D82" s="168"/>
      <c r="E82" s="171"/>
      <c r="F82" s="140"/>
      <c r="G82" s="124"/>
      <c r="H82" s="7" t="s">
        <v>228</v>
      </c>
      <c r="I82" s="27">
        <v>2</v>
      </c>
      <c r="J82" s="5" t="b">
        <f t="shared" si="1"/>
        <v>0</v>
      </c>
      <c r="K82" s="27"/>
      <c r="L82" s="27"/>
      <c r="M82" s="26"/>
    </row>
    <row r="83" spans="1:13" ht="48" customHeight="1" x14ac:dyDescent="0.25">
      <c r="A83" s="125"/>
      <c r="B83" s="125"/>
      <c r="C83" s="148"/>
      <c r="D83" s="169"/>
      <c r="E83" s="172"/>
      <c r="F83" s="141"/>
      <c r="G83" s="125"/>
      <c r="H83" s="10" t="s">
        <v>229</v>
      </c>
      <c r="I83" s="18">
        <v>3</v>
      </c>
      <c r="J83" s="5" t="b">
        <f t="shared" si="1"/>
        <v>1</v>
      </c>
      <c r="K83" s="18">
        <v>3</v>
      </c>
      <c r="L83" s="18" t="s">
        <v>9</v>
      </c>
      <c r="M83" s="23" t="s">
        <v>434</v>
      </c>
    </row>
    <row r="84" spans="1:13" ht="64.5" customHeight="1" x14ac:dyDescent="0.25">
      <c r="A84" s="117" t="s">
        <v>230</v>
      </c>
      <c r="B84" s="117" t="s">
        <v>231</v>
      </c>
      <c r="C84" s="131">
        <v>7</v>
      </c>
      <c r="D84" s="134" t="s">
        <v>232</v>
      </c>
      <c r="E84" s="142" t="s">
        <v>233</v>
      </c>
      <c r="F84" s="138" t="s">
        <v>182</v>
      </c>
      <c r="G84" s="117"/>
      <c r="H84" s="4" t="s">
        <v>234</v>
      </c>
      <c r="I84" s="5">
        <v>3</v>
      </c>
      <c r="J84" s="5" t="b">
        <f t="shared" si="1"/>
        <v>1</v>
      </c>
      <c r="K84" s="13">
        <v>3</v>
      </c>
      <c r="L84" s="20" t="s">
        <v>435</v>
      </c>
      <c r="M84" s="4"/>
    </row>
    <row r="85" spans="1:13" ht="64.5" customHeight="1" x14ac:dyDescent="0.25">
      <c r="A85" s="118"/>
      <c r="B85" s="118"/>
      <c r="C85" s="132"/>
      <c r="D85" s="136"/>
      <c r="E85" s="144"/>
      <c r="F85" s="140"/>
      <c r="G85" s="118"/>
      <c r="H85" s="7" t="s">
        <v>235</v>
      </c>
      <c r="I85" s="8">
        <v>1</v>
      </c>
      <c r="J85" s="5" t="b">
        <f t="shared" si="1"/>
        <v>0</v>
      </c>
      <c r="K85" s="15"/>
      <c r="L85" s="17"/>
      <c r="M85" s="7"/>
    </row>
    <row r="86" spans="1:13" ht="31.5" customHeight="1" x14ac:dyDescent="0.25">
      <c r="A86" s="117" t="s">
        <v>230</v>
      </c>
      <c r="B86" s="117" t="s">
        <v>231</v>
      </c>
      <c r="C86" s="131" t="s">
        <v>236</v>
      </c>
      <c r="D86" s="134" t="s">
        <v>237</v>
      </c>
      <c r="E86" s="142" t="s">
        <v>238</v>
      </c>
      <c r="F86" s="138" t="s">
        <v>182</v>
      </c>
      <c r="G86" s="117"/>
      <c r="H86" s="4" t="s">
        <v>239</v>
      </c>
      <c r="I86" s="5" t="s">
        <v>108</v>
      </c>
      <c r="J86" s="5" t="b">
        <f t="shared" si="1"/>
        <v>0</v>
      </c>
      <c r="K86" s="5"/>
      <c r="L86" s="20"/>
      <c r="M86" s="4"/>
    </row>
    <row r="87" spans="1:13" ht="25.5" x14ac:dyDescent="0.25">
      <c r="A87" s="118"/>
      <c r="B87" s="118"/>
      <c r="C87" s="132"/>
      <c r="D87" s="135"/>
      <c r="E87" s="143"/>
      <c r="F87" s="139"/>
      <c r="G87" s="118"/>
      <c r="H87" s="52" t="s">
        <v>240</v>
      </c>
      <c r="I87" s="53">
        <v>0</v>
      </c>
      <c r="J87" s="5" t="b">
        <f t="shared" si="1"/>
        <v>0</v>
      </c>
      <c r="K87" s="53"/>
      <c r="L87" s="54"/>
      <c r="M87" s="52"/>
    </row>
    <row r="88" spans="1:13" ht="28.5" customHeight="1" x14ac:dyDescent="0.25">
      <c r="A88" s="118"/>
      <c r="B88" s="118"/>
      <c r="C88" s="132"/>
      <c r="D88" s="136"/>
      <c r="E88" s="144"/>
      <c r="F88" s="140"/>
      <c r="G88" s="118"/>
      <c r="H88" s="7" t="s">
        <v>241</v>
      </c>
      <c r="I88" s="8">
        <v>1</v>
      </c>
      <c r="J88" s="5" t="b">
        <f t="shared" si="1"/>
        <v>0</v>
      </c>
      <c r="K88" s="8"/>
      <c r="L88" s="17"/>
      <c r="M88" s="7"/>
    </row>
    <row r="89" spans="1:13" ht="38.25" customHeight="1" x14ac:dyDescent="0.25">
      <c r="A89" s="118"/>
      <c r="B89" s="118"/>
      <c r="C89" s="132"/>
      <c r="D89" s="136"/>
      <c r="E89" s="144"/>
      <c r="F89" s="140"/>
      <c r="G89" s="118"/>
      <c r="H89" s="7" t="s">
        <v>242</v>
      </c>
      <c r="I89" s="8">
        <v>2</v>
      </c>
      <c r="J89" s="5" t="b">
        <f t="shared" si="1"/>
        <v>0</v>
      </c>
      <c r="K89" s="8"/>
      <c r="L89" s="17"/>
      <c r="M89" s="7"/>
    </row>
    <row r="90" spans="1:13" ht="40.5" customHeight="1" x14ac:dyDescent="0.25">
      <c r="A90" s="119"/>
      <c r="B90" s="119"/>
      <c r="C90" s="133"/>
      <c r="D90" s="137"/>
      <c r="E90" s="145"/>
      <c r="F90" s="141"/>
      <c r="G90" s="119"/>
      <c r="H90" s="10" t="s">
        <v>243</v>
      </c>
      <c r="I90" s="11">
        <v>3</v>
      </c>
      <c r="J90" s="5" t="b">
        <f t="shared" si="1"/>
        <v>1</v>
      </c>
      <c r="K90" s="16">
        <v>3</v>
      </c>
      <c r="L90" s="17" t="s">
        <v>463</v>
      </c>
      <c r="M90" s="10" t="s">
        <v>462</v>
      </c>
    </row>
    <row r="91" spans="1:13" ht="50.25" customHeight="1" x14ac:dyDescent="0.25">
      <c r="A91" s="30" t="s">
        <v>230</v>
      </c>
      <c r="B91" s="30" t="s">
        <v>231</v>
      </c>
      <c r="C91" s="67" t="s">
        <v>244</v>
      </c>
      <c r="D91" s="87" t="s">
        <v>245</v>
      </c>
      <c r="E91" s="31" t="s">
        <v>246</v>
      </c>
      <c r="F91" s="30" t="s">
        <v>247</v>
      </c>
      <c r="G91" s="31"/>
      <c r="H91" s="31"/>
      <c r="I91" s="68" t="s">
        <v>108</v>
      </c>
      <c r="J91" s="5" t="b">
        <f t="shared" si="1"/>
        <v>1</v>
      </c>
      <c r="K91" s="32" t="s">
        <v>108</v>
      </c>
      <c r="L91" s="30"/>
      <c r="M91" s="31"/>
    </row>
    <row r="92" spans="1:13" ht="38.25" x14ac:dyDescent="0.25">
      <c r="A92" s="117" t="s">
        <v>230</v>
      </c>
      <c r="B92" s="117" t="s">
        <v>231</v>
      </c>
      <c r="C92" s="131">
        <v>9</v>
      </c>
      <c r="D92" s="134" t="s">
        <v>248</v>
      </c>
      <c r="E92" s="142" t="s">
        <v>249</v>
      </c>
      <c r="F92" s="138" t="s">
        <v>182</v>
      </c>
      <c r="G92" s="117"/>
      <c r="H92" s="4" t="s">
        <v>250</v>
      </c>
      <c r="I92" s="5">
        <v>0</v>
      </c>
      <c r="J92" s="5" t="b">
        <f t="shared" si="1"/>
        <v>1</v>
      </c>
      <c r="K92" s="13">
        <v>0</v>
      </c>
      <c r="L92" s="20" t="s">
        <v>436</v>
      </c>
      <c r="M92" s="4" t="s">
        <v>437</v>
      </c>
    </row>
    <row r="93" spans="1:13" ht="25.5" x14ac:dyDescent="0.25">
      <c r="A93" s="118"/>
      <c r="B93" s="118"/>
      <c r="C93" s="132"/>
      <c r="D93" s="136"/>
      <c r="E93" s="144"/>
      <c r="F93" s="140"/>
      <c r="G93" s="118"/>
      <c r="H93" s="7" t="s">
        <v>251</v>
      </c>
      <c r="I93" s="8">
        <v>1</v>
      </c>
      <c r="J93" s="5" t="b">
        <f t="shared" si="1"/>
        <v>0</v>
      </c>
      <c r="K93" s="15"/>
      <c r="L93" s="17"/>
      <c r="M93" s="7"/>
    </row>
    <row r="94" spans="1:13" ht="25.5" x14ac:dyDescent="0.25">
      <c r="A94" s="118"/>
      <c r="B94" s="118"/>
      <c r="C94" s="132"/>
      <c r="D94" s="136"/>
      <c r="E94" s="144"/>
      <c r="F94" s="140"/>
      <c r="G94" s="118"/>
      <c r="H94" s="7" t="s">
        <v>252</v>
      </c>
      <c r="I94" s="8">
        <v>2</v>
      </c>
      <c r="J94" s="5" t="b">
        <f t="shared" si="1"/>
        <v>0</v>
      </c>
      <c r="K94" s="15"/>
      <c r="L94" s="17"/>
      <c r="M94" s="7"/>
    </row>
    <row r="95" spans="1:13" ht="25.5" x14ac:dyDescent="0.25">
      <c r="A95" s="119"/>
      <c r="B95" s="119"/>
      <c r="C95" s="133"/>
      <c r="D95" s="137"/>
      <c r="E95" s="145"/>
      <c r="F95" s="141"/>
      <c r="G95" s="119"/>
      <c r="H95" s="10" t="s">
        <v>253</v>
      </c>
      <c r="I95" s="11">
        <v>3</v>
      </c>
      <c r="J95" s="5" t="b">
        <f t="shared" si="1"/>
        <v>0</v>
      </c>
      <c r="K95" s="16"/>
      <c r="L95" s="21"/>
      <c r="M95" s="10"/>
    </row>
    <row r="96" spans="1:13" ht="57.75" customHeight="1" x14ac:dyDescent="0.25">
      <c r="A96" s="117" t="s">
        <v>230</v>
      </c>
      <c r="B96" s="117" t="s">
        <v>254</v>
      </c>
      <c r="C96" s="131" t="s">
        <v>255</v>
      </c>
      <c r="D96" s="134" t="s">
        <v>256</v>
      </c>
      <c r="E96" s="142" t="s">
        <v>257</v>
      </c>
      <c r="F96" s="138" t="s">
        <v>182</v>
      </c>
      <c r="G96" s="117" t="s">
        <v>258</v>
      </c>
      <c r="H96" s="66" t="s">
        <v>259</v>
      </c>
      <c r="I96" s="69" t="s">
        <v>108</v>
      </c>
      <c r="J96" s="5" t="b">
        <f t="shared" si="1"/>
        <v>0</v>
      </c>
      <c r="K96" s="13"/>
      <c r="L96" s="20"/>
      <c r="M96" s="4"/>
    </row>
    <row r="97" spans="1:13" ht="42" customHeight="1" x14ac:dyDescent="0.25">
      <c r="A97" s="118"/>
      <c r="B97" s="118"/>
      <c r="C97" s="132"/>
      <c r="D97" s="173"/>
      <c r="E97" s="175"/>
      <c r="F97" s="174"/>
      <c r="G97" s="118"/>
      <c r="H97" s="45" t="s">
        <v>260</v>
      </c>
      <c r="I97" s="43">
        <v>0</v>
      </c>
      <c r="J97" s="5" t="b">
        <f t="shared" si="1"/>
        <v>0</v>
      </c>
      <c r="K97" s="49"/>
      <c r="L97" s="40"/>
      <c r="M97" s="42"/>
    </row>
    <row r="98" spans="1:13" ht="42" customHeight="1" x14ac:dyDescent="0.25">
      <c r="A98" s="118"/>
      <c r="B98" s="118"/>
      <c r="C98" s="132"/>
      <c r="D98" s="173"/>
      <c r="E98" s="175"/>
      <c r="F98" s="174"/>
      <c r="G98" s="118"/>
      <c r="H98" s="45" t="s">
        <v>261</v>
      </c>
      <c r="I98" s="43">
        <v>1</v>
      </c>
      <c r="J98" s="5" t="b">
        <f t="shared" si="1"/>
        <v>0</v>
      </c>
      <c r="K98" s="45"/>
      <c r="L98" s="51"/>
      <c r="M98" s="45"/>
    </row>
    <row r="99" spans="1:13" ht="137.25" customHeight="1" x14ac:dyDescent="0.25">
      <c r="A99" s="119"/>
      <c r="B99" s="119"/>
      <c r="C99" s="133"/>
      <c r="D99" s="137"/>
      <c r="E99" s="145"/>
      <c r="F99" s="141"/>
      <c r="G99" s="119"/>
      <c r="H99" s="29" t="s">
        <v>262</v>
      </c>
      <c r="I99" s="70">
        <v>3</v>
      </c>
      <c r="J99" s="5" t="b">
        <f t="shared" si="1"/>
        <v>1</v>
      </c>
      <c r="K99" s="50">
        <v>3</v>
      </c>
      <c r="L99" s="41" t="s">
        <v>426</v>
      </c>
      <c r="M99" s="29" t="s">
        <v>438</v>
      </c>
    </row>
    <row r="100" spans="1:13" ht="57.6" customHeight="1" x14ac:dyDescent="0.25">
      <c r="A100" s="117" t="s">
        <v>230</v>
      </c>
      <c r="B100" s="117" t="s">
        <v>254</v>
      </c>
      <c r="C100" s="131" t="s">
        <v>263</v>
      </c>
      <c r="D100" s="134" t="s">
        <v>264</v>
      </c>
      <c r="E100" s="142" t="s">
        <v>265</v>
      </c>
      <c r="F100" s="138" t="s">
        <v>182</v>
      </c>
      <c r="G100" s="117"/>
      <c r="H100" s="66" t="s">
        <v>259</v>
      </c>
      <c r="I100" s="69" t="s">
        <v>108</v>
      </c>
      <c r="J100" s="5" t="b">
        <f t="shared" si="1"/>
        <v>0</v>
      </c>
      <c r="K100" s="13"/>
      <c r="L100" s="20"/>
      <c r="M100" s="4"/>
    </row>
    <row r="101" spans="1:13" ht="42" customHeight="1" x14ac:dyDescent="0.25">
      <c r="A101" s="118"/>
      <c r="B101" s="118"/>
      <c r="C101" s="132"/>
      <c r="D101" s="173"/>
      <c r="E101" s="175"/>
      <c r="F101" s="174"/>
      <c r="G101" s="118"/>
      <c r="H101" s="45" t="s">
        <v>260</v>
      </c>
      <c r="I101" s="43">
        <v>0</v>
      </c>
      <c r="J101" s="5" t="b">
        <f t="shared" si="1"/>
        <v>0</v>
      </c>
      <c r="K101" s="49"/>
      <c r="L101" s="40"/>
      <c r="M101" s="42"/>
    </row>
    <row r="102" spans="1:13" ht="42" customHeight="1" x14ac:dyDescent="0.25">
      <c r="A102" s="118"/>
      <c r="B102" s="118"/>
      <c r="C102" s="132"/>
      <c r="D102" s="173"/>
      <c r="E102" s="175"/>
      <c r="F102" s="174"/>
      <c r="G102" s="118"/>
      <c r="H102" s="45" t="s">
        <v>266</v>
      </c>
      <c r="I102" s="43">
        <v>1</v>
      </c>
      <c r="J102" s="5" t="b">
        <f t="shared" si="1"/>
        <v>0</v>
      </c>
      <c r="K102" s="45"/>
      <c r="L102" s="51"/>
      <c r="M102" s="45"/>
    </row>
    <row r="103" spans="1:13" ht="74.25" customHeight="1" x14ac:dyDescent="0.25">
      <c r="A103" s="119"/>
      <c r="B103" s="119"/>
      <c r="C103" s="133"/>
      <c r="D103" s="137"/>
      <c r="E103" s="145"/>
      <c r="F103" s="141"/>
      <c r="G103" s="119"/>
      <c r="H103" s="29" t="s">
        <v>262</v>
      </c>
      <c r="I103" s="70">
        <v>3</v>
      </c>
      <c r="J103" s="5" t="b">
        <f t="shared" si="1"/>
        <v>1</v>
      </c>
      <c r="K103" s="50">
        <v>3</v>
      </c>
      <c r="L103" s="41" t="s">
        <v>439</v>
      </c>
      <c r="M103" s="29" t="s">
        <v>440</v>
      </c>
    </row>
    <row r="104" spans="1:13" ht="27" customHeight="1" x14ac:dyDescent="0.25">
      <c r="A104" s="117" t="s">
        <v>230</v>
      </c>
      <c r="B104" s="117" t="s">
        <v>254</v>
      </c>
      <c r="C104" s="131" t="s">
        <v>267</v>
      </c>
      <c r="D104" s="134" t="s">
        <v>268</v>
      </c>
      <c r="E104" s="142" t="s">
        <v>269</v>
      </c>
      <c r="F104" s="138" t="s">
        <v>98</v>
      </c>
      <c r="G104" s="117"/>
      <c r="H104" s="66" t="s">
        <v>270</v>
      </c>
      <c r="I104" s="69" t="s">
        <v>108</v>
      </c>
      <c r="J104" s="5" t="b">
        <f t="shared" si="1"/>
        <v>0</v>
      </c>
      <c r="K104" s="5"/>
      <c r="L104" s="20"/>
      <c r="M104" s="4"/>
    </row>
    <row r="105" spans="1:13" ht="27" customHeight="1" x14ac:dyDescent="0.25">
      <c r="A105" s="118"/>
      <c r="B105" s="118"/>
      <c r="C105" s="132"/>
      <c r="D105" s="135"/>
      <c r="E105" s="143"/>
      <c r="F105" s="176"/>
      <c r="G105" s="118"/>
      <c r="H105" s="45" t="s">
        <v>271</v>
      </c>
      <c r="I105" s="43" t="s">
        <v>108</v>
      </c>
      <c r="J105" s="5" t="b">
        <f t="shared" si="1"/>
        <v>0</v>
      </c>
      <c r="K105" s="55"/>
      <c r="L105" s="54"/>
      <c r="M105" s="52"/>
    </row>
    <row r="106" spans="1:13" ht="27" customHeight="1" x14ac:dyDescent="0.25">
      <c r="A106" s="119"/>
      <c r="B106" s="119"/>
      <c r="C106" s="133"/>
      <c r="D106" s="137"/>
      <c r="E106" s="145"/>
      <c r="F106" s="141"/>
      <c r="G106" s="119"/>
      <c r="H106" s="10" t="s">
        <v>272</v>
      </c>
      <c r="I106" s="11" t="s">
        <v>108</v>
      </c>
      <c r="J106" s="5" t="b">
        <f t="shared" si="1"/>
        <v>1</v>
      </c>
      <c r="K106" s="16" t="s">
        <v>441</v>
      </c>
      <c r="L106" s="21" t="s">
        <v>436</v>
      </c>
      <c r="M106" s="10"/>
    </row>
    <row r="107" spans="1:13" ht="27" customHeight="1" x14ac:dyDescent="0.25">
      <c r="A107" s="149" t="s">
        <v>230</v>
      </c>
      <c r="B107" s="149" t="s">
        <v>254</v>
      </c>
      <c r="C107" s="177" t="s">
        <v>273</v>
      </c>
      <c r="D107" s="180" t="s">
        <v>274</v>
      </c>
      <c r="E107" s="183" t="s">
        <v>275</v>
      </c>
      <c r="F107" s="186" t="s">
        <v>171</v>
      </c>
      <c r="G107" s="126"/>
      <c r="H107" s="42" t="s">
        <v>276</v>
      </c>
      <c r="I107" s="38" t="s">
        <v>108</v>
      </c>
      <c r="J107" s="5" t="b">
        <f t="shared" si="1"/>
        <v>0</v>
      </c>
      <c r="K107" s="39"/>
      <c r="L107" s="40"/>
      <c r="M107" s="42"/>
    </row>
    <row r="108" spans="1:13" ht="27" customHeight="1" x14ac:dyDescent="0.25">
      <c r="A108" s="150"/>
      <c r="B108" s="150"/>
      <c r="C108" s="178"/>
      <c r="D108" s="181"/>
      <c r="E108" s="184"/>
      <c r="F108" s="187"/>
      <c r="G108" s="127"/>
      <c r="H108" s="71" t="s">
        <v>277</v>
      </c>
      <c r="I108" s="51" t="s">
        <v>108</v>
      </c>
      <c r="J108" s="5" t="b">
        <f t="shared" si="1"/>
        <v>0</v>
      </c>
      <c r="K108" s="45"/>
      <c r="L108" s="45"/>
      <c r="M108" s="45"/>
    </row>
    <row r="109" spans="1:13" ht="27" customHeight="1" x14ac:dyDescent="0.25">
      <c r="A109" s="150"/>
      <c r="B109" s="150"/>
      <c r="C109" s="178"/>
      <c r="D109" s="181"/>
      <c r="E109" s="184"/>
      <c r="F109" s="187"/>
      <c r="G109" s="127"/>
      <c r="H109" s="45" t="s">
        <v>278</v>
      </c>
      <c r="I109" s="43" t="s">
        <v>108</v>
      </c>
      <c r="J109" s="5" t="b">
        <f t="shared" si="1"/>
        <v>0</v>
      </c>
      <c r="K109" s="57"/>
      <c r="L109" s="51"/>
      <c r="M109" s="45"/>
    </row>
    <row r="110" spans="1:13" ht="27" customHeight="1" x14ac:dyDescent="0.25">
      <c r="A110" s="150"/>
      <c r="B110" s="150"/>
      <c r="C110" s="178"/>
      <c r="D110" s="181"/>
      <c r="E110" s="184"/>
      <c r="F110" s="187"/>
      <c r="G110" s="127"/>
      <c r="H110" s="45" t="s">
        <v>279</v>
      </c>
      <c r="I110" s="43" t="s">
        <v>108</v>
      </c>
      <c r="J110" s="5" t="b">
        <f t="shared" si="1"/>
        <v>0</v>
      </c>
      <c r="K110" s="57"/>
      <c r="L110" s="51"/>
      <c r="M110" s="45"/>
    </row>
    <row r="111" spans="1:13" ht="27" customHeight="1" x14ac:dyDescent="0.25">
      <c r="A111" s="150"/>
      <c r="B111" s="150"/>
      <c r="C111" s="178"/>
      <c r="D111" s="181"/>
      <c r="E111" s="184"/>
      <c r="F111" s="187"/>
      <c r="G111" s="127"/>
      <c r="H111" s="45" t="s">
        <v>280</v>
      </c>
      <c r="I111" s="43" t="s">
        <v>108</v>
      </c>
      <c r="J111" s="5" t="b">
        <f t="shared" si="1"/>
        <v>0</v>
      </c>
      <c r="K111" s="57"/>
      <c r="L111" s="51"/>
      <c r="M111" s="45"/>
    </row>
    <row r="112" spans="1:13" ht="27" customHeight="1" x14ac:dyDescent="0.25">
      <c r="A112" s="150"/>
      <c r="B112" s="150"/>
      <c r="C112" s="178"/>
      <c r="D112" s="181"/>
      <c r="E112" s="184"/>
      <c r="F112" s="187"/>
      <c r="G112" s="127"/>
      <c r="H112" s="45" t="s">
        <v>281</v>
      </c>
      <c r="I112" s="43" t="s">
        <v>108</v>
      </c>
      <c r="J112" s="5" t="b">
        <f t="shared" si="1"/>
        <v>0</v>
      </c>
      <c r="K112" s="57"/>
      <c r="L112" s="51"/>
      <c r="M112" s="45"/>
    </row>
    <row r="113" spans="1:13" x14ac:dyDescent="0.25">
      <c r="A113" s="151"/>
      <c r="B113" s="151"/>
      <c r="C113" s="179"/>
      <c r="D113" s="182"/>
      <c r="E113" s="185"/>
      <c r="F113" s="188"/>
      <c r="G113" s="128"/>
      <c r="H113" s="72" t="s">
        <v>58</v>
      </c>
      <c r="I113" s="70" t="s">
        <v>108</v>
      </c>
      <c r="J113" s="5" t="b">
        <f t="shared" si="1"/>
        <v>0</v>
      </c>
      <c r="K113" s="56"/>
      <c r="L113" s="59"/>
      <c r="M113" s="72"/>
    </row>
    <row r="114" spans="1:13" ht="48" customHeight="1" x14ac:dyDescent="0.25">
      <c r="A114" s="117" t="s">
        <v>282</v>
      </c>
      <c r="B114" s="117" t="s">
        <v>204</v>
      </c>
      <c r="C114" s="131" t="s">
        <v>283</v>
      </c>
      <c r="D114" s="134" t="s">
        <v>284</v>
      </c>
      <c r="E114" s="142" t="s">
        <v>285</v>
      </c>
      <c r="F114" s="138" t="s">
        <v>98</v>
      </c>
      <c r="G114" s="117" t="s">
        <v>286</v>
      </c>
      <c r="H114" s="73" t="s">
        <v>259</v>
      </c>
      <c r="I114" s="13" t="s">
        <v>108</v>
      </c>
      <c r="J114" s="5" t="b">
        <f t="shared" si="1"/>
        <v>1</v>
      </c>
      <c r="K114" s="13" t="s">
        <v>108</v>
      </c>
      <c r="L114" s="20" t="s">
        <v>442</v>
      </c>
      <c r="M114" s="4" t="s">
        <v>492</v>
      </c>
    </row>
    <row r="115" spans="1:13" ht="35.25" customHeight="1" x14ac:dyDescent="0.25">
      <c r="A115" s="118"/>
      <c r="B115" s="118"/>
      <c r="C115" s="132"/>
      <c r="D115" s="135"/>
      <c r="E115" s="143"/>
      <c r="F115" s="139"/>
      <c r="G115" s="118"/>
      <c r="H115" s="52" t="s">
        <v>287</v>
      </c>
      <c r="I115" s="53">
        <v>3</v>
      </c>
      <c r="J115" s="5" t="b">
        <f t="shared" si="1"/>
        <v>0</v>
      </c>
      <c r="K115" s="58"/>
      <c r="L115" s="54"/>
      <c r="M115" s="52"/>
    </row>
    <row r="116" spans="1:13" ht="35.25" customHeight="1" x14ac:dyDescent="0.25">
      <c r="A116" s="118"/>
      <c r="B116" s="118"/>
      <c r="C116" s="132"/>
      <c r="D116" s="136"/>
      <c r="E116" s="144"/>
      <c r="F116" s="140"/>
      <c r="G116" s="118"/>
      <c r="H116" s="7" t="s">
        <v>288</v>
      </c>
      <c r="I116" s="8">
        <v>2</v>
      </c>
      <c r="J116" s="5" t="b">
        <f t="shared" si="1"/>
        <v>0</v>
      </c>
      <c r="K116" s="15"/>
      <c r="L116" s="17"/>
      <c r="M116" s="7"/>
    </row>
    <row r="117" spans="1:13" ht="35.25" customHeight="1" x14ac:dyDescent="0.25">
      <c r="A117" s="118"/>
      <c r="B117" s="118"/>
      <c r="C117" s="132"/>
      <c r="D117" s="136"/>
      <c r="E117" s="144"/>
      <c r="F117" s="140"/>
      <c r="G117" s="118"/>
      <c r="H117" s="7" t="s">
        <v>289</v>
      </c>
      <c r="I117" s="8">
        <v>1</v>
      </c>
      <c r="J117" s="5" t="b">
        <f t="shared" si="1"/>
        <v>0</v>
      </c>
      <c r="K117" s="15"/>
      <c r="L117" s="17"/>
      <c r="M117" s="7"/>
    </row>
    <row r="118" spans="1:13" ht="59.45" customHeight="1" x14ac:dyDescent="0.25">
      <c r="A118" s="119"/>
      <c r="B118" s="119"/>
      <c r="C118" s="133"/>
      <c r="D118" s="137"/>
      <c r="E118" s="145"/>
      <c r="F118" s="141"/>
      <c r="G118" s="119"/>
      <c r="H118" s="10" t="s">
        <v>290</v>
      </c>
      <c r="I118" s="11">
        <v>0</v>
      </c>
      <c r="J118" s="5" t="b">
        <f t="shared" si="1"/>
        <v>0</v>
      </c>
      <c r="K118" s="16"/>
      <c r="L118" s="21"/>
      <c r="M118" s="10"/>
    </row>
    <row r="119" spans="1:13" ht="48" customHeight="1" x14ac:dyDescent="0.25">
      <c r="A119" s="117" t="s">
        <v>282</v>
      </c>
      <c r="B119" s="117" t="s">
        <v>204</v>
      </c>
      <c r="C119" s="131" t="s">
        <v>291</v>
      </c>
      <c r="D119" s="134" t="s">
        <v>292</v>
      </c>
      <c r="E119" s="142" t="s">
        <v>293</v>
      </c>
      <c r="F119" s="138" t="s">
        <v>98</v>
      </c>
      <c r="G119" s="117" t="s">
        <v>286</v>
      </c>
      <c r="H119" s="73" t="s">
        <v>259</v>
      </c>
      <c r="I119" s="13" t="s">
        <v>108</v>
      </c>
      <c r="J119" s="5" t="b">
        <f t="shared" si="1"/>
        <v>0</v>
      </c>
      <c r="K119" s="13"/>
      <c r="L119" s="20"/>
      <c r="M119" s="4"/>
    </row>
    <row r="120" spans="1:13" ht="35.25" customHeight="1" x14ac:dyDescent="0.25">
      <c r="A120" s="118"/>
      <c r="B120" s="118"/>
      <c r="C120" s="132"/>
      <c r="D120" s="135"/>
      <c r="E120" s="143"/>
      <c r="F120" s="139"/>
      <c r="G120" s="118"/>
      <c r="H120" s="52" t="s">
        <v>287</v>
      </c>
      <c r="I120" s="53">
        <v>3</v>
      </c>
      <c r="J120" s="5" t="b">
        <f t="shared" si="1"/>
        <v>0</v>
      </c>
      <c r="K120" s="58"/>
      <c r="L120" s="54"/>
      <c r="M120" s="52"/>
    </row>
    <row r="121" spans="1:13" ht="35.25" customHeight="1" x14ac:dyDescent="0.25">
      <c r="A121" s="118"/>
      <c r="B121" s="118"/>
      <c r="C121" s="132"/>
      <c r="D121" s="136"/>
      <c r="E121" s="144"/>
      <c r="F121" s="140"/>
      <c r="G121" s="118"/>
      <c r="H121" s="7" t="s">
        <v>288</v>
      </c>
      <c r="I121" s="8">
        <v>2</v>
      </c>
      <c r="J121" s="5" t="b">
        <f t="shared" si="1"/>
        <v>0</v>
      </c>
      <c r="K121" s="15"/>
      <c r="L121" s="17"/>
      <c r="M121" s="7"/>
    </row>
    <row r="122" spans="1:13" ht="35.25" customHeight="1" x14ac:dyDescent="0.25">
      <c r="A122" s="118"/>
      <c r="B122" s="118"/>
      <c r="C122" s="132"/>
      <c r="D122" s="136"/>
      <c r="E122" s="144"/>
      <c r="F122" s="140"/>
      <c r="G122" s="118"/>
      <c r="H122" s="7" t="s">
        <v>289</v>
      </c>
      <c r="I122" s="8">
        <v>1</v>
      </c>
      <c r="J122" s="5" t="b">
        <f t="shared" si="1"/>
        <v>0</v>
      </c>
      <c r="K122" s="15"/>
      <c r="L122" s="17"/>
      <c r="M122" s="7"/>
    </row>
    <row r="123" spans="1:13" ht="59.45" customHeight="1" x14ac:dyDescent="0.25">
      <c r="A123" s="119"/>
      <c r="B123" s="119"/>
      <c r="C123" s="133"/>
      <c r="D123" s="137"/>
      <c r="E123" s="145"/>
      <c r="F123" s="141"/>
      <c r="G123" s="119"/>
      <c r="H123" s="10" t="s">
        <v>290</v>
      </c>
      <c r="I123" s="11">
        <v>0</v>
      </c>
      <c r="J123" s="5" t="b">
        <f t="shared" si="1"/>
        <v>1</v>
      </c>
      <c r="K123" s="16">
        <v>0</v>
      </c>
      <c r="L123" s="21" t="s">
        <v>443</v>
      </c>
      <c r="M123" s="10" t="s">
        <v>444</v>
      </c>
    </row>
    <row r="124" spans="1:13" ht="35.25" customHeight="1" x14ac:dyDescent="0.25">
      <c r="A124" s="117" t="s">
        <v>282</v>
      </c>
      <c r="B124" s="117" t="s">
        <v>204</v>
      </c>
      <c r="C124" s="131" t="s">
        <v>294</v>
      </c>
      <c r="D124" s="134" t="s">
        <v>295</v>
      </c>
      <c r="E124" s="142" t="s">
        <v>296</v>
      </c>
      <c r="F124" s="138" t="s">
        <v>98</v>
      </c>
      <c r="G124" s="117" t="s">
        <v>297</v>
      </c>
      <c r="H124" s="73" t="s">
        <v>259</v>
      </c>
      <c r="I124" s="13" t="s">
        <v>108</v>
      </c>
      <c r="J124" s="5" t="b">
        <f t="shared" si="1"/>
        <v>1</v>
      </c>
      <c r="K124" s="13" t="s">
        <v>108</v>
      </c>
      <c r="L124" s="20" t="s">
        <v>9</v>
      </c>
      <c r="M124" s="4"/>
    </row>
    <row r="125" spans="1:13" ht="35.25" customHeight="1" x14ac:dyDescent="0.25">
      <c r="A125" s="118"/>
      <c r="B125" s="118"/>
      <c r="C125" s="132"/>
      <c r="D125" s="135"/>
      <c r="E125" s="143"/>
      <c r="F125" s="139"/>
      <c r="G125" s="118"/>
      <c r="H125" s="52" t="s">
        <v>298</v>
      </c>
      <c r="I125" s="53">
        <v>3</v>
      </c>
      <c r="J125" s="5" t="b">
        <f t="shared" si="1"/>
        <v>0</v>
      </c>
      <c r="K125" s="58"/>
      <c r="L125" s="54"/>
      <c r="M125" s="52"/>
    </row>
    <row r="126" spans="1:13" ht="35.25" customHeight="1" x14ac:dyDescent="0.25">
      <c r="A126" s="118"/>
      <c r="B126" s="118"/>
      <c r="C126" s="132"/>
      <c r="D126" s="136"/>
      <c r="E126" s="144"/>
      <c r="F126" s="140"/>
      <c r="G126" s="118"/>
      <c r="H126" s="7" t="s">
        <v>299</v>
      </c>
      <c r="I126" s="8">
        <v>2</v>
      </c>
      <c r="J126" s="5" t="b">
        <f t="shared" si="1"/>
        <v>0</v>
      </c>
      <c r="K126" s="15"/>
      <c r="L126" s="17"/>
      <c r="M126" s="7"/>
    </row>
    <row r="127" spans="1:13" ht="35.25" customHeight="1" x14ac:dyDescent="0.25">
      <c r="A127" s="118"/>
      <c r="B127" s="118"/>
      <c r="C127" s="132"/>
      <c r="D127" s="136"/>
      <c r="E127" s="144"/>
      <c r="F127" s="140"/>
      <c r="G127" s="118"/>
      <c r="H127" s="7" t="s">
        <v>300</v>
      </c>
      <c r="I127" s="8">
        <v>1</v>
      </c>
      <c r="J127" s="5" t="b">
        <f t="shared" si="1"/>
        <v>0</v>
      </c>
      <c r="K127" s="15"/>
      <c r="L127" s="17"/>
      <c r="M127" s="7"/>
    </row>
    <row r="128" spans="1:13" ht="59.45" customHeight="1" x14ac:dyDescent="0.25">
      <c r="A128" s="119"/>
      <c r="B128" s="119"/>
      <c r="C128" s="133"/>
      <c r="D128" s="137"/>
      <c r="E128" s="145"/>
      <c r="F128" s="141"/>
      <c r="G128" s="119"/>
      <c r="H128" s="10" t="s">
        <v>301</v>
      </c>
      <c r="I128" s="11">
        <v>0</v>
      </c>
      <c r="J128" s="5" t="b">
        <f t="shared" si="1"/>
        <v>0</v>
      </c>
      <c r="K128" s="16"/>
      <c r="L128" s="21"/>
      <c r="M128" s="10"/>
    </row>
    <row r="129" spans="1:13" ht="35.25" customHeight="1" x14ac:dyDescent="0.25">
      <c r="A129" s="117" t="s">
        <v>282</v>
      </c>
      <c r="B129" s="117" t="s">
        <v>204</v>
      </c>
      <c r="C129" s="131" t="s">
        <v>302</v>
      </c>
      <c r="D129" s="134" t="s">
        <v>303</v>
      </c>
      <c r="E129" s="142" t="s">
        <v>304</v>
      </c>
      <c r="F129" s="138" t="s">
        <v>98</v>
      </c>
      <c r="G129" s="117" t="s">
        <v>286</v>
      </c>
      <c r="H129" s="4" t="s">
        <v>259</v>
      </c>
      <c r="I129" s="5" t="s">
        <v>108</v>
      </c>
      <c r="J129" s="5" t="b">
        <f t="shared" si="1"/>
        <v>0</v>
      </c>
      <c r="K129" s="13"/>
      <c r="L129" s="20"/>
      <c r="M129" s="4"/>
    </row>
    <row r="130" spans="1:13" ht="35.25" customHeight="1" x14ac:dyDescent="0.25">
      <c r="A130" s="118"/>
      <c r="B130" s="118"/>
      <c r="C130" s="132"/>
      <c r="D130" s="135"/>
      <c r="E130" s="143"/>
      <c r="F130" s="139"/>
      <c r="G130" s="118"/>
      <c r="H130" s="52" t="s">
        <v>305</v>
      </c>
      <c r="I130" s="53">
        <v>3</v>
      </c>
      <c r="J130" s="5" t="b">
        <f t="shared" si="1"/>
        <v>0</v>
      </c>
      <c r="K130" s="58"/>
      <c r="L130" s="54"/>
      <c r="M130" s="52"/>
    </row>
    <row r="131" spans="1:13" ht="35.25" customHeight="1" x14ac:dyDescent="0.25">
      <c r="A131" s="118"/>
      <c r="B131" s="118"/>
      <c r="C131" s="132"/>
      <c r="D131" s="136"/>
      <c r="E131" s="144"/>
      <c r="F131" s="140"/>
      <c r="G131" s="118"/>
      <c r="H131" s="7" t="s">
        <v>306</v>
      </c>
      <c r="I131" s="8">
        <v>2</v>
      </c>
      <c r="J131" s="5" t="b">
        <f t="shared" ref="J131:J194" si="2">IF(K131&lt;&gt;"",TRUE,FALSE)</f>
        <v>0</v>
      </c>
      <c r="K131" s="15"/>
      <c r="L131" s="17"/>
      <c r="M131" s="7"/>
    </row>
    <row r="132" spans="1:13" ht="35.25" customHeight="1" x14ac:dyDescent="0.25">
      <c r="A132" s="118"/>
      <c r="B132" s="118"/>
      <c r="C132" s="132"/>
      <c r="D132" s="136"/>
      <c r="E132" s="144"/>
      <c r="F132" s="140"/>
      <c r="G132" s="118"/>
      <c r="H132" s="7" t="s">
        <v>307</v>
      </c>
      <c r="I132" s="8">
        <v>1</v>
      </c>
      <c r="J132" s="5" t="b">
        <f t="shared" si="2"/>
        <v>0</v>
      </c>
      <c r="K132" s="15"/>
      <c r="L132" s="17"/>
      <c r="M132" s="7"/>
    </row>
    <row r="133" spans="1:13" ht="59.45" customHeight="1" x14ac:dyDescent="0.25">
      <c r="A133" s="119"/>
      <c r="B133" s="119"/>
      <c r="C133" s="133"/>
      <c r="D133" s="137"/>
      <c r="E133" s="145"/>
      <c r="F133" s="141"/>
      <c r="G133" s="119"/>
      <c r="H133" s="10" t="s">
        <v>308</v>
      </c>
      <c r="I133" s="11">
        <v>0</v>
      </c>
      <c r="J133" s="5" t="b">
        <f t="shared" si="2"/>
        <v>1</v>
      </c>
      <c r="K133" s="16">
        <v>0</v>
      </c>
      <c r="L133" s="21" t="s">
        <v>443</v>
      </c>
      <c r="M133" s="10" t="s">
        <v>444</v>
      </c>
    </row>
    <row r="134" spans="1:13" ht="35.25" customHeight="1" x14ac:dyDescent="0.25">
      <c r="A134" s="117" t="s">
        <v>282</v>
      </c>
      <c r="B134" s="117" t="s">
        <v>204</v>
      </c>
      <c r="C134" s="131" t="s">
        <v>309</v>
      </c>
      <c r="D134" s="134" t="s">
        <v>310</v>
      </c>
      <c r="E134" s="142" t="s">
        <v>311</v>
      </c>
      <c r="F134" s="138" t="s">
        <v>98</v>
      </c>
      <c r="G134" s="117" t="s">
        <v>286</v>
      </c>
      <c r="H134" s="4" t="s">
        <v>259</v>
      </c>
      <c r="I134" s="5" t="s">
        <v>108</v>
      </c>
      <c r="J134" s="5" t="b">
        <f t="shared" si="2"/>
        <v>1</v>
      </c>
      <c r="K134" s="13" t="s">
        <v>108</v>
      </c>
      <c r="L134" s="20" t="s">
        <v>9</v>
      </c>
      <c r="M134" s="4" t="s">
        <v>445</v>
      </c>
    </row>
    <row r="135" spans="1:13" ht="35.25" customHeight="1" x14ac:dyDescent="0.25">
      <c r="A135" s="118"/>
      <c r="B135" s="118"/>
      <c r="C135" s="132"/>
      <c r="D135" s="135"/>
      <c r="E135" s="143"/>
      <c r="F135" s="139"/>
      <c r="G135" s="118"/>
      <c r="H135" s="52" t="s">
        <v>305</v>
      </c>
      <c r="I135" s="53">
        <v>3</v>
      </c>
      <c r="J135" s="5" t="b">
        <f t="shared" si="2"/>
        <v>0</v>
      </c>
      <c r="K135" s="58"/>
      <c r="L135" s="54"/>
      <c r="M135" s="52"/>
    </row>
    <row r="136" spans="1:13" ht="35.25" customHeight="1" x14ac:dyDescent="0.25">
      <c r="A136" s="118"/>
      <c r="B136" s="118"/>
      <c r="C136" s="132"/>
      <c r="D136" s="136"/>
      <c r="E136" s="144"/>
      <c r="F136" s="140"/>
      <c r="G136" s="118"/>
      <c r="H136" s="7" t="s">
        <v>306</v>
      </c>
      <c r="I136" s="8">
        <v>2</v>
      </c>
      <c r="J136" s="5" t="b">
        <f t="shared" si="2"/>
        <v>0</v>
      </c>
      <c r="K136" s="15"/>
      <c r="L136" s="17"/>
      <c r="M136" s="7"/>
    </row>
    <row r="137" spans="1:13" ht="35.25" customHeight="1" x14ac:dyDescent="0.25">
      <c r="A137" s="118"/>
      <c r="B137" s="118"/>
      <c r="C137" s="132"/>
      <c r="D137" s="136"/>
      <c r="E137" s="144"/>
      <c r="F137" s="140"/>
      <c r="G137" s="118"/>
      <c r="H137" s="7" t="s">
        <v>307</v>
      </c>
      <c r="I137" s="8">
        <v>1</v>
      </c>
      <c r="J137" s="5" t="b">
        <f t="shared" si="2"/>
        <v>0</v>
      </c>
      <c r="K137" s="15"/>
      <c r="L137" s="17"/>
      <c r="M137" s="7"/>
    </row>
    <row r="138" spans="1:13" ht="59.45" customHeight="1" x14ac:dyDescent="0.25">
      <c r="A138" s="119"/>
      <c r="B138" s="119"/>
      <c r="C138" s="133"/>
      <c r="D138" s="137"/>
      <c r="E138" s="145"/>
      <c r="F138" s="141"/>
      <c r="G138" s="119"/>
      <c r="H138" s="10" t="s">
        <v>308</v>
      </c>
      <c r="I138" s="11">
        <v>0</v>
      </c>
      <c r="J138" s="5" t="b">
        <f t="shared" si="2"/>
        <v>0</v>
      </c>
      <c r="K138" s="16"/>
      <c r="L138" s="21"/>
      <c r="M138" s="10"/>
    </row>
    <row r="139" spans="1:13" ht="57.75" customHeight="1" x14ac:dyDescent="0.25">
      <c r="A139" s="75" t="s">
        <v>282</v>
      </c>
      <c r="B139" s="75" t="s">
        <v>204</v>
      </c>
      <c r="C139" s="74" t="s">
        <v>312</v>
      </c>
      <c r="D139" s="88" t="s">
        <v>313</v>
      </c>
      <c r="E139" s="76" t="s">
        <v>314</v>
      </c>
      <c r="F139" s="75" t="s">
        <v>247</v>
      </c>
      <c r="G139" s="31"/>
      <c r="H139" s="76"/>
      <c r="I139" s="68" t="s">
        <v>108</v>
      </c>
      <c r="J139" s="5" t="b">
        <f t="shared" si="2"/>
        <v>1</v>
      </c>
      <c r="K139" s="32" t="s">
        <v>464</v>
      </c>
      <c r="L139" s="30" t="s">
        <v>446</v>
      </c>
      <c r="M139" s="31" t="s">
        <v>447</v>
      </c>
    </row>
    <row r="140" spans="1:13" ht="38.25" x14ac:dyDescent="0.25">
      <c r="A140" s="117" t="s">
        <v>282</v>
      </c>
      <c r="B140" s="117" t="s">
        <v>204</v>
      </c>
      <c r="C140" s="131" t="s">
        <v>315</v>
      </c>
      <c r="D140" s="134" t="s">
        <v>316</v>
      </c>
      <c r="E140" s="142" t="s">
        <v>317</v>
      </c>
      <c r="F140" s="138" t="s">
        <v>98</v>
      </c>
      <c r="G140" s="117" t="s">
        <v>147</v>
      </c>
      <c r="H140" s="4" t="s">
        <v>305</v>
      </c>
      <c r="I140" s="5">
        <v>3</v>
      </c>
      <c r="J140" s="5" t="b">
        <f t="shared" si="2"/>
        <v>1</v>
      </c>
      <c r="K140" s="13">
        <v>3</v>
      </c>
      <c r="L140" s="17" t="s">
        <v>448</v>
      </c>
      <c r="M140" s="4" t="s">
        <v>465</v>
      </c>
    </row>
    <row r="141" spans="1:13" x14ac:dyDescent="0.25">
      <c r="A141" s="118"/>
      <c r="B141" s="118"/>
      <c r="C141" s="132"/>
      <c r="D141" s="136"/>
      <c r="E141" s="144"/>
      <c r="F141" s="140"/>
      <c r="G141" s="118"/>
      <c r="H141" s="7" t="s">
        <v>306</v>
      </c>
      <c r="I141" s="8">
        <v>2</v>
      </c>
      <c r="J141" s="5" t="b">
        <f t="shared" si="2"/>
        <v>0</v>
      </c>
      <c r="K141" s="15"/>
      <c r="L141" s="17"/>
      <c r="M141" s="7"/>
    </row>
    <row r="142" spans="1:13" x14ac:dyDescent="0.25">
      <c r="A142" s="118"/>
      <c r="B142" s="118"/>
      <c r="C142" s="132"/>
      <c r="D142" s="136"/>
      <c r="E142" s="144"/>
      <c r="F142" s="140"/>
      <c r="G142" s="118"/>
      <c r="H142" s="7" t="s">
        <v>307</v>
      </c>
      <c r="I142" s="8">
        <v>1</v>
      </c>
      <c r="J142" s="5" t="b">
        <f t="shared" si="2"/>
        <v>0</v>
      </c>
      <c r="K142" s="15"/>
      <c r="L142" s="17"/>
      <c r="M142" s="7"/>
    </row>
    <row r="143" spans="1:13" x14ac:dyDescent="0.25">
      <c r="A143" s="118"/>
      <c r="B143" s="118"/>
      <c r="C143" s="132"/>
      <c r="D143" s="136"/>
      <c r="E143" s="144"/>
      <c r="F143" s="140"/>
      <c r="G143" s="118"/>
      <c r="H143" s="7" t="s">
        <v>308</v>
      </c>
      <c r="I143" s="8">
        <v>0</v>
      </c>
      <c r="J143" s="5" t="b">
        <f t="shared" si="2"/>
        <v>0</v>
      </c>
      <c r="K143" s="8"/>
      <c r="L143" s="17"/>
      <c r="M143" s="7"/>
    </row>
    <row r="144" spans="1:13" x14ac:dyDescent="0.25">
      <c r="A144" s="119"/>
      <c r="B144" s="119"/>
      <c r="C144" s="133"/>
      <c r="D144" s="137"/>
      <c r="E144" s="145"/>
      <c r="F144" s="141"/>
      <c r="G144" s="119"/>
      <c r="H144" s="10" t="s">
        <v>259</v>
      </c>
      <c r="I144" s="11" t="s">
        <v>108</v>
      </c>
      <c r="J144" s="5" t="b">
        <f t="shared" si="2"/>
        <v>0</v>
      </c>
      <c r="K144" s="16"/>
      <c r="L144" s="21"/>
      <c r="M144" s="10"/>
    </row>
    <row r="145" spans="1:13" ht="25.5" x14ac:dyDescent="0.25">
      <c r="A145" s="117" t="s">
        <v>282</v>
      </c>
      <c r="B145" s="117" t="s">
        <v>204</v>
      </c>
      <c r="C145" s="131" t="s">
        <v>318</v>
      </c>
      <c r="D145" s="134" t="s">
        <v>319</v>
      </c>
      <c r="E145" s="142" t="s">
        <v>320</v>
      </c>
      <c r="F145" s="138" t="s">
        <v>98</v>
      </c>
      <c r="G145" s="117"/>
      <c r="H145" s="4" t="s">
        <v>305</v>
      </c>
      <c r="I145" s="5">
        <v>3</v>
      </c>
      <c r="J145" s="5" t="b">
        <f t="shared" si="2"/>
        <v>0</v>
      </c>
      <c r="K145" s="5"/>
      <c r="L145" s="20"/>
      <c r="M145" s="4"/>
    </row>
    <row r="146" spans="1:13" x14ac:dyDescent="0.25">
      <c r="A146" s="118"/>
      <c r="B146" s="118"/>
      <c r="C146" s="132"/>
      <c r="D146" s="136"/>
      <c r="E146" s="144"/>
      <c r="F146" s="140"/>
      <c r="G146" s="118"/>
      <c r="H146" s="7" t="s">
        <v>306</v>
      </c>
      <c r="I146" s="8">
        <v>2</v>
      </c>
      <c r="J146" s="5" t="b">
        <f t="shared" si="2"/>
        <v>0</v>
      </c>
      <c r="K146" s="8"/>
      <c r="L146" s="17"/>
      <c r="M146" s="7"/>
    </row>
    <row r="147" spans="1:13" ht="51" x14ac:dyDescent="0.25">
      <c r="A147" s="118"/>
      <c r="B147" s="118"/>
      <c r="C147" s="132"/>
      <c r="D147" s="136"/>
      <c r="E147" s="144"/>
      <c r="F147" s="140"/>
      <c r="G147" s="118"/>
      <c r="H147" s="7" t="s">
        <v>307</v>
      </c>
      <c r="I147" s="8">
        <v>1</v>
      </c>
      <c r="J147" s="5" t="b">
        <f t="shared" si="2"/>
        <v>1</v>
      </c>
      <c r="K147" s="15">
        <v>1</v>
      </c>
      <c r="L147" s="17" t="s">
        <v>449</v>
      </c>
      <c r="M147" s="7" t="s">
        <v>493</v>
      </c>
    </row>
    <row r="148" spans="1:13" x14ac:dyDescent="0.25">
      <c r="A148" s="118"/>
      <c r="B148" s="118"/>
      <c r="C148" s="132"/>
      <c r="D148" s="136"/>
      <c r="E148" s="144"/>
      <c r="F148" s="140"/>
      <c r="G148" s="118"/>
      <c r="H148" s="7" t="s">
        <v>308</v>
      </c>
      <c r="I148" s="8">
        <v>0</v>
      </c>
      <c r="J148" s="5" t="b">
        <f t="shared" si="2"/>
        <v>0</v>
      </c>
      <c r="K148" s="8"/>
      <c r="L148" s="17"/>
      <c r="M148" s="7"/>
    </row>
    <row r="149" spans="1:13" x14ac:dyDescent="0.25">
      <c r="A149" s="119"/>
      <c r="B149" s="119"/>
      <c r="C149" s="133"/>
      <c r="D149" s="137"/>
      <c r="E149" s="145"/>
      <c r="F149" s="141"/>
      <c r="G149" s="119"/>
      <c r="H149" s="10" t="s">
        <v>259</v>
      </c>
      <c r="I149" s="11" t="s">
        <v>108</v>
      </c>
      <c r="J149" s="5" t="b">
        <f t="shared" si="2"/>
        <v>0</v>
      </c>
      <c r="K149" s="16"/>
      <c r="L149" s="21"/>
      <c r="M149" s="10"/>
    </row>
    <row r="150" spans="1:13" ht="25.5" x14ac:dyDescent="0.25">
      <c r="A150" s="117" t="s">
        <v>282</v>
      </c>
      <c r="B150" s="117" t="s">
        <v>204</v>
      </c>
      <c r="C150" s="131" t="s">
        <v>321</v>
      </c>
      <c r="D150" s="134" t="s">
        <v>322</v>
      </c>
      <c r="E150" s="142" t="s">
        <v>323</v>
      </c>
      <c r="F150" s="138" t="s">
        <v>98</v>
      </c>
      <c r="G150" s="117" t="s">
        <v>324</v>
      </c>
      <c r="H150" s="4" t="s">
        <v>305</v>
      </c>
      <c r="I150" s="5">
        <v>3</v>
      </c>
      <c r="J150" s="5" t="b">
        <f t="shared" si="2"/>
        <v>0</v>
      </c>
      <c r="K150" s="13"/>
      <c r="L150" s="20"/>
      <c r="M150" s="4"/>
    </row>
    <row r="151" spans="1:13" x14ac:dyDescent="0.25">
      <c r="A151" s="118"/>
      <c r="B151" s="118"/>
      <c r="C151" s="132"/>
      <c r="D151" s="136"/>
      <c r="E151" s="144"/>
      <c r="F151" s="140"/>
      <c r="G151" s="118"/>
      <c r="H151" s="7" t="s">
        <v>306</v>
      </c>
      <c r="I151" s="8">
        <v>2</v>
      </c>
      <c r="J151" s="5" t="b">
        <f t="shared" si="2"/>
        <v>0</v>
      </c>
      <c r="K151" s="15"/>
      <c r="L151" s="17"/>
      <c r="M151" s="7"/>
    </row>
    <row r="152" spans="1:13" x14ac:dyDescent="0.25">
      <c r="A152" s="118"/>
      <c r="B152" s="118"/>
      <c r="C152" s="132"/>
      <c r="D152" s="136"/>
      <c r="E152" s="144"/>
      <c r="F152" s="140"/>
      <c r="G152" s="118"/>
      <c r="H152" s="7" t="s">
        <v>307</v>
      </c>
      <c r="I152" s="8">
        <v>1</v>
      </c>
      <c r="J152" s="5" t="b">
        <f t="shared" si="2"/>
        <v>0</v>
      </c>
      <c r="K152" s="15"/>
      <c r="L152" s="17"/>
      <c r="M152" s="7"/>
    </row>
    <row r="153" spans="1:13" x14ac:dyDescent="0.25">
      <c r="A153" s="118"/>
      <c r="B153" s="118"/>
      <c r="C153" s="132"/>
      <c r="D153" s="136"/>
      <c r="E153" s="144"/>
      <c r="F153" s="140"/>
      <c r="G153" s="118"/>
      <c r="H153" s="7" t="s">
        <v>308</v>
      </c>
      <c r="I153" s="8">
        <v>0</v>
      </c>
      <c r="J153" s="5" t="b">
        <f t="shared" si="2"/>
        <v>0</v>
      </c>
      <c r="K153" s="15"/>
      <c r="L153" s="17"/>
      <c r="M153" s="7"/>
    </row>
    <row r="154" spans="1:13" x14ac:dyDescent="0.25">
      <c r="A154" s="119"/>
      <c r="B154" s="119"/>
      <c r="C154" s="133"/>
      <c r="D154" s="137"/>
      <c r="E154" s="145"/>
      <c r="F154" s="141"/>
      <c r="G154" s="119"/>
      <c r="H154" s="10" t="s">
        <v>259</v>
      </c>
      <c r="I154" s="11" t="s">
        <v>108</v>
      </c>
      <c r="J154" s="5" t="b">
        <f t="shared" si="2"/>
        <v>1</v>
      </c>
      <c r="K154" s="16" t="s">
        <v>108</v>
      </c>
      <c r="L154" s="21" t="s">
        <v>9</v>
      </c>
      <c r="M154" s="10"/>
    </row>
    <row r="155" spans="1:13" ht="46.5" customHeight="1" x14ac:dyDescent="0.25">
      <c r="A155" s="40" t="s">
        <v>282</v>
      </c>
      <c r="B155" s="40" t="s">
        <v>204</v>
      </c>
      <c r="C155" s="84" t="s">
        <v>325</v>
      </c>
      <c r="D155" s="86" t="s">
        <v>326</v>
      </c>
      <c r="E155" s="42" t="s">
        <v>327</v>
      </c>
      <c r="F155" s="40" t="s">
        <v>247</v>
      </c>
      <c r="G155" s="40"/>
      <c r="H155" s="42"/>
      <c r="I155" s="38" t="s">
        <v>108</v>
      </c>
      <c r="J155" s="5" t="b">
        <f t="shared" si="2"/>
        <v>1</v>
      </c>
      <c r="K155" s="39" t="s">
        <v>441</v>
      </c>
      <c r="L155" s="40" t="s">
        <v>450</v>
      </c>
      <c r="M155" s="42"/>
    </row>
    <row r="156" spans="1:13" ht="25.5" x14ac:dyDescent="0.25">
      <c r="A156" s="117" t="s">
        <v>282</v>
      </c>
      <c r="B156" s="117" t="s">
        <v>328</v>
      </c>
      <c r="C156" s="131" t="s">
        <v>329</v>
      </c>
      <c r="D156" s="134" t="s">
        <v>330</v>
      </c>
      <c r="E156" s="142" t="s">
        <v>331</v>
      </c>
      <c r="F156" s="138" t="s">
        <v>98</v>
      </c>
      <c r="G156" s="117" t="s">
        <v>332</v>
      </c>
      <c r="H156" s="4" t="s">
        <v>333</v>
      </c>
      <c r="I156" s="5">
        <v>3</v>
      </c>
      <c r="J156" s="5" t="b">
        <f t="shared" si="2"/>
        <v>0</v>
      </c>
      <c r="K156" s="13"/>
      <c r="L156" s="20"/>
      <c r="M156" s="4"/>
    </row>
    <row r="157" spans="1:13" x14ac:dyDescent="0.25">
      <c r="A157" s="118"/>
      <c r="B157" s="118"/>
      <c r="C157" s="132"/>
      <c r="D157" s="136"/>
      <c r="E157" s="144"/>
      <c r="F157" s="140"/>
      <c r="G157" s="118"/>
      <c r="H157" s="7" t="s">
        <v>334</v>
      </c>
      <c r="I157" s="8">
        <v>2</v>
      </c>
      <c r="J157" s="5" t="b">
        <f t="shared" si="2"/>
        <v>1</v>
      </c>
      <c r="K157" s="8">
        <v>2</v>
      </c>
      <c r="L157" s="17" t="s">
        <v>147</v>
      </c>
      <c r="M157" s="7"/>
    </row>
    <row r="158" spans="1:13" ht="25.5" x14ac:dyDescent="0.25">
      <c r="A158" s="118"/>
      <c r="B158" s="118"/>
      <c r="C158" s="132"/>
      <c r="D158" s="136"/>
      <c r="E158" s="144"/>
      <c r="F158" s="140"/>
      <c r="G158" s="118"/>
      <c r="H158" s="7" t="s">
        <v>335</v>
      </c>
      <c r="I158" s="8">
        <v>1</v>
      </c>
      <c r="J158" s="5" t="b">
        <f t="shared" si="2"/>
        <v>0</v>
      </c>
      <c r="K158" s="15"/>
      <c r="L158" s="17"/>
      <c r="M158" s="7"/>
    </row>
    <row r="159" spans="1:13" ht="32.25" customHeight="1" x14ac:dyDescent="0.25">
      <c r="A159" s="118"/>
      <c r="B159" s="118"/>
      <c r="C159" s="132"/>
      <c r="D159" s="136"/>
      <c r="E159" s="144"/>
      <c r="F159" s="140"/>
      <c r="G159" s="118"/>
      <c r="H159" s="7" t="s">
        <v>336</v>
      </c>
      <c r="I159" s="8">
        <v>0</v>
      </c>
      <c r="J159" s="5" t="b">
        <f t="shared" si="2"/>
        <v>0</v>
      </c>
      <c r="K159" s="15"/>
      <c r="L159" s="17"/>
      <c r="M159" s="7"/>
    </row>
    <row r="160" spans="1:13" ht="75.75" customHeight="1" x14ac:dyDescent="0.25">
      <c r="A160" s="119"/>
      <c r="B160" s="119"/>
      <c r="C160" s="133"/>
      <c r="D160" s="137"/>
      <c r="E160" s="145"/>
      <c r="F160" s="141"/>
      <c r="G160" s="119"/>
      <c r="H160" s="10" t="s">
        <v>119</v>
      </c>
      <c r="I160" s="11" t="s">
        <v>108</v>
      </c>
      <c r="J160" s="5" t="b">
        <f t="shared" si="2"/>
        <v>0</v>
      </c>
      <c r="K160" s="16"/>
      <c r="L160" s="21"/>
      <c r="M160" s="10"/>
    </row>
    <row r="161" spans="1:13" ht="51" x14ac:dyDescent="0.25">
      <c r="A161" s="30" t="s">
        <v>282</v>
      </c>
      <c r="B161" s="30" t="s">
        <v>328</v>
      </c>
      <c r="C161" s="67" t="s">
        <v>337</v>
      </c>
      <c r="D161" s="87" t="s">
        <v>338</v>
      </c>
      <c r="E161" s="31" t="s">
        <v>339</v>
      </c>
      <c r="F161" s="30" t="s">
        <v>247</v>
      </c>
      <c r="G161" s="31"/>
      <c r="H161" s="31"/>
      <c r="I161" s="68" t="s">
        <v>108</v>
      </c>
      <c r="J161" s="5" t="b">
        <f t="shared" si="2"/>
        <v>1</v>
      </c>
      <c r="K161" s="32" t="s">
        <v>108</v>
      </c>
      <c r="L161" s="30"/>
      <c r="M161" s="31"/>
    </row>
    <row r="162" spans="1:13" ht="54" customHeight="1" x14ac:dyDescent="0.25">
      <c r="A162" s="30" t="s">
        <v>282</v>
      </c>
      <c r="B162" s="30" t="s">
        <v>328</v>
      </c>
      <c r="C162" s="67" t="s">
        <v>340</v>
      </c>
      <c r="D162" s="87" t="s">
        <v>341</v>
      </c>
      <c r="E162" s="31" t="s">
        <v>342</v>
      </c>
      <c r="F162" s="30" t="s">
        <v>247</v>
      </c>
      <c r="G162" s="31"/>
      <c r="H162" s="31"/>
      <c r="I162" s="68" t="s">
        <v>108</v>
      </c>
      <c r="J162" s="5" t="b">
        <f t="shared" si="2"/>
        <v>1</v>
      </c>
      <c r="K162" s="32" t="s">
        <v>108</v>
      </c>
      <c r="L162" s="30"/>
      <c r="M162" s="31"/>
    </row>
    <row r="163" spans="1:13" ht="114.75" x14ac:dyDescent="0.25">
      <c r="A163" s="30" t="s">
        <v>282</v>
      </c>
      <c r="B163" s="30" t="s">
        <v>328</v>
      </c>
      <c r="C163" s="67" t="s">
        <v>343</v>
      </c>
      <c r="D163" s="87" t="s">
        <v>344</v>
      </c>
      <c r="E163" s="31" t="s">
        <v>345</v>
      </c>
      <c r="F163" s="30" t="s">
        <v>247</v>
      </c>
      <c r="G163" s="31"/>
      <c r="H163" s="31"/>
      <c r="I163" s="68" t="s">
        <v>108</v>
      </c>
      <c r="J163" s="5" t="b">
        <f t="shared" si="2"/>
        <v>1</v>
      </c>
      <c r="K163" s="32" t="s">
        <v>452</v>
      </c>
      <c r="L163" s="30" t="s">
        <v>147</v>
      </c>
      <c r="M163" s="31"/>
    </row>
    <row r="164" spans="1:13" ht="25.5" x14ac:dyDescent="0.25">
      <c r="A164" s="117" t="s">
        <v>282</v>
      </c>
      <c r="B164" s="117" t="s">
        <v>328</v>
      </c>
      <c r="C164" s="131" t="s">
        <v>346</v>
      </c>
      <c r="D164" s="134" t="s">
        <v>347</v>
      </c>
      <c r="E164" s="142" t="s">
        <v>348</v>
      </c>
      <c r="F164" s="138" t="s">
        <v>98</v>
      </c>
      <c r="G164" s="123" t="s">
        <v>349</v>
      </c>
      <c r="H164" s="4" t="s">
        <v>350</v>
      </c>
      <c r="I164" s="5">
        <v>3</v>
      </c>
      <c r="J164" s="5" t="b">
        <f t="shared" si="2"/>
        <v>0</v>
      </c>
      <c r="K164" s="13"/>
      <c r="L164" s="20"/>
      <c r="M164" s="22"/>
    </row>
    <row r="165" spans="1:13" ht="25.5" x14ac:dyDescent="0.25">
      <c r="A165" s="118"/>
      <c r="B165" s="118"/>
      <c r="C165" s="132"/>
      <c r="D165" s="136"/>
      <c r="E165" s="144"/>
      <c r="F165" s="140"/>
      <c r="G165" s="124"/>
      <c r="H165" s="7" t="s">
        <v>351</v>
      </c>
      <c r="I165" s="8">
        <v>2</v>
      </c>
      <c r="J165" s="5" t="b">
        <f t="shared" si="2"/>
        <v>1</v>
      </c>
      <c r="K165" s="15">
        <v>2</v>
      </c>
      <c r="L165" s="20" t="s">
        <v>451</v>
      </c>
      <c r="M165" s="7"/>
    </row>
    <row r="166" spans="1:13" ht="25.5" x14ac:dyDescent="0.25">
      <c r="A166" s="118"/>
      <c r="B166" s="118"/>
      <c r="C166" s="132"/>
      <c r="D166" s="136"/>
      <c r="E166" s="144"/>
      <c r="F166" s="140"/>
      <c r="G166" s="124"/>
      <c r="H166" s="7" t="s">
        <v>352</v>
      </c>
      <c r="I166" s="8">
        <v>1</v>
      </c>
      <c r="J166" s="5" t="b">
        <f t="shared" si="2"/>
        <v>0</v>
      </c>
      <c r="K166" s="15"/>
      <c r="L166" s="17"/>
      <c r="M166" s="7"/>
    </row>
    <row r="167" spans="1:13" x14ac:dyDescent="0.25">
      <c r="A167" s="118"/>
      <c r="B167" s="118"/>
      <c r="C167" s="132"/>
      <c r="D167" s="136"/>
      <c r="E167" s="144"/>
      <c r="F167" s="140"/>
      <c r="G167" s="124"/>
      <c r="H167" s="7" t="s">
        <v>336</v>
      </c>
      <c r="I167" s="8">
        <v>0</v>
      </c>
      <c r="J167" s="5" t="b">
        <f t="shared" si="2"/>
        <v>0</v>
      </c>
      <c r="K167" s="15"/>
      <c r="L167" s="17"/>
      <c r="M167" s="7"/>
    </row>
    <row r="168" spans="1:13" ht="30" customHeight="1" x14ac:dyDescent="0.25">
      <c r="A168" s="119"/>
      <c r="B168" s="119"/>
      <c r="C168" s="133"/>
      <c r="D168" s="137"/>
      <c r="E168" s="145"/>
      <c r="F168" s="141"/>
      <c r="G168" s="125"/>
      <c r="H168" s="10" t="s">
        <v>124</v>
      </c>
      <c r="I168" s="11" t="s">
        <v>108</v>
      </c>
      <c r="J168" s="5" t="b">
        <f t="shared" si="2"/>
        <v>0</v>
      </c>
      <c r="K168" s="11"/>
      <c r="L168" s="21"/>
      <c r="M168" s="10"/>
    </row>
    <row r="169" spans="1:13" ht="51" x14ac:dyDescent="0.25">
      <c r="A169" s="30" t="s">
        <v>282</v>
      </c>
      <c r="B169" s="30" t="s">
        <v>328</v>
      </c>
      <c r="C169" s="67" t="s">
        <v>353</v>
      </c>
      <c r="D169" s="87" t="s">
        <v>354</v>
      </c>
      <c r="E169" s="31" t="s">
        <v>339</v>
      </c>
      <c r="F169" s="30" t="s">
        <v>247</v>
      </c>
      <c r="G169" s="31"/>
      <c r="H169" s="31"/>
      <c r="I169" s="68" t="s">
        <v>108</v>
      </c>
      <c r="J169" s="5" t="b">
        <f t="shared" si="2"/>
        <v>1</v>
      </c>
      <c r="K169" s="32" t="s">
        <v>108</v>
      </c>
      <c r="L169" s="30"/>
      <c r="M169" s="31"/>
    </row>
    <row r="170" spans="1:13" ht="25.5" x14ac:dyDescent="0.25">
      <c r="A170" s="30" t="s">
        <v>282</v>
      </c>
      <c r="B170" s="30" t="s">
        <v>328</v>
      </c>
      <c r="C170" s="67" t="s">
        <v>355</v>
      </c>
      <c r="D170" s="87" t="s">
        <v>356</v>
      </c>
      <c r="E170" s="31" t="s">
        <v>342</v>
      </c>
      <c r="F170" s="30" t="s">
        <v>247</v>
      </c>
      <c r="G170" s="30" t="s">
        <v>357</v>
      </c>
      <c r="H170" s="31"/>
      <c r="I170" s="68" t="s">
        <v>108</v>
      </c>
      <c r="J170" s="5" t="b">
        <f t="shared" si="2"/>
        <v>1</v>
      </c>
      <c r="K170" s="32" t="s">
        <v>108</v>
      </c>
      <c r="L170" s="30"/>
      <c r="M170" s="31"/>
    </row>
    <row r="171" spans="1:13" ht="143.25" customHeight="1" x14ac:dyDescent="0.25">
      <c r="A171" s="30" t="s">
        <v>282</v>
      </c>
      <c r="B171" s="30" t="s">
        <v>328</v>
      </c>
      <c r="C171" s="67" t="s">
        <v>358</v>
      </c>
      <c r="D171" s="87" t="s">
        <v>359</v>
      </c>
      <c r="E171" s="31" t="s">
        <v>360</v>
      </c>
      <c r="F171" s="30" t="s">
        <v>247</v>
      </c>
      <c r="G171" s="31"/>
      <c r="H171" s="31"/>
      <c r="I171" s="68" t="s">
        <v>108</v>
      </c>
      <c r="J171" s="5" t="b">
        <f t="shared" si="2"/>
        <v>1</v>
      </c>
      <c r="K171" s="32" t="s">
        <v>453</v>
      </c>
      <c r="L171" s="30" t="s">
        <v>297</v>
      </c>
      <c r="M171" s="31"/>
    </row>
    <row r="172" spans="1:13" ht="24.75" customHeight="1" x14ac:dyDescent="0.25">
      <c r="A172" s="123" t="s">
        <v>282</v>
      </c>
      <c r="B172" s="123" t="s">
        <v>328</v>
      </c>
      <c r="C172" s="146">
        <v>16</v>
      </c>
      <c r="D172" s="167" t="s">
        <v>361</v>
      </c>
      <c r="E172" s="142" t="s">
        <v>362</v>
      </c>
      <c r="F172" s="159" t="s">
        <v>98</v>
      </c>
      <c r="G172" s="117" t="s">
        <v>363</v>
      </c>
      <c r="H172" s="22" t="s">
        <v>364</v>
      </c>
      <c r="I172" s="24">
        <v>3</v>
      </c>
      <c r="J172" s="5" t="b">
        <f t="shared" si="2"/>
        <v>0</v>
      </c>
      <c r="K172" s="25"/>
      <c r="L172" s="24"/>
      <c r="M172" s="4"/>
    </row>
    <row r="173" spans="1:13" ht="24.75" customHeight="1" x14ac:dyDescent="0.25">
      <c r="A173" s="124"/>
      <c r="B173" s="124"/>
      <c r="C173" s="147"/>
      <c r="D173" s="168"/>
      <c r="E173" s="144"/>
      <c r="F173" s="161"/>
      <c r="G173" s="118"/>
      <c r="H173" s="26" t="s">
        <v>365</v>
      </c>
      <c r="I173" s="27">
        <v>2</v>
      </c>
      <c r="J173" s="5" t="b">
        <f t="shared" si="2"/>
        <v>0</v>
      </c>
      <c r="K173" s="28"/>
      <c r="L173" s="27"/>
      <c r="M173" s="26"/>
    </row>
    <row r="174" spans="1:13" ht="24.75" customHeight="1" x14ac:dyDescent="0.25">
      <c r="A174" s="124"/>
      <c r="B174" s="124"/>
      <c r="C174" s="147"/>
      <c r="D174" s="168"/>
      <c r="E174" s="144"/>
      <c r="F174" s="161"/>
      <c r="G174" s="118"/>
      <c r="H174" s="26" t="s">
        <v>366</v>
      </c>
      <c r="I174" s="27">
        <v>1</v>
      </c>
      <c r="J174" s="5" t="b">
        <f t="shared" si="2"/>
        <v>0</v>
      </c>
      <c r="K174" s="28"/>
      <c r="L174" s="27"/>
      <c r="M174" s="26"/>
    </row>
    <row r="175" spans="1:13" ht="24.75" customHeight="1" x14ac:dyDescent="0.25">
      <c r="A175" s="125"/>
      <c r="B175" s="125"/>
      <c r="C175" s="148"/>
      <c r="D175" s="169"/>
      <c r="E175" s="145"/>
      <c r="F175" s="162"/>
      <c r="G175" s="119"/>
      <c r="H175" s="23" t="s">
        <v>367</v>
      </c>
      <c r="I175" s="11">
        <v>0</v>
      </c>
      <c r="J175" s="5" t="b">
        <f t="shared" si="2"/>
        <v>1</v>
      </c>
      <c r="K175" s="11">
        <v>0</v>
      </c>
      <c r="L175" s="18" t="s">
        <v>467</v>
      </c>
      <c r="M175" s="23" t="s">
        <v>468</v>
      </c>
    </row>
    <row r="176" spans="1:13" ht="24.75" customHeight="1" x14ac:dyDescent="0.25">
      <c r="A176" s="123" t="s">
        <v>282</v>
      </c>
      <c r="B176" s="123" t="s">
        <v>328</v>
      </c>
      <c r="C176" s="146">
        <v>17</v>
      </c>
      <c r="D176" s="167" t="s">
        <v>368</v>
      </c>
      <c r="E176" s="142" t="s">
        <v>369</v>
      </c>
      <c r="F176" s="159" t="s">
        <v>98</v>
      </c>
      <c r="G176" s="117" t="s">
        <v>363</v>
      </c>
      <c r="H176" s="22" t="s">
        <v>370</v>
      </c>
      <c r="I176" s="24">
        <v>3</v>
      </c>
      <c r="J176" s="5" t="b">
        <f t="shared" si="2"/>
        <v>0</v>
      </c>
      <c r="K176" s="25"/>
      <c r="L176" s="24"/>
      <c r="M176" s="4"/>
    </row>
    <row r="177" spans="1:13" ht="24.75" customHeight="1" x14ac:dyDescent="0.25">
      <c r="A177" s="124"/>
      <c r="B177" s="124"/>
      <c r="C177" s="147"/>
      <c r="D177" s="168"/>
      <c r="E177" s="144"/>
      <c r="F177" s="161"/>
      <c r="G177" s="118"/>
      <c r="H177" s="26" t="s">
        <v>371</v>
      </c>
      <c r="I177" s="27">
        <v>2</v>
      </c>
      <c r="J177" s="5" t="b">
        <f t="shared" si="2"/>
        <v>0</v>
      </c>
      <c r="K177" s="28"/>
      <c r="L177" s="27"/>
      <c r="M177" s="26"/>
    </row>
    <row r="178" spans="1:13" ht="24.75" customHeight="1" x14ac:dyDescent="0.25">
      <c r="A178" s="124"/>
      <c r="B178" s="124"/>
      <c r="C178" s="147"/>
      <c r="D178" s="168"/>
      <c r="E178" s="144"/>
      <c r="F178" s="161"/>
      <c r="G178" s="118"/>
      <c r="H178" s="26" t="s">
        <v>372</v>
      </c>
      <c r="I178" s="27">
        <v>1</v>
      </c>
      <c r="J178" s="5" t="b">
        <f t="shared" si="2"/>
        <v>0</v>
      </c>
      <c r="K178" s="28"/>
      <c r="L178" s="27"/>
      <c r="M178" s="26"/>
    </row>
    <row r="179" spans="1:13" ht="100.5" customHeight="1" x14ac:dyDescent="0.25">
      <c r="A179" s="125"/>
      <c r="B179" s="125"/>
      <c r="C179" s="148"/>
      <c r="D179" s="169"/>
      <c r="E179" s="145"/>
      <c r="F179" s="162"/>
      <c r="G179" s="119"/>
      <c r="H179" s="23" t="s">
        <v>367</v>
      </c>
      <c r="I179" s="11">
        <v>0</v>
      </c>
      <c r="J179" s="5" t="b">
        <f t="shared" si="2"/>
        <v>1</v>
      </c>
      <c r="K179" s="11">
        <v>0</v>
      </c>
      <c r="L179" s="18" t="s">
        <v>467</v>
      </c>
      <c r="M179" s="23" t="s">
        <v>468</v>
      </c>
    </row>
    <row r="180" spans="1:13" ht="25.5" x14ac:dyDescent="0.25">
      <c r="A180" s="123" t="s">
        <v>282</v>
      </c>
      <c r="B180" s="123" t="s">
        <v>328</v>
      </c>
      <c r="C180" s="146" t="s">
        <v>373</v>
      </c>
      <c r="D180" s="167" t="s">
        <v>374</v>
      </c>
      <c r="E180" s="170" t="s">
        <v>375</v>
      </c>
      <c r="F180" s="159" t="s">
        <v>98</v>
      </c>
      <c r="G180" s="117" t="s">
        <v>376</v>
      </c>
      <c r="H180" s="4" t="s">
        <v>377</v>
      </c>
      <c r="I180" s="24">
        <v>0</v>
      </c>
      <c r="J180" s="5" t="b">
        <f t="shared" si="2"/>
        <v>0</v>
      </c>
      <c r="K180" s="25"/>
      <c r="L180" s="24"/>
      <c r="M180" s="4"/>
    </row>
    <row r="181" spans="1:13" ht="89.25" x14ac:dyDescent="0.25">
      <c r="A181" s="124"/>
      <c r="B181" s="124"/>
      <c r="C181" s="147"/>
      <c r="D181" s="168"/>
      <c r="E181" s="171"/>
      <c r="F181" s="161"/>
      <c r="G181" s="118"/>
      <c r="H181" s="7" t="s">
        <v>378</v>
      </c>
      <c r="I181" s="27" t="s">
        <v>108</v>
      </c>
      <c r="J181" s="5" t="b">
        <f t="shared" si="2"/>
        <v>1</v>
      </c>
      <c r="K181" s="28" t="s">
        <v>490</v>
      </c>
      <c r="L181" s="27" t="s">
        <v>455</v>
      </c>
      <c r="M181" s="26" t="s">
        <v>456</v>
      </c>
    </row>
    <row r="182" spans="1:13" x14ac:dyDescent="0.25">
      <c r="A182" s="125"/>
      <c r="B182" s="125"/>
      <c r="C182" s="148"/>
      <c r="D182" s="169"/>
      <c r="E182" s="172"/>
      <c r="F182" s="162"/>
      <c r="G182" s="119"/>
      <c r="H182" s="10" t="s">
        <v>379</v>
      </c>
      <c r="I182" s="18">
        <v>3</v>
      </c>
      <c r="J182" s="5" t="b">
        <f t="shared" si="2"/>
        <v>0</v>
      </c>
      <c r="K182" s="19"/>
      <c r="L182" s="18"/>
      <c r="M182" s="23"/>
    </row>
    <row r="183" spans="1:13" x14ac:dyDescent="0.25">
      <c r="A183" s="123" t="s">
        <v>282</v>
      </c>
      <c r="B183" s="123" t="s">
        <v>328</v>
      </c>
      <c r="C183" s="146" t="s">
        <v>380</v>
      </c>
      <c r="D183" s="167" t="s">
        <v>381</v>
      </c>
      <c r="E183" s="170" t="s">
        <v>382</v>
      </c>
      <c r="F183" s="159" t="s">
        <v>98</v>
      </c>
      <c r="G183" s="117" t="s">
        <v>376</v>
      </c>
      <c r="H183" s="4" t="s">
        <v>270</v>
      </c>
      <c r="I183" s="24">
        <v>1</v>
      </c>
      <c r="J183" s="5" t="b">
        <f t="shared" si="2"/>
        <v>0</v>
      </c>
      <c r="K183" s="25"/>
      <c r="L183" s="24"/>
      <c r="M183" s="4"/>
    </row>
    <row r="184" spans="1:13" ht="54.75" customHeight="1" x14ac:dyDescent="0.25">
      <c r="A184" s="124"/>
      <c r="B184" s="124"/>
      <c r="C184" s="147"/>
      <c r="D184" s="168"/>
      <c r="E184" s="171"/>
      <c r="F184" s="161"/>
      <c r="G184" s="118"/>
      <c r="H184" s="7" t="s">
        <v>383</v>
      </c>
      <c r="I184" s="27">
        <v>0</v>
      </c>
      <c r="J184" s="5" t="b">
        <f t="shared" si="2"/>
        <v>1</v>
      </c>
      <c r="K184" s="28">
        <v>0</v>
      </c>
      <c r="L184" s="27" t="s">
        <v>459</v>
      </c>
      <c r="M184" s="26" t="s">
        <v>454</v>
      </c>
    </row>
    <row r="185" spans="1:13" ht="123" customHeight="1" x14ac:dyDescent="0.25">
      <c r="A185" s="124"/>
      <c r="B185" s="124"/>
      <c r="C185" s="147"/>
      <c r="D185" s="168"/>
      <c r="E185" s="171"/>
      <c r="F185" s="161"/>
      <c r="G185" s="118"/>
      <c r="H185" s="7" t="s">
        <v>384</v>
      </c>
      <c r="I185" s="27">
        <v>2</v>
      </c>
      <c r="J185" s="5" t="b">
        <f t="shared" si="2"/>
        <v>0</v>
      </c>
      <c r="K185" s="28"/>
      <c r="L185" s="27"/>
      <c r="M185" s="18"/>
    </row>
    <row r="186" spans="1:13" ht="12.75" customHeight="1" x14ac:dyDescent="0.25">
      <c r="A186" s="138" t="s">
        <v>282</v>
      </c>
      <c r="B186" s="138" t="s">
        <v>328</v>
      </c>
      <c r="C186" s="163" t="s">
        <v>385</v>
      </c>
      <c r="D186" s="155" t="s">
        <v>386</v>
      </c>
      <c r="E186" s="142" t="s">
        <v>387</v>
      </c>
      <c r="F186" s="159" t="s">
        <v>182</v>
      </c>
      <c r="G186" s="117"/>
      <c r="H186" s="4" t="s">
        <v>200</v>
      </c>
      <c r="I186" s="5">
        <v>3</v>
      </c>
      <c r="J186" s="5" t="b">
        <f t="shared" si="2"/>
        <v>1</v>
      </c>
      <c r="K186" s="5">
        <v>3</v>
      </c>
      <c r="L186" s="20" t="s">
        <v>460</v>
      </c>
      <c r="M186" s="20" t="s">
        <v>457</v>
      </c>
    </row>
    <row r="187" spans="1:13" ht="12.75" customHeight="1" x14ac:dyDescent="0.25">
      <c r="A187" s="139"/>
      <c r="B187" s="139"/>
      <c r="C187" s="164"/>
      <c r="D187" s="156"/>
      <c r="E187" s="143"/>
      <c r="F187" s="160"/>
      <c r="G187" s="118"/>
      <c r="H187" s="52" t="s">
        <v>388</v>
      </c>
      <c r="I187" s="53">
        <v>2</v>
      </c>
      <c r="J187" s="5" t="b">
        <f t="shared" si="2"/>
        <v>0</v>
      </c>
      <c r="K187" s="53"/>
      <c r="L187" s="54"/>
      <c r="M187" s="54"/>
    </row>
    <row r="188" spans="1:13" ht="34.5" customHeight="1" x14ac:dyDescent="0.25">
      <c r="A188" s="139"/>
      <c r="B188" s="139"/>
      <c r="C188" s="164"/>
      <c r="D188" s="156"/>
      <c r="E188" s="143"/>
      <c r="F188" s="160"/>
      <c r="G188" s="118"/>
      <c r="H188" s="52" t="s">
        <v>389</v>
      </c>
      <c r="I188" s="53">
        <v>1</v>
      </c>
      <c r="J188" s="5" t="b">
        <f t="shared" si="2"/>
        <v>0</v>
      </c>
      <c r="K188" s="53"/>
      <c r="L188" s="54"/>
      <c r="M188" s="52"/>
    </row>
    <row r="189" spans="1:13" x14ac:dyDescent="0.25">
      <c r="A189" s="140"/>
      <c r="B189" s="140"/>
      <c r="C189" s="165"/>
      <c r="D189" s="157"/>
      <c r="E189" s="144"/>
      <c r="F189" s="161"/>
      <c r="G189" s="118"/>
      <c r="H189" s="7" t="s">
        <v>199</v>
      </c>
      <c r="I189" s="8">
        <v>0</v>
      </c>
      <c r="J189" s="5" t="b">
        <f t="shared" si="2"/>
        <v>0</v>
      </c>
      <c r="K189" s="8"/>
      <c r="L189" s="17"/>
      <c r="M189" s="7"/>
    </row>
    <row r="190" spans="1:13" ht="23.1" customHeight="1" x14ac:dyDescent="0.25">
      <c r="A190" s="141"/>
      <c r="B190" s="141"/>
      <c r="C190" s="166"/>
      <c r="D190" s="158"/>
      <c r="E190" s="145"/>
      <c r="F190" s="162"/>
      <c r="G190" s="119"/>
      <c r="H190" s="29" t="s">
        <v>390</v>
      </c>
      <c r="I190" s="11" t="s">
        <v>108</v>
      </c>
      <c r="J190" s="5" t="b">
        <f t="shared" si="2"/>
        <v>0</v>
      </c>
      <c r="K190" s="16"/>
      <c r="L190" s="21"/>
      <c r="M190" s="10"/>
    </row>
    <row r="191" spans="1:13" ht="23.1" customHeight="1" x14ac:dyDescent="0.25">
      <c r="A191" s="40"/>
      <c r="B191" s="40"/>
      <c r="C191" s="84"/>
      <c r="D191" s="95"/>
      <c r="E191" s="42"/>
      <c r="F191" s="94"/>
      <c r="G191" s="40"/>
      <c r="H191" s="42"/>
      <c r="I191" s="38"/>
      <c r="J191" s="5" t="b">
        <f t="shared" si="2"/>
        <v>0</v>
      </c>
      <c r="K191" s="39"/>
      <c r="L191" s="40"/>
      <c r="M191" s="42"/>
    </row>
    <row r="192" spans="1:13" x14ac:dyDescent="0.25">
      <c r="A192" s="138" t="s">
        <v>282</v>
      </c>
      <c r="B192" s="138" t="s">
        <v>328</v>
      </c>
      <c r="C192" s="163" t="s">
        <v>391</v>
      </c>
      <c r="D192" s="155" t="s">
        <v>392</v>
      </c>
      <c r="E192" s="142" t="s">
        <v>393</v>
      </c>
      <c r="F192" s="159" t="s">
        <v>182</v>
      </c>
      <c r="G192" s="117"/>
      <c r="H192" s="4" t="s">
        <v>200</v>
      </c>
      <c r="I192" s="5">
        <v>3</v>
      </c>
      <c r="J192" s="5" t="b">
        <f t="shared" si="2"/>
        <v>1</v>
      </c>
      <c r="K192" s="5">
        <v>3</v>
      </c>
      <c r="L192" s="20" t="s">
        <v>458</v>
      </c>
      <c r="M192" s="4"/>
    </row>
    <row r="193" spans="1:13" x14ac:dyDescent="0.25">
      <c r="A193" s="139"/>
      <c r="B193" s="139"/>
      <c r="C193" s="164"/>
      <c r="D193" s="156"/>
      <c r="E193" s="143"/>
      <c r="F193" s="160"/>
      <c r="G193" s="118"/>
      <c r="H193" s="52" t="s">
        <v>394</v>
      </c>
      <c r="I193" s="53">
        <v>2</v>
      </c>
      <c r="J193" s="5" t="b">
        <f t="shared" si="2"/>
        <v>0</v>
      </c>
      <c r="K193" s="53"/>
      <c r="L193" s="54"/>
      <c r="M193" s="52"/>
    </row>
    <row r="194" spans="1:13" ht="25.5" x14ac:dyDescent="0.25">
      <c r="A194" s="139"/>
      <c r="B194" s="139"/>
      <c r="C194" s="164"/>
      <c r="D194" s="156"/>
      <c r="E194" s="143"/>
      <c r="F194" s="160"/>
      <c r="G194" s="118"/>
      <c r="H194" s="52" t="s">
        <v>395</v>
      </c>
      <c r="I194" s="53">
        <v>1</v>
      </c>
      <c r="J194" s="5" t="b">
        <f t="shared" si="2"/>
        <v>0</v>
      </c>
      <c r="K194" s="53"/>
      <c r="L194" s="54"/>
      <c r="M194" s="52"/>
    </row>
    <row r="195" spans="1:13" x14ac:dyDescent="0.25">
      <c r="A195" s="140"/>
      <c r="B195" s="140"/>
      <c r="C195" s="165"/>
      <c r="D195" s="157"/>
      <c r="E195" s="144"/>
      <c r="F195" s="161"/>
      <c r="G195" s="118"/>
      <c r="H195" s="7" t="s">
        <v>199</v>
      </c>
      <c r="I195" s="8">
        <v>0</v>
      </c>
      <c r="J195" s="5" t="b">
        <f t="shared" ref="J195:J198" si="3">IF(K195&lt;&gt;"",TRUE,FALSE)</f>
        <v>0</v>
      </c>
      <c r="K195" s="8"/>
      <c r="L195" s="17"/>
      <c r="M195" s="7"/>
    </row>
    <row r="196" spans="1:13" ht="23.1" customHeight="1" x14ac:dyDescent="0.25">
      <c r="A196" s="141"/>
      <c r="B196" s="141"/>
      <c r="C196" s="166"/>
      <c r="D196" s="158"/>
      <c r="E196" s="145"/>
      <c r="F196" s="162"/>
      <c r="G196" s="119"/>
      <c r="H196" s="29" t="s">
        <v>390</v>
      </c>
      <c r="I196" s="11" t="s">
        <v>108</v>
      </c>
      <c r="J196" s="5" t="b">
        <f t="shared" si="3"/>
        <v>0</v>
      </c>
      <c r="K196" s="16"/>
      <c r="L196" s="21"/>
      <c r="M196" s="10"/>
    </row>
    <row r="197" spans="1:13" ht="51" customHeight="1" x14ac:dyDescent="0.25">
      <c r="A197" s="30" t="s">
        <v>282</v>
      </c>
      <c r="B197" s="30" t="s">
        <v>328</v>
      </c>
      <c r="C197" s="67" t="s">
        <v>396</v>
      </c>
      <c r="D197" s="89" t="s">
        <v>397</v>
      </c>
      <c r="E197" s="31" t="s">
        <v>398</v>
      </c>
      <c r="F197" s="75" t="s">
        <v>247</v>
      </c>
      <c r="G197" s="31"/>
      <c r="H197" s="68"/>
      <c r="I197" s="68" t="s">
        <v>108</v>
      </c>
      <c r="J197" s="5" t="b">
        <f t="shared" si="3"/>
        <v>1</v>
      </c>
      <c r="K197" s="32" t="s">
        <v>108</v>
      </c>
      <c r="L197" s="30"/>
      <c r="M197" s="31"/>
    </row>
    <row r="198" spans="1:13" ht="38.25" x14ac:dyDescent="0.25">
      <c r="A198" s="30" t="s">
        <v>58</v>
      </c>
      <c r="B198" s="30" t="s">
        <v>58</v>
      </c>
      <c r="C198" s="67">
        <v>20</v>
      </c>
      <c r="D198" s="89" t="s">
        <v>399</v>
      </c>
      <c r="E198" s="31" t="s">
        <v>400</v>
      </c>
      <c r="F198" s="75" t="s">
        <v>247</v>
      </c>
      <c r="G198" s="31"/>
      <c r="H198" s="68"/>
      <c r="I198" s="68" t="s">
        <v>108</v>
      </c>
      <c r="J198" s="5" t="b">
        <f t="shared" si="3"/>
        <v>1</v>
      </c>
      <c r="K198" s="32" t="s">
        <v>494</v>
      </c>
      <c r="L198" s="30"/>
      <c r="M198" s="31"/>
    </row>
  </sheetData>
  <autoFilter ref="A1:M198" xr:uid="{0505072D-CFB5-418C-9F61-F9B1D3520A49}"/>
  <mergeCells count="295">
    <mergeCell ref="B183:B185"/>
    <mergeCell ref="B124:B128"/>
    <mergeCell ref="B129:B133"/>
    <mergeCell ref="B134:B138"/>
    <mergeCell ref="B140:B144"/>
    <mergeCell ref="B145:B149"/>
    <mergeCell ref="B150:B154"/>
    <mergeCell ref="B172:B175"/>
    <mergeCell ref="B176:B179"/>
    <mergeCell ref="B180:B182"/>
    <mergeCell ref="B192:B196"/>
    <mergeCell ref="B186:B190"/>
    <mergeCell ref="B156:B160"/>
    <mergeCell ref="B164:B168"/>
    <mergeCell ref="B15:B19"/>
    <mergeCell ref="B20:B24"/>
    <mergeCell ref="B25:B29"/>
    <mergeCell ref="B30:B33"/>
    <mergeCell ref="B34:B37"/>
    <mergeCell ref="B38:B42"/>
    <mergeCell ref="B43:B46"/>
    <mergeCell ref="B47:B51"/>
    <mergeCell ref="B52:B54"/>
    <mergeCell ref="B55:B59"/>
    <mergeCell ref="B60:B63"/>
    <mergeCell ref="B64:B66"/>
    <mergeCell ref="B67:B69"/>
    <mergeCell ref="B70:B71"/>
    <mergeCell ref="B72:B75"/>
    <mergeCell ref="B76:B79"/>
    <mergeCell ref="B80:B83"/>
    <mergeCell ref="B84:B85"/>
    <mergeCell ref="B86:B90"/>
    <mergeCell ref="B92:B95"/>
    <mergeCell ref="F2:F9"/>
    <mergeCell ref="E2:E9"/>
    <mergeCell ref="E20:E24"/>
    <mergeCell ref="A20:A24"/>
    <mergeCell ref="E25:E29"/>
    <mergeCell ref="E30:E33"/>
    <mergeCell ref="C30:C33"/>
    <mergeCell ref="A30:A33"/>
    <mergeCell ref="E15:E19"/>
    <mergeCell ref="A15:A19"/>
    <mergeCell ref="A25:A29"/>
    <mergeCell ref="C10:C14"/>
    <mergeCell ref="F10:F14"/>
    <mergeCell ref="C15:C19"/>
    <mergeCell ref="C20:C24"/>
    <mergeCell ref="D10:D14"/>
    <mergeCell ref="A10:A14"/>
    <mergeCell ref="E10:E14"/>
    <mergeCell ref="B2:B9"/>
    <mergeCell ref="B10:B14"/>
    <mergeCell ref="A34:A37"/>
    <mergeCell ref="A38:A42"/>
    <mergeCell ref="C25:C29"/>
    <mergeCell ref="E34:E37"/>
    <mergeCell ref="C38:C42"/>
    <mergeCell ref="C34:C37"/>
    <mergeCell ref="E47:E51"/>
    <mergeCell ref="C2:C9"/>
    <mergeCell ref="A2:A9"/>
    <mergeCell ref="D2:D9"/>
    <mergeCell ref="D38:D42"/>
    <mergeCell ref="A43:A46"/>
    <mergeCell ref="C47:C51"/>
    <mergeCell ref="C43:C46"/>
    <mergeCell ref="F38:F42"/>
    <mergeCell ref="E38:E42"/>
    <mergeCell ref="D43:D46"/>
    <mergeCell ref="D15:D19"/>
    <mergeCell ref="F15:F19"/>
    <mergeCell ref="D20:D24"/>
    <mergeCell ref="F20:F24"/>
    <mergeCell ref="D25:D29"/>
    <mergeCell ref="F25:F29"/>
    <mergeCell ref="D30:D33"/>
    <mergeCell ref="F30:F33"/>
    <mergeCell ref="F43:F46"/>
    <mergeCell ref="E43:E46"/>
    <mergeCell ref="D34:D37"/>
    <mergeCell ref="F34:F37"/>
    <mergeCell ref="E60:E63"/>
    <mergeCell ref="F55:F59"/>
    <mergeCell ref="C52:C54"/>
    <mergeCell ref="D76:D79"/>
    <mergeCell ref="F76:F79"/>
    <mergeCell ref="C67:C69"/>
    <mergeCell ref="C76:C79"/>
    <mergeCell ref="C64:C66"/>
    <mergeCell ref="F64:F66"/>
    <mergeCell ref="D67:D69"/>
    <mergeCell ref="F67:F69"/>
    <mergeCell ref="E67:E69"/>
    <mergeCell ref="E52:E54"/>
    <mergeCell ref="D52:D54"/>
    <mergeCell ref="C72:C75"/>
    <mergeCell ref="C60:C63"/>
    <mergeCell ref="C55:C59"/>
    <mergeCell ref="E64:E66"/>
    <mergeCell ref="D55:D59"/>
    <mergeCell ref="F47:F51"/>
    <mergeCell ref="D60:D63"/>
    <mergeCell ref="F60:F63"/>
    <mergeCell ref="A80:A83"/>
    <mergeCell ref="A52:A54"/>
    <mergeCell ref="A55:A59"/>
    <mergeCell ref="A64:A66"/>
    <mergeCell ref="A67:A69"/>
    <mergeCell ref="A60:A63"/>
    <mergeCell ref="A70:A71"/>
    <mergeCell ref="A47:A51"/>
    <mergeCell ref="D47:D51"/>
    <mergeCell ref="E55:E59"/>
    <mergeCell ref="D64:D66"/>
    <mergeCell ref="E70:E71"/>
    <mergeCell ref="D72:D75"/>
    <mergeCell ref="F72:F75"/>
    <mergeCell ref="E72:E75"/>
    <mergeCell ref="A72:A75"/>
    <mergeCell ref="A76:A79"/>
    <mergeCell ref="F52:F54"/>
    <mergeCell ref="D80:D83"/>
    <mergeCell ref="F80:F83"/>
    <mergeCell ref="E80:E83"/>
    <mergeCell ref="A134:A138"/>
    <mergeCell ref="D134:D138"/>
    <mergeCell ref="F134:F138"/>
    <mergeCell ref="C129:C133"/>
    <mergeCell ref="E129:E133"/>
    <mergeCell ref="F129:F133"/>
    <mergeCell ref="B96:B99"/>
    <mergeCell ref="B100:B103"/>
    <mergeCell ref="B104:B106"/>
    <mergeCell ref="A119:A123"/>
    <mergeCell ref="D119:D123"/>
    <mergeCell ref="E119:E123"/>
    <mergeCell ref="F119:F123"/>
    <mergeCell ref="C100:C103"/>
    <mergeCell ref="A100:A103"/>
    <mergeCell ref="D100:D103"/>
    <mergeCell ref="E100:E103"/>
    <mergeCell ref="F100:F103"/>
    <mergeCell ref="C107:C113"/>
    <mergeCell ref="A107:A113"/>
    <mergeCell ref="D107:D113"/>
    <mergeCell ref="E107:E113"/>
    <mergeCell ref="F107:F113"/>
    <mergeCell ref="C114:C118"/>
    <mergeCell ref="E172:E175"/>
    <mergeCell ref="D176:D179"/>
    <mergeCell ref="F176:F179"/>
    <mergeCell ref="E176:E179"/>
    <mergeCell ref="A172:A175"/>
    <mergeCell ref="A176:A179"/>
    <mergeCell ref="A164:A168"/>
    <mergeCell ref="C164:C168"/>
    <mergeCell ref="A104:A106"/>
    <mergeCell ref="C104:C106"/>
    <mergeCell ref="D104:D106"/>
    <mergeCell ref="F104:F106"/>
    <mergeCell ref="D164:D168"/>
    <mergeCell ref="A150:A154"/>
    <mergeCell ref="C124:C128"/>
    <mergeCell ref="A124:A128"/>
    <mergeCell ref="D124:D128"/>
    <mergeCell ref="E124:E128"/>
    <mergeCell ref="F124:F128"/>
    <mergeCell ref="E134:E138"/>
    <mergeCell ref="D129:D133"/>
    <mergeCell ref="A145:A149"/>
    <mergeCell ref="A129:A133"/>
    <mergeCell ref="C134:C138"/>
    <mergeCell ref="E140:E144"/>
    <mergeCell ref="F156:F160"/>
    <mergeCell ref="C145:C149"/>
    <mergeCell ref="A156:A160"/>
    <mergeCell ref="C150:C154"/>
    <mergeCell ref="D150:D154"/>
    <mergeCell ref="F150:F154"/>
    <mergeCell ref="E150:E154"/>
    <mergeCell ref="A140:A144"/>
    <mergeCell ref="C140:C144"/>
    <mergeCell ref="D140:D144"/>
    <mergeCell ref="F140:F144"/>
    <mergeCell ref="D145:D149"/>
    <mergeCell ref="F145:F149"/>
    <mergeCell ref="E145:E149"/>
    <mergeCell ref="G186:G190"/>
    <mergeCell ref="G192:G196"/>
    <mergeCell ref="F186:F190"/>
    <mergeCell ref="C96:C99"/>
    <mergeCell ref="D96:D99"/>
    <mergeCell ref="F96:F99"/>
    <mergeCell ref="E96:E99"/>
    <mergeCell ref="C92:C95"/>
    <mergeCell ref="D92:D95"/>
    <mergeCell ref="F92:F95"/>
    <mergeCell ref="C192:C196"/>
    <mergeCell ref="C156:C160"/>
    <mergeCell ref="D156:D160"/>
    <mergeCell ref="E156:E160"/>
    <mergeCell ref="C119:C123"/>
    <mergeCell ref="G180:G182"/>
    <mergeCell ref="G183:G185"/>
    <mergeCell ref="G114:G118"/>
    <mergeCell ref="G119:G123"/>
    <mergeCell ref="G124:G128"/>
    <mergeCell ref="G129:G133"/>
    <mergeCell ref="G134:G138"/>
    <mergeCell ref="G140:G144"/>
    <mergeCell ref="G145:G149"/>
    <mergeCell ref="A192:A196"/>
    <mergeCell ref="D192:D196"/>
    <mergeCell ref="E192:E196"/>
    <mergeCell ref="F192:F196"/>
    <mergeCell ref="C186:C190"/>
    <mergeCell ref="A186:A190"/>
    <mergeCell ref="D186:D190"/>
    <mergeCell ref="E186:E190"/>
    <mergeCell ref="F164:F168"/>
    <mergeCell ref="E164:E168"/>
    <mergeCell ref="C180:C182"/>
    <mergeCell ref="A180:A182"/>
    <mergeCell ref="D180:D182"/>
    <mergeCell ref="E180:E182"/>
    <mergeCell ref="F180:F182"/>
    <mergeCell ref="C176:C179"/>
    <mergeCell ref="A183:A185"/>
    <mergeCell ref="C183:C185"/>
    <mergeCell ref="D183:D185"/>
    <mergeCell ref="F183:F185"/>
    <mergeCell ref="E183:E185"/>
    <mergeCell ref="C172:C175"/>
    <mergeCell ref="D172:D175"/>
    <mergeCell ref="F172:F175"/>
    <mergeCell ref="D114:D118"/>
    <mergeCell ref="F114:F118"/>
    <mergeCell ref="E114:E118"/>
    <mergeCell ref="A114:A118"/>
    <mergeCell ref="B107:B113"/>
    <mergeCell ref="B114:B118"/>
    <mergeCell ref="B119:B123"/>
    <mergeCell ref="G2:G9"/>
    <mergeCell ref="G10:G14"/>
    <mergeCell ref="G15:G19"/>
    <mergeCell ref="G20:G24"/>
    <mergeCell ref="G25:G29"/>
    <mergeCell ref="G30:G33"/>
    <mergeCell ref="G34:G37"/>
    <mergeCell ref="G38:G42"/>
    <mergeCell ref="G43:G46"/>
    <mergeCell ref="E92:E95"/>
    <mergeCell ref="E104:E106"/>
    <mergeCell ref="A86:A90"/>
    <mergeCell ref="G52:G54"/>
    <mergeCell ref="G55:G59"/>
    <mergeCell ref="G60:G63"/>
    <mergeCell ref="G64:G66"/>
    <mergeCell ref="G67:G69"/>
    <mergeCell ref="A92:A95"/>
    <mergeCell ref="A96:A99"/>
    <mergeCell ref="C70:C71"/>
    <mergeCell ref="C86:C90"/>
    <mergeCell ref="D86:D90"/>
    <mergeCell ref="F86:F90"/>
    <mergeCell ref="E86:E90"/>
    <mergeCell ref="C84:C85"/>
    <mergeCell ref="D84:D85"/>
    <mergeCell ref="F84:F85"/>
    <mergeCell ref="E84:E85"/>
    <mergeCell ref="A84:A85"/>
    <mergeCell ref="C80:C83"/>
    <mergeCell ref="E76:E79"/>
    <mergeCell ref="D70:D71"/>
    <mergeCell ref="F70:F71"/>
    <mergeCell ref="G47:G51"/>
    <mergeCell ref="H47:H51"/>
    <mergeCell ref="G164:G168"/>
    <mergeCell ref="G172:G175"/>
    <mergeCell ref="G176:G179"/>
    <mergeCell ref="G84:G85"/>
    <mergeCell ref="G86:G90"/>
    <mergeCell ref="G92:G95"/>
    <mergeCell ref="G96:G99"/>
    <mergeCell ref="G150:G154"/>
    <mergeCell ref="G156:G160"/>
    <mergeCell ref="G107:G113"/>
    <mergeCell ref="G70:G71"/>
    <mergeCell ref="G72:G75"/>
    <mergeCell ref="G76:G79"/>
    <mergeCell ref="G80:G83"/>
    <mergeCell ref="G100:G103"/>
    <mergeCell ref="G104:G106"/>
  </mergeCells>
  <pageMargins left="0.25" right="0.25" top="0.75" bottom="0.75" header="0.3" footer="0.3"/>
  <pageSetup scale="34" fitToHeight="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promptTitle="vali sobiv grupp rippmenüüst" prompt="selgitused on esitatud mõistete lehel" xr:uid="{DAF73CD0-9AFA-40B8-BD8B-10822FB3AD89}">
          <x14:formula1>
            <xm:f>Mõisted!$B$20:$B$37</xm:f>
          </x14:formula1>
          <xm:sqref>K47:K51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F5C72-3790-4306-8E86-F08CFA928C68}">
  <dimension ref="A1:F72"/>
  <sheetViews>
    <sheetView topLeftCell="A20" workbookViewId="0">
      <selection activeCell="H42" sqref="H42"/>
    </sheetView>
  </sheetViews>
  <sheetFormatPr defaultRowHeight="12.75" x14ac:dyDescent="0.25"/>
  <sheetData>
    <row r="1" spans="1:6" ht="13.5" x14ac:dyDescent="0.25">
      <c r="A1" s="96" t="s">
        <v>469</v>
      </c>
      <c r="B1" s="96" t="s">
        <v>85</v>
      </c>
      <c r="C1" s="96" t="s">
        <v>86</v>
      </c>
      <c r="D1" s="97" t="s">
        <v>60</v>
      </c>
      <c r="E1" s="97" t="s">
        <v>470</v>
      </c>
      <c r="F1" s="97" t="s">
        <v>471</v>
      </c>
    </row>
    <row r="2" spans="1:6" ht="13.5" x14ac:dyDescent="0.25">
      <c r="A2" s="96">
        <v>0</v>
      </c>
      <c r="B2" s="96" t="s">
        <v>95</v>
      </c>
      <c r="C2" s="96" t="s">
        <v>95</v>
      </c>
      <c r="D2" s="97" t="s">
        <v>96</v>
      </c>
      <c r="E2" s="97">
        <f>IF(F2="pole asjakohane","",3)</f>
        <v>3</v>
      </c>
      <c r="F2" s="97">
        <f>IF(Hindamistabel!J2=TRUE,0,IF(Hindamistabel!J3=TRUE,1,IF(Hindamistabel!J4=TRUE,1,IF(Hindamistabel!J5=TRUE,2,IF(Hindamistabel!J6=TRUE,2,IF(Hindamistabel!J7=TRUE,3,IF(Hindamistabel!J8=TRUE,3,IF(Hindamistabel!J9=TRUE,"pole asjakohane",""))))))))</f>
        <v>3</v>
      </c>
    </row>
    <row r="3" spans="1:6" ht="13.5" x14ac:dyDescent="0.25">
      <c r="A3" s="98" t="s">
        <v>111</v>
      </c>
      <c r="B3" s="98" t="s">
        <v>109</v>
      </c>
      <c r="C3" s="98" t="s">
        <v>110</v>
      </c>
      <c r="D3" s="99" t="s">
        <v>472</v>
      </c>
      <c r="E3" s="99">
        <f>IF(F3="pole asjakohane","",3)</f>
        <v>3</v>
      </c>
      <c r="F3" s="99">
        <f>IF(Hindamistabel!J10=TRUE,0,IF(Hindamistabel!J11=TRUE,1,IF(Hindamistabel!J12=TRUE,2,IF(Hindamistabel!J13=TRUE,3,IF(Hindamistabel!J14=TRUE,"pole asjakohane","")))))</f>
        <v>3</v>
      </c>
    </row>
    <row r="4" spans="1:6" ht="13.5" x14ac:dyDescent="0.25">
      <c r="A4" s="100" t="s">
        <v>120</v>
      </c>
      <c r="B4" s="100" t="s">
        <v>109</v>
      </c>
      <c r="C4" s="100" t="s">
        <v>110</v>
      </c>
      <c r="D4" s="101" t="s">
        <v>473</v>
      </c>
      <c r="E4" s="101">
        <f>IF(F4="pole asjakohane","",3)</f>
        <v>3</v>
      </c>
      <c r="F4" s="101">
        <f>IF(Hindamistabel!J15=TRUE,0,IF(Hindamistabel!J16=TRUE,1,IF(Hindamistabel!J17=TRUE,2,IF(Hindamistabel!J18=TRUE,3,IF(Hindamistabel!J19=TRUE,"pole asjakohane","")))))</f>
        <v>3</v>
      </c>
    </row>
    <row r="5" spans="1:6" ht="13.5" x14ac:dyDescent="0.25">
      <c r="A5" s="100" t="s">
        <v>125</v>
      </c>
      <c r="B5" s="100" t="s">
        <v>109</v>
      </c>
      <c r="C5" s="100" t="s">
        <v>110</v>
      </c>
      <c r="D5" s="101" t="s">
        <v>126</v>
      </c>
      <c r="E5" s="101">
        <f>IF(OR(F5="pole asjakohane",Hindamistabel!J10=TRUE,Hindamistabel!J14=TRUE),"",3)</f>
        <v>3</v>
      </c>
      <c r="F5" s="101">
        <f>IF(Hindamistabel!J20=TRUE,0,IF(Hindamistabel!J21=TRUE,1,IF(Hindamistabel!J22=TRUE,2,IF(Hindamistabel!J23=TRUE,3,IF(Hindamistabel!J24=TRUE,"pole asjakohane","")))))</f>
        <v>3</v>
      </c>
    </row>
    <row r="6" spans="1:6" ht="13.5" x14ac:dyDescent="0.25">
      <c r="A6" s="100" t="s">
        <v>133</v>
      </c>
      <c r="B6" s="100" t="s">
        <v>109</v>
      </c>
      <c r="C6" s="100" t="s">
        <v>110</v>
      </c>
      <c r="D6" s="101" t="s">
        <v>134</v>
      </c>
      <c r="E6" s="101">
        <f>IF(OR(F6="pole asjakohane",Hindamistabel!J15=TRUE,Hindamistabel!J19=TRUE),"",3)</f>
        <v>3</v>
      </c>
      <c r="F6" s="101">
        <f>IF(Hindamistabel!J25=TRUE,0,IF(Hindamistabel!J26=TRUE,1,IF(Hindamistabel!J27=TRUE,2,IF(Hindamistabel!J28=TRUE,3,IF(Hindamistabel!J29=TRUE,"pole asjakohane","")))))</f>
        <v>3</v>
      </c>
    </row>
    <row r="7" spans="1:6" ht="13.5" x14ac:dyDescent="0.25">
      <c r="A7" s="100" t="s">
        <v>137</v>
      </c>
      <c r="B7" s="100" t="s">
        <v>109</v>
      </c>
      <c r="C7" s="100" t="s">
        <v>110</v>
      </c>
      <c r="D7" s="101" t="s">
        <v>138</v>
      </c>
      <c r="E7" s="101">
        <f>IF(OR(F7="pole asjakohane", Hindamistabel!J2=TRUE,Hindamistabel!J9=TRUE),"",3)</f>
        <v>3</v>
      </c>
      <c r="F7" s="101">
        <f>IF(Hindamistabel!J30=TRUE,0,IF(Hindamistabel!J31=TRUE,1,IF(Hindamistabel!J32=TRUE,2,IF(Hindamistabel!J33=TRUE,3,""))))</f>
        <v>2</v>
      </c>
    </row>
    <row r="8" spans="1:6" ht="13.5" x14ac:dyDescent="0.25">
      <c r="A8" s="100" t="s">
        <v>144</v>
      </c>
      <c r="B8" s="100" t="s">
        <v>109</v>
      </c>
      <c r="C8" s="100" t="s">
        <v>110</v>
      </c>
      <c r="D8" s="101" t="s">
        <v>145</v>
      </c>
      <c r="E8" s="101">
        <f>IF(OR(F8="pole asjakohane",Hindamistabel!J2=TRUE,Hindamistabel!J9=TRUE,Hindamistabel!J33=TRUE),"",3)</f>
        <v>3</v>
      </c>
      <c r="F8" s="101">
        <f>IF(Hindamistabel!J34=TRUE,0,IF(Hindamistabel!J35=TRUE,1,IF(Hindamistabel!J36=TRUE,2,IF(Hindamistabel!J37=TRUE,3,""))))</f>
        <v>2</v>
      </c>
    </row>
    <row r="9" spans="1:6" ht="13.5" x14ac:dyDescent="0.25">
      <c r="A9" s="102" t="s">
        <v>153</v>
      </c>
      <c r="B9" s="102" t="s">
        <v>109</v>
      </c>
      <c r="C9" s="102" t="s">
        <v>152</v>
      </c>
      <c r="D9" s="103" t="s">
        <v>154</v>
      </c>
      <c r="E9" s="103">
        <f t="shared" ref="E9" si="0">IF(F9="pole asjakohane","",3)</f>
        <v>3</v>
      </c>
      <c r="F9" s="103">
        <f>IF(Hindamistabel!J38=TRUE,0,IF(Hindamistabel!J39=TRUE,1,IF(Hindamistabel!J40=TRUE,1,IF(Hindamistabel!J41=TRUE,2,IF(Hindamistabel!J42=TRUE,3,"")))))</f>
        <v>3</v>
      </c>
    </row>
    <row r="10" spans="1:6" ht="13.5" x14ac:dyDescent="0.25">
      <c r="A10" s="102" t="s">
        <v>161</v>
      </c>
      <c r="B10" s="102" t="s">
        <v>109</v>
      </c>
      <c r="C10" s="102" t="s">
        <v>152</v>
      </c>
      <c r="D10" s="103" t="s">
        <v>162</v>
      </c>
      <c r="E10" s="103">
        <f>IF(OR(F10="pole asjakohane",Hindamistabel!J38=TRUE),"",3)</f>
        <v>3</v>
      </c>
      <c r="F10" s="103">
        <f>IF(Hindamistabel!J43=TRUE,0,IF(Hindamistabel!J44=TRUE,1,IF(Hindamistabel!J45=TRUE,2,IF(Hindamistabel!J46=TRUE,3,""))))</f>
        <v>3</v>
      </c>
    </row>
    <row r="11" spans="1:6" ht="13.5" x14ac:dyDescent="0.25">
      <c r="A11" s="102" t="s">
        <v>168</v>
      </c>
      <c r="B11" s="102" t="s">
        <v>109</v>
      </c>
      <c r="C11" s="102" t="s">
        <v>152</v>
      </c>
      <c r="D11" s="103" t="s">
        <v>169</v>
      </c>
      <c r="E11" s="104" t="s">
        <v>108</v>
      </c>
      <c r="F11" s="104" t="s">
        <v>108</v>
      </c>
    </row>
    <row r="12" spans="1:6" ht="13.5" x14ac:dyDescent="0.25">
      <c r="A12" s="102">
        <v>4</v>
      </c>
      <c r="B12" s="102" t="s">
        <v>109</v>
      </c>
      <c r="C12" s="102" t="s">
        <v>152</v>
      </c>
      <c r="D12" s="103" t="s">
        <v>173</v>
      </c>
      <c r="E12" s="103">
        <f>IF(OR(F12="pole asjakohane",Hindamistabel!J9=TRUE,Hindamistabel!J2=TRUE),"",3)</f>
        <v>3</v>
      </c>
      <c r="F12" s="103">
        <f>IF(Hindamistabel!J52=TRUE,0,IF(Hindamistabel!J53=TRUE,2,IF(Hindamistabel!J54=TRUE,3,"")))</f>
        <v>3</v>
      </c>
    </row>
    <row r="13" spans="1:6" ht="13.5" x14ac:dyDescent="0.25">
      <c r="A13" s="100" t="s">
        <v>179</v>
      </c>
      <c r="B13" s="100" t="s">
        <v>109</v>
      </c>
      <c r="C13" s="100" t="s">
        <v>178</v>
      </c>
      <c r="D13" s="101" t="s">
        <v>180</v>
      </c>
      <c r="E13" s="101">
        <f>IF(OR(F13="pole asjakohane",Hindamistabel!J9=TRUE,Hindamistabel!J2=TRUE),"",3)</f>
        <v>3</v>
      </c>
      <c r="F13" s="101">
        <f>IF(Hindamistabel!J55=TRUE,0,IF(Hindamistabel!J56=TRUE,1,IF(Hindamistabel!J57=TRUE,1,IF(Hindamistabel!J58=TRUE,2,IF(Hindamistabel!J59=TRUE,3,"")))))</f>
        <v>3</v>
      </c>
    </row>
    <row r="14" spans="1:6" ht="13.5" x14ac:dyDescent="0.25">
      <c r="A14" s="100" t="s">
        <v>188</v>
      </c>
      <c r="B14" s="100" t="s">
        <v>109</v>
      </c>
      <c r="C14" s="100" t="s">
        <v>178</v>
      </c>
      <c r="D14" s="101" t="s">
        <v>189</v>
      </c>
      <c r="E14" s="101">
        <f>IF(OR(F14="pole asjakohane",Hindamistabel!J9=TRUE,Hindamistabel!J2=TRUE,Hindamistabel!J55=TRUE,Hindamistabel!J56=TRUE),"",3)</f>
        <v>3</v>
      </c>
      <c r="F14" s="101">
        <f>IF(Hindamistabel!J60=TRUE,0,IF(Hindamistabel!J61=TRUE,1,IF(Hindamistabel!J62=TRUE,2,IF(Hindamistabel!J63=TRUE,3,""))))</f>
        <v>3</v>
      </c>
    </row>
    <row r="15" spans="1:6" ht="13.5" x14ac:dyDescent="0.25">
      <c r="A15" s="100" t="s">
        <v>195</v>
      </c>
      <c r="B15" s="100" t="s">
        <v>109</v>
      </c>
      <c r="C15" s="100" t="s">
        <v>178</v>
      </c>
      <c r="D15" s="101" t="s">
        <v>196</v>
      </c>
      <c r="E15" s="101">
        <f>IF(OR(F15="pole asjakohane",Hindamistabel!J9=TRUE,Hindamistabel!J2=TRUE),"",3)</f>
        <v>3</v>
      </c>
      <c r="F15" s="101">
        <f>IF(Hindamistabel!J64=TRUE,"pole asjakohane",IF(Hindamistabel!J65=TRUE,0,IF(Hindamistabel!J66=TRUE,3,"")))</f>
        <v>0</v>
      </c>
    </row>
    <row r="16" spans="1:6" ht="13.5" x14ac:dyDescent="0.25">
      <c r="A16" s="100" t="s">
        <v>201</v>
      </c>
      <c r="B16" s="100" t="s">
        <v>109</v>
      </c>
      <c r="C16" s="100" t="s">
        <v>178</v>
      </c>
      <c r="D16" s="101" t="s">
        <v>202</v>
      </c>
      <c r="E16" s="101">
        <f>IF(OR(F16="pole asjakohane",Hindamistabel!J9=TRUE,Hindamistabel!J2=TRUE),"",3)</f>
        <v>3</v>
      </c>
      <c r="F16" s="101">
        <f>IF(Hindamistabel!J67=TRUE,"pole asjakohane",IF(Hindamistabel!J68=TRUE,1,IF(Hindamistabel!J69=TRUE,3,"")))</f>
        <v>1</v>
      </c>
    </row>
    <row r="17" spans="1:6" ht="13.5" x14ac:dyDescent="0.25">
      <c r="A17" s="102" t="s">
        <v>205</v>
      </c>
      <c r="B17" s="102" t="s">
        <v>109</v>
      </c>
      <c r="C17" s="102" t="s">
        <v>204</v>
      </c>
      <c r="D17" s="103" t="s">
        <v>206</v>
      </c>
      <c r="E17" s="104" t="s">
        <v>108</v>
      </c>
      <c r="F17" s="104" t="s">
        <v>108</v>
      </c>
    </row>
    <row r="18" spans="1:6" ht="13.5" x14ac:dyDescent="0.25">
      <c r="A18" s="102" t="s">
        <v>210</v>
      </c>
      <c r="B18" s="102" t="s">
        <v>109</v>
      </c>
      <c r="C18" s="102" t="s">
        <v>204</v>
      </c>
      <c r="D18" s="103" t="s">
        <v>211</v>
      </c>
      <c r="E18" s="103">
        <f>IF(OR(F18="pole asjakohane",Hindamistabel!J9=TRUE,Hindamistabel!J2=TRUE,Hindamistabel!J71=TRUE),"",3)</f>
        <v>3</v>
      </c>
      <c r="F18" s="103">
        <f>IF(Hindamistabel!J72=TRUE,0,IF(Hindamistabel!J73=TRUE,1,IF(Hindamistabel!J74=TRUE,2,IF(Hindamistabel!J75=TRUE,3,""))))</f>
        <v>3</v>
      </c>
    </row>
    <row r="19" spans="1:6" ht="13.5" x14ac:dyDescent="0.25">
      <c r="A19" s="102" t="s">
        <v>217</v>
      </c>
      <c r="B19" s="102" t="s">
        <v>109</v>
      </c>
      <c r="C19" s="102" t="s">
        <v>204</v>
      </c>
      <c r="D19" s="103" t="s">
        <v>218</v>
      </c>
      <c r="E19" s="103" t="str">
        <f>IF(OR(F19="pole asjakohane",Hindamistabel!J9=TRUE,Hindamistabel!J2=TRUE,Hindamistabel!J71=TRUE,Hindamistabel!J72=TRUE),"",3)</f>
        <v/>
      </c>
      <c r="F19" s="103" t="str">
        <f>IF(Hindamistabel!J76=TRUE,"pole asjakohane",IF(Hindamistabel!J77=TRUE,0,IF(Hindamistabel!J78=TRUE,0,IF(Hindamistabel!J79=TRUE,3,""))))</f>
        <v>pole asjakohane</v>
      </c>
    </row>
    <row r="20" spans="1:6" ht="13.5" x14ac:dyDescent="0.25">
      <c r="A20" s="102" t="s">
        <v>223</v>
      </c>
      <c r="B20" s="102" t="s">
        <v>109</v>
      </c>
      <c r="C20" s="102" t="s">
        <v>204</v>
      </c>
      <c r="D20" s="103" t="s">
        <v>224</v>
      </c>
      <c r="E20" s="103">
        <f>IF(OR(F20="pole asjakohane",Hindamistabel!J9=TRUE,Hindamistabel!J2=TRUE,Hindamistabel!J71=TRUE,Hindamistabel!J72=TRUE),"",3)</f>
        <v>3</v>
      </c>
      <c r="F20" s="103">
        <f>IF(Hindamistabel!J80=TRUE,0,IF(Hindamistabel!J81=TRUE,1,IF(Hindamistabel!J82=TRUE,2,IF(Hindamistabel!J83=TRUE,3,""))))</f>
        <v>3</v>
      </c>
    </row>
    <row r="21" spans="1:6" ht="13.5" x14ac:dyDescent="0.25">
      <c r="A21" s="98">
        <v>7</v>
      </c>
      <c r="B21" s="98" t="s">
        <v>230</v>
      </c>
      <c r="C21" s="98" t="s">
        <v>231</v>
      </c>
      <c r="D21" s="99" t="s">
        <v>232</v>
      </c>
      <c r="E21" s="99">
        <f>IF(OR(F21="pole asjakohane",Hindamistabel!J9=TRUE,Hindamistabel!J2=TRUE),"",3)</f>
        <v>3</v>
      </c>
      <c r="F21" s="99">
        <f>IF(Hindamistabel!J84=TRUE,3,IF(Hindamistabel!J85=TRUE,1,""))</f>
        <v>3</v>
      </c>
    </row>
    <row r="22" spans="1:6" ht="13.5" x14ac:dyDescent="0.25">
      <c r="A22" s="100" t="s">
        <v>236</v>
      </c>
      <c r="B22" s="100" t="s">
        <v>230</v>
      </c>
      <c r="C22" s="100" t="s">
        <v>231</v>
      </c>
      <c r="D22" s="101" t="s">
        <v>237</v>
      </c>
      <c r="E22" s="101">
        <f>IF(OR(F22="pole asjakohane",Hindamistabel!J9=TRUE,Hindamistabel!J2=TRUE),"",3)</f>
        <v>3</v>
      </c>
      <c r="F22" s="101">
        <f>IF(Hindamistabel!J86=TRUE,"pole asjakohane",IF(Hindamistabel!J87=TRUE,0,IF(Hindamistabel!J88=TRUE,1,IF(Hindamistabel!J89=TRUE,2,IF(Hindamistabel!J90=TRUE,3,"")))))</f>
        <v>3</v>
      </c>
    </row>
    <row r="23" spans="1:6" ht="13.5" x14ac:dyDescent="0.25">
      <c r="A23" s="100" t="s">
        <v>244</v>
      </c>
      <c r="B23" s="100" t="s">
        <v>230</v>
      </c>
      <c r="C23" s="100" t="s">
        <v>231</v>
      </c>
      <c r="D23" s="101" t="s">
        <v>245</v>
      </c>
      <c r="E23" s="105" t="s">
        <v>108</v>
      </c>
      <c r="F23" s="105" t="s">
        <v>108</v>
      </c>
    </row>
    <row r="24" spans="1:6" ht="13.5" x14ac:dyDescent="0.25">
      <c r="A24" s="100">
        <v>9</v>
      </c>
      <c r="B24" s="100" t="s">
        <v>230</v>
      </c>
      <c r="C24" s="100" t="s">
        <v>231</v>
      </c>
      <c r="D24" s="101" t="s">
        <v>248</v>
      </c>
      <c r="E24" s="101">
        <f t="shared" ref="E24:E48" si="1">IF(F24="pole asjakohane","",3)</f>
        <v>3</v>
      </c>
      <c r="F24" s="101">
        <f>IF(Hindamistabel!J92=TRUE,0,IF(Hindamistabel!J93=TRUE,1,IF(Hindamistabel!J94=TRUE,2,IF(Hindamistabel!J95=TRUE,3,""))))</f>
        <v>0</v>
      </c>
    </row>
    <row r="25" spans="1:6" ht="13.5" x14ac:dyDescent="0.25">
      <c r="A25" s="102" t="s">
        <v>255</v>
      </c>
      <c r="B25" s="102" t="s">
        <v>230</v>
      </c>
      <c r="C25" s="102" t="s">
        <v>254</v>
      </c>
      <c r="D25" s="103" t="s">
        <v>256</v>
      </c>
      <c r="E25" s="103">
        <f t="shared" si="1"/>
        <v>3</v>
      </c>
      <c r="F25" s="103">
        <f>IF(Hindamistabel!J96=TRUE,"pole asjakohane",IF(Hindamistabel!J97=TRUE,0,IF(Hindamistabel!J98=TRUE,1,IF(Hindamistabel!J99=TRUE,3,""))))</f>
        <v>3</v>
      </c>
    </row>
    <row r="26" spans="1:6" ht="13.5" x14ac:dyDescent="0.25">
      <c r="A26" s="102" t="s">
        <v>263</v>
      </c>
      <c r="B26" s="102" t="s">
        <v>230</v>
      </c>
      <c r="C26" s="102" t="s">
        <v>254</v>
      </c>
      <c r="D26" s="103" t="s">
        <v>264</v>
      </c>
      <c r="E26" s="103">
        <f t="shared" si="1"/>
        <v>3</v>
      </c>
      <c r="F26" s="103">
        <f>IF(Hindamistabel!J100=TRUE,"pole asjakohane",IF(Hindamistabel!J101=TRUE,0,IF(Hindamistabel!J102=TRUE,1,IF(Hindamistabel!J103=TRUE,3,""))))</f>
        <v>3</v>
      </c>
    </row>
    <row r="27" spans="1:6" ht="13.5" x14ac:dyDescent="0.25">
      <c r="A27" s="102" t="s">
        <v>267</v>
      </c>
      <c r="B27" s="102" t="s">
        <v>230</v>
      </c>
      <c r="C27" s="102" t="s">
        <v>254</v>
      </c>
      <c r="D27" s="103" t="s">
        <v>268</v>
      </c>
      <c r="E27" s="104" t="s">
        <v>108</v>
      </c>
      <c r="F27" s="104" t="s">
        <v>108</v>
      </c>
    </row>
    <row r="28" spans="1:6" ht="13.5" x14ac:dyDescent="0.25">
      <c r="A28" s="102" t="s">
        <v>273</v>
      </c>
      <c r="B28" s="102" t="s">
        <v>230</v>
      </c>
      <c r="C28" s="102" t="s">
        <v>254</v>
      </c>
      <c r="D28" s="103" t="s">
        <v>274</v>
      </c>
      <c r="E28" s="106" t="s">
        <v>108</v>
      </c>
      <c r="F28" s="106" t="s">
        <v>108</v>
      </c>
    </row>
    <row r="29" spans="1:6" ht="13.5" x14ac:dyDescent="0.25">
      <c r="A29" s="98" t="s">
        <v>283</v>
      </c>
      <c r="B29" s="98" t="s">
        <v>282</v>
      </c>
      <c r="C29" s="98" t="s">
        <v>204</v>
      </c>
      <c r="D29" s="99" t="s">
        <v>284</v>
      </c>
      <c r="E29" s="101" t="str">
        <f>IF(OR(F29="pole asjakohane",Hindamistabel!J9=TRUE,Hindamistabel!J2=TRUE),"",3)</f>
        <v/>
      </c>
      <c r="F29" s="101" t="str">
        <f>IF(Hindamistabel!J114=TRUE,"pole asjakohane",IF(Hindamistabel!J115=TRUE,3,IF(Hindamistabel!J116=TRUE,2,IF(Hindamistabel!J117=TRUE,1,IF(Hindamistabel!J118=TRUE,0,"")))))</f>
        <v>pole asjakohane</v>
      </c>
    </row>
    <row r="30" spans="1:6" ht="13.5" x14ac:dyDescent="0.25">
      <c r="A30" s="100" t="s">
        <v>291</v>
      </c>
      <c r="B30" s="100" t="s">
        <v>282</v>
      </c>
      <c r="C30" s="100" t="s">
        <v>204</v>
      </c>
      <c r="D30" s="101" t="s">
        <v>292</v>
      </c>
      <c r="E30" s="101">
        <f>IF(OR(F30="pole asjakohane",Hindamistabel!J9=TRUE,Hindamistabel!J2=TRUE),"",3)</f>
        <v>3</v>
      </c>
      <c r="F30" s="101">
        <f>IF(Hindamistabel!J119=TRUE,"pole asjakohane",IF(Hindamistabel!J120=TRUE,3,IF(Hindamistabel!J121=TRUE,2,IF(Hindamistabel!J122=TRUE,1,IF(Hindamistabel!J123=TRUE,0,"")))))</f>
        <v>0</v>
      </c>
    </row>
    <row r="31" spans="1:6" ht="13.5" x14ac:dyDescent="0.25">
      <c r="A31" s="100" t="s">
        <v>294</v>
      </c>
      <c r="B31" s="100" t="s">
        <v>282</v>
      </c>
      <c r="C31" s="100" t="s">
        <v>204</v>
      </c>
      <c r="D31" s="101" t="s">
        <v>295</v>
      </c>
      <c r="E31" s="101" t="str">
        <f>IF(OR(F31="pole asjakohane",Hindamistabel!J9=TRUE,Hindamistabel!J2=TRUE),"",3)</f>
        <v/>
      </c>
      <c r="F31" s="101" t="str">
        <f>IF(Hindamistabel!J124=TRUE,"pole asjakohane",IF(Hindamistabel!J125=TRUE,3,IF(Hindamistabel!J126=TRUE,2,IF(Hindamistabel!J127=TRUE,1,IF(Hindamistabel!J128=TRUE,0,"")))))</f>
        <v>pole asjakohane</v>
      </c>
    </row>
    <row r="32" spans="1:6" ht="13.5" x14ac:dyDescent="0.25">
      <c r="A32" s="100" t="s">
        <v>302</v>
      </c>
      <c r="B32" s="100" t="s">
        <v>282</v>
      </c>
      <c r="C32" s="100" t="s">
        <v>204</v>
      </c>
      <c r="D32" s="101" t="s">
        <v>303</v>
      </c>
      <c r="E32" s="101">
        <f>IF(OR(F32="pole asjakohane",Hindamistabel!J9=TRUE,Hindamistabel!J2=TRUE),"",3)</f>
        <v>3</v>
      </c>
      <c r="F32" s="101">
        <f>IF(Hindamistabel!J129=TRUE,"pole asjakohane",IF(Hindamistabel!J130=TRUE,3,IF(Hindamistabel!J131=TRUE,2,IF(Hindamistabel!J132=TRUE,1,IF(Hindamistabel!J133=TRUE,0,"")))))</f>
        <v>0</v>
      </c>
    </row>
    <row r="33" spans="1:6" ht="13.5" x14ac:dyDescent="0.25">
      <c r="A33" s="100" t="s">
        <v>309</v>
      </c>
      <c r="B33" s="100" t="s">
        <v>282</v>
      </c>
      <c r="C33" s="100" t="s">
        <v>204</v>
      </c>
      <c r="D33" s="101" t="s">
        <v>310</v>
      </c>
      <c r="E33" s="101" t="str">
        <f>IF(OR(F33="pole asjakohane",Hindamistabel!J9=TRUE,Hindamistabel!J2=TRUE),"",3)</f>
        <v/>
      </c>
      <c r="F33" s="101" t="str">
        <f>IF(Hindamistabel!J134=TRUE,"pole asjakohane",IF(Hindamistabel!J135=TRUE,3,IF(Hindamistabel!J136=TRUE,2,IF(Hindamistabel!J137=TRUE,1,IF(Hindamistabel!J138=TRUE,0,"")))))</f>
        <v>pole asjakohane</v>
      </c>
    </row>
    <row r="34" spans="1:6" ht="13.5" x14ac:dyDescent="0.25">
      <c r="A34" s="100" t="s">
        <v>312</v>
      </c>
      <c r="B34" s="100" t="s">
        <v>282</v>
      </c>
      <c r="C34" s="100" t="s">
        <v>204</v>
      </c>
      <c r="D34" s="101" t="s">
        <v>313</v>
      </c>
      <c r="E34" s="105" t="s">
        <v>108</v>
      </c>
      <c r="F34" s="105" t="s">
        <v>108</v>
      </c>
    </row>
    <row r="35" spans="1:6" ht="13.5" x14ac:dyDescent="0.25">
      <c r="A35" s="100" t="s">
        <v>315</v>
      </c>
      <c r="B35" s="100" t="s">
        <v>282</v>
      </c>
      <c r="C35" s="100" t="s">
        <v>204</v>
      </c>
      <c r="D35" s="101" t="s">
        <v>316</v>
      </c>
      <c r="E35" s="101">
        <f>IF(OR(F35="pole asjakohane",Hindamistabel!J9=TRUE,Hindamistabel!J2=TRUE),"",3)</f>
        <v>3</v>
      </c>
      <c r="F35" s="101">
        <f>IF(Hindamistabel!J140=TRUE,3,IF(Hindamistabel!J141=TRUE,2,IF(Hindamistabel!J142=TRUE,1,IF(Hindamistabel!J143=TRUE,0,IF(Hindamistabel!J144=TRUE,"pole asjakohane","")))))</f>
        <v>3</v>
      </c>
    </row>
    <row r="36" spans="1:6" ht="13.5" x14ac:dyDescent="0.25">
      <c r="A36" s="100" t="s">
        <v>318</v>
      </c>
      <c r="B36" s="100" t="s">
        <v>282</v>
      </c>
      <c r="C36" s="100" t="s">
        <v>204</v>
      </c>
      <c r="D36" s="101" t="s">
        <v>319</v>
      </c>
      <c r="E36" s="101">
        <f>IF(OR(F36="pole asjakohane",Hindamistabel!J9=TRUE,Hindamistabel!J2=TRUE),"",3)</f>
        <v>3</v>
      </c>
      <c r="F36" s="101">
        <f>IF(Hindamistabel!J145=TRUE,3,IF(Hindamistabel!J146=TRUE,2,IF(Hindamistabel!J147=TRUE,1,IF(Hindamistabel!J148=TRUE,0,IF(Hindamistabel!J149=TRUE,"pole asjakohane","")))))</f>
        <v>1</v>
      </c>
    </row>
    <row r="37" spans="1:6" ht="13.5" x14ac:dyDescent="0.25">
      <c r="A37" s="100" t="s">
        <v>321</v>
      </c>
      <c r="B37" s="100" t="s">
        <v>282</v>
      </c>
      <c r="C37" s="100" t="s">
        <v>204</v>
      </c>
      <c r="D37" s="101" t="s">
        <v>322</v>
      </c>
      <c r="E37" s="101" t="str">
        <f>IF(OR(F37="pole asjakohane",Hindamistabel!J9=TRUE,Hindamistabel!J2=TRUE),"",3)</f>
        <v/>
      </c>
      <c r="F37" s="101" t="str">
        <f>IF(Hindamistabel!J150=TRUE,3,IF(Hindamistabel!J151=TRUE,2,IF(Hindamistabel!J152=TRUE,1,IF(Hindamistabel!J153=TRUE,0,IF(Hindamistabel!J154=TRUE,"pole asjakohane","")))))</f>
        <v>pole asjakohane</v>
      </c>
    </row>
    <row r="38" spans="1:6" ht="13.5" x14ac:dyDescent="0.25">
      <c r="A38" s="100" t="s">
        <v>325</v>
      </c>
      <c r="B38" s="100" t="s">
        <v>282</v>
      </c>
      <c r="C38" s="100" t="s">
        <v>204</v>
      </c>
      <c r="D38" s="101" t="s">
        <v>326</v>
      </c>
      <c r="E38" s="105" t="s">
        <v>108</v>
      </c>
      <c r="F38" s="105" t="s">
        <v>108</v>
      </c>
    </row>
    <row r="39" spans="1:6" ht="13.5" x14ac:dyDescent="0.25">
      <c r="A39" s="102" t="s">
        <v>329</v>
      </c>
      <c r="B39" s="102" t="s">
        <v>282</v>
      </c>
      <c r="C39" s="102" t="s">
        <v>328</v>
      </c>
      <c r="D39" s="103" t="s">
        <v>474</v>
      </c>
      <c r="E39" s="103">
        <f t="shared" si="1"/>
        <v>3</v>
      </c>
      <c r="F39" s="103">
        <f>IF(Hindamistabel!J156=TRUE,3,IF(Hindamistabel!J157=TRUE,2,IF(Hindamistabel!J158=TRUE,1,IF(Hindamistabel!J159=TRUE,0,IF(Hindamistabel!J160=TRUE,"pole asjakohane","")))))</f>
        <v>2</v>
      </c>
    </row>
    <row r="40" spans="1:6" ht="13.5" x14ac:dyDescent="0.25">
      <c r="A40" s="102" t="s">
        <v>337</v>
      </c>
      <c r="B40" s="102" t="s">
        <v>282</v>
      </c>
      <c r="C40" s="102" t="s">
        <v>328</v>
      </c>
      <c r="D40" s="103" t="s">
        <v>338</v>
      </c>
      <c r="E40" s="104" t="s">
        <v>108</v>
      </c>
      <c r="F40" s="104" t="s">
        <v>108</v>
      </c>
    </row>
    <row r="41" spans="1:6" ht="13.5" x14ac:dyDescent="0.25">
      <c r="A41" s="102" t="s">
        <v>340</v>
      </c>
      <c r="B41" s="102" t="s">
        <v>282</v>
      </c>
      <c r="C41" s="102" t="s">
        <v>328</v>
      </c>
      <c r="D41" s="103" t="s">
        <v>341</v>
      </c>
      <c r="E41" s="104" t="s">
        <v>108</v>
      </c>
      <c r="F41" s="104" t="s">
        <v>108</v>
      </c>
    </row>
    <row r="42" spans="1:6" ht="13.5" x14ac:dyDescent="0.25">
      <c r="A42" s="102" t="s">
        <v>343</v>
      </c>
      <c r="B42" s="102" t="s">
        <v>282</v>
      </c>
      <c r="C42" s="102" t="s">
        <v>328</v>
      </c>
      <c r="D42" s="103" t="s">
        <v>344</v>
      </c>
      <c r="E42" s="104" t="s">
        <v>108</v>
      </c>
      <c r="F42" s="104" t="s">
        <v>108</v>
      </c>
    </row>
    <row r="43" spans="1:6" ht="13.5" x14ac:dyDescent="0.25">
      <c r="A43" s="102" t="s">
        <v>346</v>
      </c>
      <c r="B43" s="102" t="s">
        <v>282</v>
      </c>
      <c r="C43" s="102" t="s">
        <v>328</v>
      </c>
      <c r="D43" s="103" t="s">
        <v>475</v>
      </c>
      <c r="E43" s="103">
        <f t="shared" si="1"/>
        <v>3</v>
      </c>
      <c r="F43" s="103">
        <f>IF(Hindamistabel!J164=TRUE,3,IF(Hindamistabel!J165=TRUE,2,IF(Hindamistabel!J166=TRUE,1,IF(Hindamistabel!J167=TRUE,0,IF(Hindamistabel!J168=TRUE,"pole asjakohane","")))))</f>
        <v>2</v>
      </c>
    </row>
    <row r="44" spans="1:6" ht="13.5" x14ac:dyDescent="0.25">
      <c r="A44" s="102" t="s">
        <v>353</v>
      </c>
      <c r="B44" s="102" t="s">
        <v>282</v>
      </c>
      <c r="C44" s="102" t="s">
        <v>328</v>
      </c>
      <c r="D44" s="103" t="s">
        <v>354</v>
      </c>
      <c r="E44" s="104" t="s">
        <v>108</v>
      </c>
      <c r="F44" s="104" t="s">
        <v>108</v>
      </c>
    </row>
    <row r="45" spans="1:6" ht="13.5" x14ac:dyDescent="0.25">
      <c r="A45" s="102" t="s">
        <v>355</v>
      </c>
      <c r="B45" s="102" t="s">
        <v>282</v>
      </c>
      <c r="C45" s="102" t="s">
        <v>328</v>
      </c>
      <c r="D45" s="103" t="s">
        <v>356</v>
      </c>
      <c r="E45" s="104" t="s">
        <v>108</v>
      </c>
      <c r="F45" s="104" t="s">
        <v>108</v>
      </c>
    </row>
    <row r="46" spans="1:6" ht="13.5" x14ac:dyDescent="0.25">
      <c r="A46" s="102" t="s">
        <v>358</v>
      </c>
      <c r="B46" s="102" t="s">
        <v>282</v>
      </c>
      <c r="C46" s="102" t="s">
        <v>328</v>
      </c>
      <c r="D46" s="103" t="s">
        <v>359</v>
      </c>
      <c r="E46" s="104" t="s">
        <v>108</v>
      </c>
      <c r="F46" s="104" t="s">
        <v>108</v>
      </c>
    </row>
    <row r="47" spans="1:6" ht="13.5" x14ac:dyDescent="0.25">
      <c r="A47" s="102">
        <v>16</v>
      </c>
      <c r="B47" s="102" t="s">
        <v>282</v>
      </c>
      <c r="C47" s="102" t="s">
        <v>328</v>
      </c>
      <c r="D47" s="103" t="s">
        <v>361</v>
      </c>
      <c r="E47" s="103">
        <f t="shared" si="1"/>
        <v>3</v>
      </c>
      <c r="F47" s="103">
        <f>IF(Hindamistabel!J172=TRUE,3,IF(Hindamistabel!J173=TRUE,2,IF(Hindamistabel!J174=TRUE,1,IF(Hindamistabel!J175=TRUE,0,""))))</f>
        <v>0</v>
      </c>
    </row>
    <row r="48" spans="1:6" ht="13.5" x14ac:dyDescent="0.25">
      <c r="A48" s="102">
        <v>17</v>
      </c>
      <c r="B48" s="102" t="s">
        <v>282</v>
      </c>
      <c r="C48" s="102" t="s">
        <v>328</v>
      </c>
      <c r="D48" s="103" t="s">
        <v>368</v>
      </c>
      <c r="E48" s="103">
        <f t="shared" si="1"/>
        <v>3</v>
      </c>
      <c r="F48" s="103">
        <f>IF(Hindamistabel!J176=TRUE,3,IF(Hindamistabel!J177=TRUE,2,IF(Hindamistabel!J178=TRUE,1,IF(Hindamistabel!J179=TRUE,0,""))))</f>
        <v>0</v>
      </c>
    </row>
    <row r="49" spans="1:6" ht="13.5" x14ac:dyDescent="0.25">
      <c r="A49" s="102" t="s">
        <v>373</v>
      </c>
      <c r="B49" s="102" t="s">
        <v>282</v>
      </c>
      <c r="C49" s="102" t="s">
        <v>328</v>
      </c>
      <c r="D49" s="103" t="s">
        <v>374</v>
      </c>
      <c r="E49" s="103" t="str">
        <f>IF(F49="pole asjakohane","",3)</f>
        <v/>
      </c>
      <c r="F49" s="103" t="str">
        <f>IF(Hindamistabel!J180=TRUE,0,IF(Hindamistabel!J181=TRUE,"pole asjakohane",IF(Hindamistabel!J182=TRUE,3,"")))</f>
        <v>pole asjakohane</v>
      </c>
    </row>
    <row r="50" spans="1:6" ht="13.5" x14ac:dyDescent="0.25">
      <c r="A50" s="102" t="s">
        <v>380</v>
      </c>
      <c r="B50" s="102" t="s">
        <v>282</v>
      </c>
      <c r="C50" s="102" t="s">
        <v>328</v>
      </c>
      <c r="D50" s="103" t="s">
        <v>381</v>
      </c>
      <c r="E50" s="103">
        <f>IF(OR(F50="pole asjakohane",Hindamistabel!J180=TRUE,Hindamistabel!J182=TRUE),"",2)</f>
        <v>2</v>
      </c>
      <c r="F50" s="103">
        <f>IF(Hindamistabel!J183=TRUE,1,IF(Hindamistabel!J184=TRUE,0,IF(Hindamistabel!J185=TRUE,2,"")))</f>
        <v>0</v>
      </c>
    </row>
    <row r="51" spans="1:6" ht="13.5" x14ac:dyDescent="0.25">
      <c r="A51" s="102" t="s">
        <v>385</v>
      </c>
      <c r="B51" s="102" t="s">
        <v>282</v>
      </c>
      <c r="C51" s="102" t="s">
        <v>328</v>
      </c>
      <c r="D51" s="103" t="s">
        <v>386</v>
      </c>
      <c r="E51" s="103">
        <f>IF(F51="ei kohaldu","",3)</f>
        <v>3</v>
      </c>
      <c r="F51" s="103">
        <f>IF(Hindamistabel!J186=TRUE,3,IF(Hindamistabel!J187=TRUE,2,IF(Hindamistabel!J188=TRUE,1,IF(Hindamistabel!J189=TRUE,0,IF(Hindamistabel!J190=TRUE,"ei kohaldu","")))))</f>
        <v>3</v>
      </c>
    </row>
    <row r="52" spans="1:6" ht="13.5" x14ac:dyDescent="0.25">
      <c r="A52" s="102" t="s">
        <v>476</v>
      </c>
      <c r="B52" s="102" t="s">
        <v>282</v>
      </c>
      <c r="C52" s="102" t="s">
        <v>328</v>
      </c>
      <c r="D52" s="103" t="s">
        <v>397</v>
      </c>
      <c r="E52" s="104" t="s">
        <v>108</v>
      </c>
      <c r="F52" s="104" t="s">
        <v>108</v>
      </c>
    </row>
    <row r="53" spans="1:6" ht="13.5" x14ac:dyDescent="0.25">
      <c r="A53" s="102" t="s">
        <v>391</v>
      </c>
      <c r="B53" s="102" t="s">
        <v>282</v>
      </c>
      <c r="C53" s="102" t="s">
        <v>328</v>
      </c>
      <c r="D53" s="103" t="s">
        <v>392</v>
      </c>
      <c r="E53" s="103">
        <f>IF(F53="ei kohaldu","",3)</f>
        <v>3</v>
      </c>
      <c r="F53" s="103">
        <f>IF(Hindamistabel!J192=TRUE,3,IF(Hindamistabel!J193=TRUE,2,IF(Hindamistabel!J194=TRUE,1,IF(Hindamistabel!J195=TRUE,0,IF(Hindamistabel!J196=TRUE,"ei kohaldu","")))))</f>
        <v>3</v>
      </c>
    </row>
    <row r="54" spans="1:6" ht="13.5" x14ac:dyDescent="0.25">
      <c r="A54" s="102" t="s">
        <v>396</v>
      </c>
      <c r="B54" s="102" t="s">
        <v>282</v>
      </c>
      <c r="C54" s="102" t="s">
        <v>328</v>
      </c>
      <c r="D54" s="103" t="s">
        <v>477</v>
      </c>
      <c r="E54" s="104" t="s">
        <v>108</v>
      </c>
      <c r="F54" s="104" t="s">
        <v>108</v>
      </c>
    </row>
    <row r="55" spans="1:6" ht="13.5" x14ac:dyDescent="0.25">
      <c r="A55" s="98">
        <v>20</v>
      </c>
      <c r="B55" s="98" t="s">
        <v>58</v>
      </c>
      <c r="C55" s="98" t="s">
        <v>58</v>
      </c>
      <c r="D55" s="99" t="s">
        <v>399</v>
      </c>
      <c r="E55" s="107" t="s">
        <v>108</v>
      </c>
      <c r="F55" s="107" t="s">
        <v>108</v>
      </c>
    </row>
    <row r="56" spans="1:6" ht="13.5" x14ac:dyDescent="0.25">
      <c r="A56" s="96"/>
      <c r="B56" s="96"/>
      <c r="C56" s="96"/>
      <c r="D56" s="97"/>
      <c r="E56" s="97">
        <f>SUM(Tabel12[Max skoor])</f>
        <v>95</v>
      </c>
      <c r="F56" s="97">
        <f>SUM(Tabel12[Hindamise skoor])</f>
        <v>67</v>
      </c>
    </row>
    <row r="57" spans="1:6" ht="13.5" x14ac:dyDescent="0.25">
      <c r="A57" s="108"/>
      <c r="B57" s="109" t="s">
        <v>470</v>
      </c>
      <c r="C57" s="109" t="s">
        <v>471</v>
      </c>
      <c r="D57" s="110" t="s">
        <v>478</v>
      </c>
      <c r="E57" s="97"/>
      <c r="F57" s="97"/>
    </row>
    <row r="58" spans="1:6" ht="13.5" x14ac:dyDescent="0.25">
      <c r="A58" s="111" t="s">
        <v>479</v>
      </c>
      <c r="B58" s="111">
        <f>SUM(Tabel12[Max skoor])</f>
        <v>95</v>
      </c>
      <c r="C58" s="111">
        <f>SUM(Tabel12[Hindamise skoor])</f>
        <v>67</v>
      </c>
      <c r="D58" s="112">
        <f>C58/B58</f>
        <v>0.70526315789473681</v>
      </c>
      <c r="E58" s="97"/>
      <c r="F58" s="97"/>
    </row>
    <row r="59" spans="1:6" ht="13.5" x14ac:dyDescent="0.25">
      <c r="A59" s="113" t="s">
        <v>95</v>
      </c>
      <c r="B59" s="108">
        <f>SUM(E2)</f>
        <v>3</v>
      </c>
      <c r="C59" s="108">
        <f>SUM(F2)</f>
        <v>3</v>
      </c>
      <c r="D59" s="114">
        <f>C59/B59</f>
        <v>1</v>
      </c>
      <c r="E59" s="97"/>
      <c r="F59" s="97"/>
    </row>
    <row r="60" spans="1:6" ht="13.5" x14ac:dyDescent="0.25">
      <c r="A60" s="115" t="s">
        <v>480</v>
      </c>
      <c r="B60" s="108">
        <f>SUM(E3:E8)</f>
        <v>18</v>
      </c>
      <c r="C60" s="108">
        <f>SUM(F3:F8)</f>
        <v>16</v>
      </c>
      <c r="D60" s="114">
        <f t="shared" ref="D60:D72" si="2">C60/B60</f>
        <v>0.88888888888888884</v>
      </c>
      <c r="E60" s="97"/>
      <c r="F60" s="97"/>
    </row>
    <row r="61" spans="1:6" ht="13.5" x14ac:dyDescent="0.25">
      <c r="A61" s="116" t="s">
        <v>481</v>
      </c>
      <c r="B61" s="108">
        <f>SUM(E9:E12)</f>
        <v>9</v>
      </c>
      <c r="C61" s="108">
        <f>SUM(F9:F12)</f>
        <v>9</v>
      </c>
      <c r="D61" s="114">
        <f t="shared" si="2"/>
        <v>1</v>
      </c>
      <c r="E61" s="97"/>
      <c r="F61" s="97"/>
    </row>
    <row r="62" spans="1:6" ht="13.5" x14ac:dyDescent="0.25">
      <c r="A62" s="115" t="s">
        <v>482</v>
      </c>
      <c r="B62" s="108">
        <f>SUM(E13:E16)</f>
        <v>12</v>
      </c>
      <c r="C62" s="108">
        <f>SUM(F13:F16)</f>
        <v>7</v>
      </c>
      <c r="D62" s="114">
        <f t="shared" si="2"/>
        <v>0.58333333333333337</v>
      </c>
      <c r="E62" s="97"/>
      <c r="F62" s="97"/>
    </row>
    <row r="63" spans="1:6" ht="13.5" x14ac:dyDescent="0.25">
      <c r="A63" s="116" t="s">
        <v>483</v>
      </c>
      <c r="B63" s="108">
        <f>SUM(E17:E20)</f>
        <v>6</v>
      </c>
      <c r="C63" s="108">
        <f>SUM(F17:F20)</f>
        <v>6</v>
      </c>
      <c r="D63" s="114">
        <f t="shared" si="2"/>
        <v>1</v>
      </c>
      <c r="E63" s="97"/>
      <c r="F63" s="97"/>
    </row>
    <row r="64" spans="1:6" ht="13.5" x14ac:dyDescent="0.25">
      <c r="A64" s="115" t="s">
        <v>484</v>
      </c>
      <c r="B64" s="108">
        <f>SUM(E21:E24)</f>
        <v>9</v>
      </c>
      <c r="C64" s="108">
        <f>SUM(F21:F24)</f>
        <v>6</v>
      </c>
      <c r="D64" s="114">
        <f t="shared" si="2"/>
        <v>0.66666666666666663</v>
      </c>
      <c r="E64" s="97"/>
      <c r="F64" s="97"/>
    </row>
    <row r="65" spans="1:6" ht="13.5" x14ac:dyDescent="0.25">
      <c r="A65" s="116" t="s">
        <v>485</v>
      </c>
      <c r="B65" s="108">
        <f>SUM(E25:E28)</f>
        <v>6</v>
      </c>
      <c r="C65" s="108">
        <f>SUM(F25:F28)</f>
        <v>6</v>
      </c>
      <c r="D65" s="114">
        <f t="shared" si="2"/>
        <v>1</v>
      </c>
      <c r="E65" s="97"/>
      <c r="F65" s="97"/>
    </row>
    <row r="66" spans="1:6" ht="13.5" x14ac:dyDescent="0.25">
      <c r="A66" s="115" t="s">
        <v>486</v>
      </c>
      <c r="B66" s="108">
        <f>SUM(E29:E38)</f>
        <v>12</v>
      </c>
      <c r="C66" s="108">
        <f>SUM(F29:F38)</f>
        <v>4</v>
      </c>
      <c r="D66" s="114">
        <f t="shared" si="2"/>
        <v>0.33333333333333331</v>
      </c>
      <c r="E66" s="97"/>
      <c r="F66" s="97"/>
    </row>
    <row r="67" spans="1:6" ht="13.5" x14ac:dyDescent="0.25">
      <c r="A67" s="116" t="s">
        <v>487</v>
      </c>
      <c r="B67" s="108">
        <f>SUM(E39:E54)</f>
        <v>20</v>
      </c>
      <c r="C67" s="108">
        <f>SUM(F39:F54)</f>
        <v>10</v>
      </c>
      <c r="D67" s="114">
        <f t="shared" si="2"/>
        <v>0.5</v>
      </c>
      <c r="E67" s="97"/>
      <c r="F67" s="97"/>
    </row>
    <row r="68" spans="1:6" ht="13.5" x14ac:dyDescent="0.25">
      <c r="A68" s="108"/>
      <c r="B68" s="108"/>
      <c r="C68" s="108"/>
      <c r="D68" s="114"/>
      <c r="E68" s="97"/>
      <c r="F68" s="97"/>
    </row>
    <row r="69" spans="1:6" ht="13.5" x14ac:dyDescent="0.25">
      <c r="A69" s="109" t="s">
        <v>488</v>
      </c>
      <c r="B69" s="108">
        <f>SUM(E12)</f>
        <v>3</v>
      </c>
      <c r="C69" s="108">
        <f>SUM(F2)</f>
        <v>3</v>
      </c>
      <c r="D69" s="114">
        <f t="shared" si="2"/>
        <v>1</v>
      </c>
      <c r="E69" s="97"/>
      <c r="F69" s="97"/>
    </row>
    <row r="70" spans="1:6" ht="13.5" x14ac:dyDescent="0.25">
      <c r="A70" s="109" t="s">
        <v>489</v>
      </c>
      <c r="B70" s="108">
        <f>SUM(E3:E20)</f>
        <v>45</v>
      </c>
      <c r="C70" s="108">
        <f>SUM(F3:F20)</f>
        <v>38</v>
      </c>
      <c r="D70" s="114">
        <f t="shared" si="2"/>
        <v>0.84444444444444444</v>
      </c>
      <c r="E70" s="97"/>
      <c r="F70" s="97"/>
    </row>
    <row r="71" spans="1:6" ht="13.5" x14ac:dyDescent="0.25">
      <c r="A71" s="109" t="s">
        <v>230</v>
      </c>
      <c r="B71" s="108">
        <f>SUM(E21:E28)</f>
        <v>15</v>
      </c>
      <c r="C71" s="108">
        <f>SUM(F21:F28)</f>
        <v>12</v>
      </c>
      <c r="D71" s="114">
        <f t="shared" si="2"/>
        <v>0.8</v>
      </c>
      <c r="E71" s="97"/>
      <c r="F71" s="97"/>
    </row>
    <row r="72" spans="1:6" ht="13.5" x14ac:dyDescent="0.25">
      <c r="A72" s="109" t="s">
        <v>282</v>
      </c>
      <c r="B72" s="108">
        <f>SUM(E29:E54)</f>
        <v>32</v>
      </c>
      <c r="C72" s="108">
        <f>SUM(F29:F54)</f>
        <v>14</v>
      </c>
      <c r="D72" s="114">
        <f t="shared" si="2"/>
        <v>0.4375</v>
      </c>
      <c r="E72" s="97"/>
      <c r="F72" s="97"/>
    </row>
  </sheetData>
  <conditionalFormatting sqref="E11:F11 E17:F17 E23:F23 E27:F28 E34:F34 E38:F38 E40:F42 E44:F46 E52:F52 E54:F55">
    <cfRule type="expression" dxfId="1" priority="1">
      <formula>#REF!&lt;&gt;""</formula>
    </cfRule>
    <cfRule type="expression" dxfId="0" priority="2">
      <formula>#REF!=TRUE</formula>
    </cfRule>
  </conditionalFormatting>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25b506d0-762b-47aa-adb6-8b80fc2be8cf" xsi:nil="true"/>
    <lcf76f155ced4ddcb4097134ff3c332f xmlns="14cfccfe-d05c-4ace-ac9c-889a36918eb7">
      <Terms xmlns="http://schemas.microsoft.com/office/infopath/2007/PartnerControls"/>
    </lcf76f155ced4ddcb4097134ff3c332f>
    <Version0 xmlns="14cfccfe-d05c-4ace-ac9c-889a36918eb7" xsi:nil="true"/>
    <Member xmlns="14cfccfe-d05c-4ace-ac9c-889a36918eb7">
      <UserInfo>
        <DisplayName/>
        <AccountId xsi:nil="true"/>
        <AccountType/>
      </UserInfo>
    </Member>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887D3B914211DA4690539851AF11284A" ma:contentTypeVersion="25" ma:contentTypeDescription="Create a new document." ma:contentTypeScope="" ma:versionID="c5726ed0f41bfd2f324a0bb20930f615">
  <xsd:schema xmlns:xsd="http://www.w3.org/2001/XMLSchema" xmlns:xs="http://www.w3.org/2001/XMLSchema" xmlns:p="http://schemas.microsoft.com/office/2006/metadata/properties" xmlns:ns2="25b506d0-762b-47aa-adb6-8b80fc2be8cf" xmlns:ns3="14cfccfe-d05c-4ace-ac9c-889a36918eb7" targetNamespace="http://schemas.microsoft.com/office/2006/metadata/properties" ma:root="true" ma:fieldsID="a508229dd2277a591d62ddc8014bf1ea" ns2:_="" ns3:_="">
    <xsd:import namespace="25b506d0-762b-47aa-adb6-8b80fc2be8cf"/>
    <xsd:import namespace="14cfccfe-d05c-4ace-ac9c-889a36918eb7"/>
    <xsd:element name="properties">
      <xsd:complexType>
        <xsd:sequence>
          <xsd:element name="documentManagement">
            <xsd:complexType>
              <xsd:all>
                <xsd:element ref="ns2:SharedWithUsers" minOccurs="0"/>
                <xsd:element ref="ns2:SharedWithDetails" minOccurs="0"/>
                <xsd:element ref="ns2:LastSharedByUser" minOccurs="0"/>
                <xsd:element ref="ns2:LastSharedByTime" minOccurs="0"/>
                <xsd:element ref="ns3:MediaServiceMetadata" minOccurs="0"/>
                <xsd:element ref="ns3:MediaServiceFastMetadata" minOccurs="0"/>
                <xsd:element ref="ns3:MediaServiceDateTaken" minOccurs="0"/>
                <xsd:element ref="ns3:MediaServiceAutoTags" minOccurs="0"/>
                <xsd:element ref="ns3:MediaServiceLocation"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Version0" minOccurs="0"/>
                <xsd:element ref="ns3:Version_x003a_Version" minOccurs="0"/>
                <xsd:element ref="ns3:Member"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5b506d0-762b-47aa-adb6-8b80fc2be8cf" elementFormDefault="qualified">
    <xsd:import namespace="http://schemas.microsoft.com/office/2006/documentManagement/types"/>
    <xsd:import namespace="http://schemas.microsoft.com/office/infopath/2007/PartnerControls"/>
    <xsd:element name="SharedWithUsers" ma:index="8"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description="" ma:internalName="SharedWithDetails" ma:readOnly="true">
      <xsd:simpleType>
        <xsd:restriction base="dms:Note">
          <xsd:maxLength value="255"/>
        </xsd:restriction>
      </xsd:simpleType>
    </xsd:element>
    <xsd:element name="LastSharedByUser" ma:index="10" nillable="true" ma:displayName="Last Shared By User" ma:description="" ma:internalName="LastSharedByUser" ma:readOnly="true">
      <xsd:simpleType>
        <xsd:restriction base="dms:Note">
          <xsd:maxLength value="255"/>
        </xsd:restriction>
      </xsd:simpleType>
    </xsd:element>
    <xsd:element name="LastSharedByTime" ma:index="11" nillable="true" ma:displayName="Last Shared By Time" ma:description="" ma:internalName="LastSharedByTime" ma:readOnly="true">
      <xsd:simpleType>
        <xsd:restriction base="dms:DateTime"/>
      </xsd:simpleType>
    </xsd:element>
    <xsd:element name="TaxCatchAll" ma:index="28" nillable="true" ma:displayName="Taxonomy Catch All Column" ma:hidden="true" ma:list="{3a94f2be-4462-4e83-94ac-4018202ecbfa}" ma:internalName="TaxCatchAll" ma:showField="CatchAllData" ma:web="25b506d0-762b-47aa-adb6-8b80fc2be8cf">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14cfccfe-d05c-4ace-ac9c-889a36918eb7" elementFormDefault="qualified">
    <xsd:import namespace="http://schemas.microsoft.com/office/2006/documentManagement/types"/>
    <xsd:import namespace="http://schemas.microsoft.com/office/infopath/2007/PartnerControls"/>
    <xsd:element name="MediaServiceMetadata" ma:index="12" nillable="true" ma:displayName="MediaServiceMetadata" ma:description="" ma:hidden="true" ma:internalName="MediaServiceMetadata" ma:readOnly="true">
      <xsd:simpleType>
        <xsd:restriction base="dms:Note"/>
      </xsd:simpleType>
    </xsd:element>
    <xsd:element name="MediaServiceFastMetadata" ma:index="13" nillable="true" ma:displayName="MediaServiceFastMetadata" ma:description="" ma:hidden="true" ma:internalName="MediaServiceFastMetadata" ma:readOnly="true">
      <xsd:simpleType>
        <xsd:restriction base="dms:Note"/>
      </xsd:simpleType>
    </xsd:element>
    <xsd:element name="MediaServiceDateTaken" ma:index="14" nillable="true" ma:displayName="MediaServiceDateTaken" ma:description="" ma:hidden="true" ma:internalName="MediaServiceDateTaken" ma:readOnly="true">
      <xsd:simpleType>
        <xsd:restriction base="dms:Text"/>
      </xsd:simpleType>
    </xsd:element>
    <xsd:element name="MediaServiceAutoTags" ma:index="15" nillable="true" ma:displayName="MediaServiceAutoTags" ma:description="" ma:internalName="MediaServiceAutoTags" ma:readOnly="true">
      <xsd:simpleType>
        <xsd:restriction base="dms:Text"/>
      </xsd:simpleType>
    </xsd:element>
    <xsd:element name="MediaServiceLocation" ma:index="16" nillable="true" ma:displayName="MediaServiceLocation" ma:description="" ma:internalName="MediaServiceLocation" ma:readOnly="true">
      <xsd:simpleType>
        <xsd:restriction base="dms:Text"/>
      </xsd:simpleType>
    </xsd:element>
    <xsd:element name="MediaServiceOCR" ma:index="17" nillable="true" ma:displayName="MediaServiceOCR"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ServiceAutoKeyPoints" ma:index="20" nillable="true" ma:displayName="MediaServiceAutoKeyPoints" ma:hidden="true" ma:internalName="MediaServiceAutoKeyPoints" ma:readOnly="true">
      <xsd:simpleType>
        <xsd:restriction base="dms:Note"/>
      </xsd:simpleType>
    </xsd:element>
    <xsd:element name="MediaServiceKeyPoints" ma:index="21" nillable="true" ma:displayName="KeyPoints" ma:internalName="MediaServiceKeyPoints" ma:readOnly="true">
      <xsd:simpleType>
        <xsd:restriction base="dms:Note">
          <xsd:maxLength value="255"/>
        </xsd:restriction>
      </xsd:simpleType>
    </xsd:element>
    <xsd:element name="Version0" ma:index="22" nillable="true" ma:displayName="Version" ma:list="{727145e8-1f71-402e-9ff5-87f3840ee372}" ma:internalName="Version0" ma:showField="Title">
      <xsd:simpleType>
        <xsd:restriction base="dms:Lookup"/>
      </xsd:simpleType>
    </xsd:element>
    <xsd:element name="Version_x003a_Version" ma:index="23" nillable="true" ma:displayName="Version:Version" ma:list="{727145e8-1f71-402e-9ff5-87f3840ee372}" ma:internalName="Version_x003a_Version" ma:readOnly="true" ma:showField="_UIVersionString" ma:web="25b506d0-762b-47aa-adb6-8b80fc2be8cf">
      <xsd:simpleType>
        <xsd:restriction base="dms:Lookup"/>
      </xsd:simpleType>
    </xsd:element>
    <xsd:element name="Member" ma:index="24" nillable="true" ma:displayName="Member" ma:format="Dropdown" ma:list="UserInfo" ma:SharePointGroup="0" ma:internalName="Memb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LengthInSeconds" ma:index="25" nillable="true" ma:displayName="Length (seconds)" ma:internalName="MediaLengthInSeconds" ma:readOnly="true">
      <xsd:simpleType>
        <xsd:restriction base="dms:Unknown"/>
      </xsd:simpleType>
    </xsd:element>
    <xsd:element name="lcf76f155ced4ddcb4097134ff3c332f" ma:index="27" nillable="true" ma:taxonomy="true" ma:internalName="lcf76f155ced4ddcb4097134ff3c332f" ma:taxonomyFieldName="MediaServiceImageTags" ma:displayName="Image Tags" ma:readOnly="false" ma:fieldId="{5cf76f15-5ced-4ddc-b409-7134ff3c332f}" ma:taxonomyMulti="true" ma:sspId="3d4702b5-1689-4512-8d10-07ea09318903"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9"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3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584A352-2614-4D84-84F2-489523D6EC42}">
  <ds:schemaRefs>
    <ds:schemaRef ds:uri="http://purl.org/dc/dcmitype/"/>
    <ds:schemaRef ds:uri="http://schemas.microsoft.com/office/2006/metadata/properties"/>
    <ds:schemaRef ds:uri="http://schemas.microsoft.com/office/2006/documentManagement/types"/>
    <ds:schemaRef ds:uri="http://purl.org/dc/elements/1.1/"/>
    <ds:schemaRef ds:uri="25b506d0-762b-47aa-adb6-8b80fc2be8cf"/>
    <ds:schemaRef ds:uri="http://schemas.openxmlformats.org/package/2006/metadata/core-properties"/>
    <ds:schemaRef ds:uri="http://www.w3.org/XML/1998/namespace"/>
    <ds:schemaRef ds:uri="http://schemas.microsoft.com/office/infopath/2007/PartnerControls"/>
    <ds:schemaRef ds:uri="14cfccfe-d05c-4ace-ac9c-889a36918eb7"/>
    <ds:schemaRef ds:uri="http://purl.org/dc/terms/"/>
  </ds:schemaRefs>
</ds:datastoreItem>
</file>

<file path=customXml/itemProps2.xml><?xml version="1.0" encoding="utf-8"?>
<ds:datastoreItem xmlns:ds="http://schemas.openxmlformats.org/officeDocument/2006/customXml" ds:itemID="{2A935A03-B48D-4174-84A4-84EE2C5E15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5b506d0-762b-47aa-adb6-8b80fc2be8cf"/>
    <ds:schemaRef ds:uri="14cfccfe-d05c-4ace-ac9c-889a36918eb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E5452626-9D1D-4ABB-A9FC-A3AB3C223598}">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Töölehed</vt:lpstr>
      </vt:variant>
      <vt:variant>
        <vt:i4>5</vt:i4>
      </vt:variant>
    </vt:vector>
  </HeadingPairs>
  <TitlesOfParts>
    <vt:vector size="5" baseType="lpstr">
      <vt:lpstr>Cover page</vt:lpstr>
      <vt:lpstr>Mõisted</vt:lpstr>
      <vt:lpstr>Üldinfo</vt:lpstr>
      <vt:lpstr>Hindamistabel</vt:lpstr>
      <vt:lpstr>skoor</vt:lpstr>
    </vt:vector>
  </TitlesOfParts>
  <Manager/>
  <Company>Econcern NV</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Graeme Nicholls</dc:creator>
  <cp:keywords/>
  <dc:description/>
  <cp:lastModifiedBy>Kirsi Loide</cp:lastModifiedBy>
  <cp:revision/>
  <dcterms:created xsi:type="dcterms:W3CDTF">2011-01-19T10:59:21Z</dcterms:created>
  <dcterms:modified xsi:type="dcterms:W3CDTF">2025-11-24T07:46:09Z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0x010100887D3B914211DA4690539851AF11284A</vt:lpwstr>
  </property>
  <property fmtid="{D5CDD505-2E9C-101B-9397-08002B2CF9AE}" pid="3" name="MediaServiceImageTags">
    <vt:lpwstr/>
  </property>
</Properties>
</file>