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defaultThemeVersion="166925"/>
  <mc:AlternateContent xmlns:mc="http://schemas.openxmlformats.org/markup-compatibility/2006">
    <mc:Choice Requires="x15">
      <x15ac:absPath xmlns:x15ac="http://schemas.microsoft.com/office/spreadsheetml/2010/11/ac" url="D:\Documents\JRO SEIREVÕRGU INVENTUUR JA VEEKVALITEEDI HINDAMINE\1 Lõpparuanne\VPA-de andmebaasi III etapi andmed\"/>
    </mc:Choice>
  </mc:AlternateContent>
  <bookViews>
    <workbookView xWindow="-15" yWindow="-15" windowWidth="23085" windowHeight="4530"/>
  </bookViews>
  <sheets>
    <sheet name="algandmed" sheetId="1" r:id="rId1"/>
    <sheet name="Töötlus" sheetId="2" r:id="rId2"/>
    <sheet name="MapInfosse" sheetId="3" r:id="rId3"/>
  </sheets>
  <definedNames>
    <definedName name="_xlnm._FilterDatabase" localSheetId="2" hidden="1">MapInfosse!$V$1:$V$319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21" i="3" l="1"/>
  <c r="Y121" i="3"/>
  <c r="Y122" i="3"/>
  <c r="Z57" i="3"/>
  <c r="AR121" i="2" l="1"/>
  <c r="CL121" i="2" s="1"/>
  <c r="AQ121" i="2"/>
  <c r="CK121" i="2" s="1"/>
  <c r="AR57" i="2" l="1"/>
  <c r="CL57" i="2" s="1"/>
  <c r="AR3" i="2" l="1"/>
  <c r="AR4" i="2"/>
  <c r="AR5" i="2"/>
  <c r="AR6" i="2"/>
  <c r="AR7" i="2"/>
  <c r="AR8" i="2"/>
  <c r="AR9" i="2"/>
  <c r="AR10" i="2"/>
  <c r="AR11" i="2"/>
  <c r="AR12" i="2"/>
  <c r="AR13" i="2"/>
  <c r="AR14" i="2"/>
  <c r="AR15" i="2"/>
  <c r="AR16" i="2"/>
  <c r="AR17" i="2"/>
  <c r="AR18" i="2"/>
  <c r="AR19" i="2"/>
  <c r="AR20" i="2"/>
  <c r="AR21" i="2"/>
  <c r="AR22" i="2"/>
  <c r="AR23" i="2"/>
  <c r="AR24" i="2"/>
  <c r="AR25" i="2"/>
  <c r="AR26" i="2"/>
  <c r="AR27" i="2"/>
  <c r="AR28" i="2"/>
  <c r="AR29" i="2"/>
  <c r="AR30" i="2"/>
  <c r="AR31" i="2"/>
  <c r="AR32" i="2"/>
  <c r="AR33" i="2"/>
  <c r="AR34" i="2"/>
  <c r="AR35" i="2"/>
  <c r="AR36" i="2"/>
  <c r="AR37" i="2"/>
  <c r="AR38" i="2"/>
  <c r="AR39" i="2"/>
  <c r="AR40" i="2"/>
  <c r="AR41" i="2"/>
  <c r="AR42" i="2"/>
  <c r="AR43" i="2"/>
  <c r="AR44" i="2"/>
  <c r="AR45" i="2"/>
  <c r="AR46" i="2"/>
  <c r="AR47" i="2"/>
  <c r="AR48" i="2"/>
  <c r="AR49" i="2"/>
  <c r="AR50" i="2"/>
  <c r="AR51" i="2"/>
  <c r="AR52" i="2"/>
  <c r="AR53" i="2"/>
  <c r="AR54" i="2"/>
  <c r="AR55" i="2"/>
  <c r="AR56" i="2"/>
  <c r="AR58" i="2"/>
  <c r="AR59" i="2"/>
  <c r="AR60" i="2"/>
  <c r="AR61" i="2"/>
  <c r="AR62" i="2"/>
  <c r="AR63" i="2"/>
  <c r="AR64" i="2"/>
  <c r="AR65" i="2"/>
  <c r="AR66" i="2"/>
  <c r="AR67" i="2"/>
  <c r="AR68" i="2"/>
  <c r="AR69" i="2"/>
  <c r="AR70" i="2"/>
  <c r="AR71" i="2"/>
  <c r="AR72" i="2"/>
  <c r="AR73" i="2"/>
  <c r="AR74" i="2"/>
  <c r="AR75" i="2"/>
  <c r="AR76" i="2"/>
  <c r="AR77" i="2"/>
  <c r="AR78" i="2"/>
  <c r="AR79" i="2"/>
  <c r="AR80" i="2"/>
  <c r="AR81" i="2"/>
  <c r="AR82" i="2"/>
  <c r="AR83" i="2"/>
  <c r="AR84" i="2"/>
  <c r="AR85" i="2"/>
  <c r="AR86" i="2"/>
  <c r="AR87" i="2"/>
  <c r="AR88" i="2"/>
  <c r="AR89" i="2"/>
  <c r="AR90" i="2"/>
  <c r="AR91" i="2"/>
  <c r="AR92" i="2"/>
  <c r="AR93" i="2"/>
  <c r="AR94" i="2"/>
  <c r="AR95" i="2"/>
  <c r="AR96" i="2"/>
  <c r="AR97" i="2"/>
  <c r="AR98" i="2"/>
  <c r="AR99" i="2"/>
  <c r="AR100" i="2"/>
  <c r="AR101" i="2"/>
  <c r="AR102" i="2"/>
  <c r="AR103" i="2"/>
  <c r="AR104" i="2"/>
  <c r="AR105" i="2"/>
  <c r="AR106" i="2"/>
  <c r="AR107" i="2"/>
  <c r="AR108" i="2"/>
  <c r="AR109" i="2"/>
  <c r="AR110" i="2"/>
  <c r="AR111" i="2"/>
  <c r="AR112" i="2"/>
  <c r="AR113" i="2"/>
  <c r="AR114" i="2"/>
  <c r="AR115" i="2"/>
  <c r="AR116" i="2"/>
  <c r="AR117" i="2"/>
  <c r="AR118" i="2"/>
  <c r="AR119" i="2"/>
  <c r="AR120" i="2"/>
  <c r="AR122" i="2"/>
  <c r="AR123" i="2"/>
  <c r="AR124" i="2"/>
  <c r="AR125" i="2"/>
  <c r="AR126" i="2"/>
  <c r="AR127" i="2"/>
  <c r="AR128" i="2"/>
  <c r="AR129" i="2"/>
  <c r="AR130" i="2"/>
  <c r="AR131" i="2"/>
  <c r="AR132" i="2"/>
  <c r="AR133" i="2"/>
  <c r="AR134" i="2"/>
  <c r="AR135" i="2"/>
  <c r="AR136" i="2"/>
  <c r="AR137" i="2"/>
  <c r="AR138" i="2"/>
  <c r="AR139" i="2"/>
  <c r="AR140" i="2"/>
  <c r="AR141" i="2"/>
  <c r="AR142" i="2"/>
  <c r="AR143" i="2"/>
  <c r="AR144" i="2"/>
  <c r="AR145" i="2"/>
  <c r="AR146" i="2"/>
  <c r="AR147" i="2"/>
  <c r="AR148" i="2"/>
  <c r="AR149" i="2"/>
  <c r="AR150" i="2"/>
  <c r="AR151" i="2"/>
  <c r="AR152" i="2"/>
  <c r="AR153" i="2"/>
  <c r="AR154" i="2"/>
  <c r="AR155" i="2"/>
  <c r="AR156" i="2"/>
  <c r="AR157" i="2"/>
  <c r="AR158" i="2"/>
  <c r="AR159" i="2"/>
  <c r="AR160" i="2"/>
  <c r="AR161" i="2"/>
  <c r="AR162" i="2"/>
  <c r="AR163" i="2"/>
  <c r="AR164" i="2"/>
  <c r="AR165" i="2"/>
  <c r="AR166" i="2"/>
  <c r="AR167" i="2"/>
  <c r="AR168" i="2"/>
  <c r="AR169" i="2"/>
  <c r="AR170" i="2"/>
  <c r="AR171" i="2"/>
  <c r="AR172" i="2"/>
  <c r="AR173" i="2"/>
  <c r="AR174" i="2"/>
  <c r="AR175" i="2"/>
  <c r="AR176" i="2"/>
  <c r="AR177" i="2"/>
  <c r="AR178" i="2"/>
  <c r="AR179" i="2"/>
  <c r="AR180" i="2"/>
  <c r="AR181" i="2"/>
  <c r="AR182" i="2"/>
  <c r="AR183" i="2"/>
  <c r="AR184" i="2"/>
  <c r="AR185" i="2"/>
  <c r="AR186" i="2"/>
  <c r="AR187" i="2"/>
  <c r="AR188" i="2"/>
  <c r="AR189" i="2"/>
  <c r="AR190" i="2"/>
  <c r="AR191" i="2"/>
  <c r="AR192" i="2"/>
  <c r="AR193" i="2"/>
  <c r="AR194" i="2"/>
  <c r="AR195" i="2"/>
  <c r="AR196" i="2"/>
  <c r="AR197" i="2"/>
  <c r="AR198" i="2"/>
  <c r="AR199" i="2"/>
  <c r="AR200" i="2"/>
  <c r="AR201" i="2"/>
  <c r="AR202" i="2"/>
  <c r="AR203" i="2"/>
  <c r="AR204" i="2"/>
  <c r="AR205" i="2"/>
  <c r="AR206" i="2"/>
  <c r="AR207" i="2"/>
  <c r="AR208" i="2"/>
  <c r="AR209" i="2"/>
  <c r="AR210" i="2"/>
  <c r="AR211" i="2"/>
  <c r="AR212" i="2"/>
  <c r="AR213" i="2"/>
  <c r="AR214" i="2"/>
  <c r="AR215" i="2"/>
  <c r="AR216" i="2"/>
  <c r="AR217" i="2"/>
  <c r="AR218" i="2"/>
  <c r="AR219" i="2"/>
  <c r="AR220" i="2"/>
  <c r="AR221" i="2"/>
  <c r="AR222" i="2"/>
  <c r="AR223" i="2"/>
  <c r="AR224" i="2"/>
  <c r="AR225" i="2"/>
  <c r="AR226" i="2"/>
  <c r="AR227" i="2"/>
  <c r="AR228" i="2"/>
  <c r="AR229" i="2"/>
  <c r="AR230" i="2"/>
  <c r="AR231" i="2"/>
  <c r="AR232" i="2"/>
  <c r="AR233" i="2"/>
  <c r="AR234" i="2"/>
  <c r="AR235" i="2"/>
  <c r="AR236" i="2"/>
  <c r="AR237" i="2"/>
  <c r="AR238" i="2"/>
  <c r="AR239" i="2"/>
  <c r="AR240" i="2"/>
  <c r="AR241" i="2"/>
  <c r="AR242" i="2"/>
  <c r="AR243" i="2"/>
  <c r="AR244" i="2"/>
  <c r="AR245" i="2"/>
  <c r="AR246" i="2"/>
  <c r="AR247" i="2"/>
  <c r="AR248" i="2"/>
  <c r="AR249" i="2"/>
  <c r="AR250" i="2"/>
  <c r="AR251" i="2"/>
  <c r="AR252" i="2"/>
  <c r="AR253" i="2"/>
  <c r="AR254" i="2"/>
  <c r="AR255" i="2"/>
  <c r="AR256" i="2"/>
  <c r="AR257" i="2"/>
  <c r="AR258" i="2"/>
  <c r="AR259" i="2"/>
  <c r="AR260" i="2"/>
  <c r="AR261" i="2"/>
  <c r="AR262" i="2"/>
  <c r="AR263" i="2"/>
  <c r="AR264" i="2"/>
  <c r="AR265" i="2"/>
  <c r="AR266" i="2"/>
  <c r="AR267" i="2"/>
  <c r="AR268" i="2"/>
  <c r="AR269" i="2"/>
  <c r="AR270" i="2"/>
  <c r="AR271" i="2"/>
  <c r="AR272" i="2"/>
  <c r="AR273" i="2"/>
  <c r="AR274" i="2"/>
  <c r="AR275" i="2"/>
  <c r="AR276" i="2"/>
  <c r="AR277" i="2"/>
  <c r="AR278" i="2"/>
  <c r="AR279" i="2"/>
  <c r="AR280" i="2"/>
  <c r="AR281" i="2"/>
  <c r="AR282" i="2"/>
  <c r="AR283" i="2"/>
  <c r="AR284" i="2"/>
  <c r="AR285" i="2"/>
  <c r="AR286" i="2"/>
  <c r="AR287" i="2"/>
  <c r="AR288" i="2"/>
  <c r="AR289" i="2"/>
  <c r="AR290" i="2"/>
  <c r="AR291" i="2"/>
  <c r="AR292" i="2"/>
  <c r="AR293" i="2"/>
  <c r="AR294" i="2"/>
  <c r="AR295" i="2"/>
  <c r="AR296" i="2"/>
  <c r="AR297" i="2"/>
  <c r="AR298" i="2"/>
  <c r="AR299" i="2"/>
  <c r="AR300" i="2"/>
  <c r="AR301" i="2"/>
  <c r="AR302" i="2"/>
  <c r="AR303" i="2"/>
  <c r="AR304" i="2"/>
  <c r="AR305" i="2"/>
  <c r="AR306" i="2"/>
  <c r="AR307" i="2"/>
  <c r="AR308" i="2"/>
  <c r="AR309" i="2"/>
  <c r="AR310" i="2"/>
  <c r="AR311" i="2"/>
  <c r="AR312" i="2"/>
  <c r="AR313" i="2"/>
  <c r="AR314" i="2"/>
  <c r="AR315" i="2"/>
  <c r="AR316" i="2"/>
  <c r="AR317" i="2"/>
  <c r="AR318" i="2"/>
  <c r="AR319" i="2"/>
  <c r="AR2" i="2"/>
  <c r="AQ3" i="2"/>
  <c r="AQ4" i="2"/>
  <c r="AQ5" i="2"/>
  <c r="AQ6" i="2"/>
  <c r="AQ7" i="2"/>
  <c r="AQ8" i="2"/>
  <c r="AQ9" i="2"/>
  <c r="AQ10" i="2"/>
  <c r="AQ11" i="2"/>
  <c r="AQ12" i="2"/>
  <c r="AQ13" i="2"/>
  <c r="AQ14" i="2"/>
  <c r="AQ15" i="2"/>
  <c r="AQ16" i="2"/>
  <c r="AQ17" i="2"/>
  <c r="AQ18" i="2"/>
  <c r="AQ19" i="2"/>
  <c r="AQ20" i="2"/>
  <c r="AQ21" i="2"/>
  <c r="AQ22" i="2"/>
  <c r="AQ23" i="2"/>
  <c r="AQ24" i="2"/>
  <c r="AQ25" i="2"/>
  <c r="AQ26" i="2"/>
  <c r="AQ27" i="2"/>
  <c r="AQ28" i="2"/>
  <c r="AQ29" i="2"/>
  <c r="AQ30" i="2"/>
  <c r="AQ31" i="2"/>
  <c r="AQ32" i="2"/>
  <c r="AQ33" i="2"/>
  <c r="AQ34" i="2"/>
  <c r="AQ35" i="2"/>
  <c r="AQ36" i="2"/>
  <c r="AQ37" i="2"/>
  <c r="AQ38" i="2"/>
  <c r="AQ39" i="2"/>
  <c r="AQ40" i="2"/>
  <c r="AQ41" i="2"/>
  <c r="AQ42" i="2"/>
  <c r="AQ43" i="2"/>
  <c r="AQ44" i="2"/>
  <c r="AQ45" i="2"/>
  <c r="AQ46" i="2"/>
  <c r="AQ47" i="2"/>
  <c r="AQ48" i="2"/>
  <c r="AQ49" i="2"/>
  <c r="AQ50" i="2"/>
  <c r="AQ51" i="2"/>
  <c r="AQ52" i="2"/>
  <c r="AQ53" i="2"/>
  <c r="AQ54" i="2"/>
  <c r="AQ55" i="2"/>
  <c r="AQ56" i="2"/>
  <c r="AQ57" i="2"/>
  <c r="AQ58" i="2"/>
  <c r="AQ59" i="2"/>
  <c r="AQ60" i="2"/>
  <c r="AQ61" i="2"/>
  <c r="AQ62" i="2"/>
  <c r="AQ63" i="2"/>
  <c r="AQ64" i="2"/>
  <c r="AQ65" i="2"/>
  <c r="AQ66" i="2"/>
  <c r="AQ67" i="2"/>
  <c r="AQ68" i="2"/>
  <c r="AQ69" i="2"/>
  <c r="AQ70" i="2"/>
  <c r="AQ71" i="2"/>
  <c r="AQ72" i="2"/>
  <c r="AQ73" i="2"/>
  <c r="AQ74" i="2"/>
  <c r="AQ75" i="2"/>
  <c r="AQ76" i="2"/>
  <c r="AQ77" i="2"/>
  <c r="AQ78" i="2"/>
  <c r="AQ79" i="2"/>
  <c r="AQ80" i="2"/>
  <c r="AQ81" i="2"/>
  <c r="AQ82" i="2"/>
  <c r="AQ83" i="2"/>
  <c r="AQ84" i="2"/>
  <c r="AQ85" i="2"/>
  <c r="AQ86" i="2"/>
  <c r="AQ87" i="2"/>
  <c r="AQ88" i="2"/>
  <c r="AQ89" i="2"/>
  <c r="AQ90" i="2"/>
  <c r="AQ91" i="2"/>
  <c r="AQ92" i="2"/>
  <c r="AQ93" i="2"/>
  <c r="AQ94" i="2"/>
  <c r="AQ95" i="2"/>
  <c r="AQ96" i="2"/>
  <c r="AQ97" i="2"/>
  <c r="AQ98" i="2"/>
  <c r="AQ99" i="2"/>
  <c r="AQ100" i="2"/>
  <c r="AQ101" i="2"/>
  <c r="AQ102" i="2"/>
  <c r="AQ103" i="2"/>
  <c r="AQ104" i="2"/>
  <c r="AQ105" i="2"/>
  <c r="AQ106" i="2"/>
  <c r="AQ107" i="2"/>
  <c r="AQ108" i="2"/>
  <c r="AQ109" i="2"/>
  <c r="AQ110" i="2"/>
  <c r="AQ111" i="2"/>
  <c r="AQ112" i="2"/>
  <c r="AQ113" i="2"/>
  <c r="AQ114" i="2"/>
  <c r="AQ115" i="2"/>
  <c r="AQ116" i="2"/>
  <c r="AQ117" i="2"/>
  <c r="AQ118" i="2"/>
  <c r="AQ119" i="2"/>
  <c r="AQ120" i="2"/>
  <c r="AQ122" i="2"/>
  <c r="AQ123" i="2"/>
  <c r="AQ124" i="2"/>
  <c r="AQ125" i="2"/>
  <c r="AQ126" i="2"/>
  <c r="AQ127" i="2"/>
  <c r="AQ128" i="2"/>
  <c r="AQ129" i="2"/>
  <c r="AQ130" i="2"/>
  <c r="AQ131" i="2"/>
  <c r="AQ132" i="2"/>
  <c r="AQ133" i="2"/>
  <c r="AQ134" i="2"/>
  <c r="AQ135" i="2"/>
  <c r="AQ136" i="2"/>
  <c r="AQ137" i="2"/>
  <c r="AQ138" i="2"/>
  <c r="AQ139" i="2"/>
  <c r="AQ140" i="2"/>
  <c r="AQ141" i="2"/>
  <c r="AQ142" i="2"/>
  <c r="AQ143" i="2"/>
  <c r="AQ144" i="2"/>
  <c r="AQ145" i="2"/>
  <c r="AQ146" i="2"/>
  <c r="AQ147" i="2"/>
  <c r="AQ148" i="2"/>
  <c r="AQ149" i="2"/>
  <c r="AQ150" i="2"/>
  <c r="AQ151" i="2"/>
  <c r="AQ152" i="2"/>
  <c r="AQ153" i="2"/>
  <c r="AQ154" i="2"/>
  <c r="AQ155" i="2"/>
  <c r="AQ156" i="2"/>
  <c r="AQ157" i="2"/>
  <c r="AQ158" i="2"/>
  <c r="AQ159" i="2"/>
  <c r="AQ160" i="2"/>
  <c r="AQ161" i="2"/>
  <c r="AQ162" i="2"/>
  <c r="AQ163" i="2"/>
  <c r="AQ164" i="2"/>
  <c r="AQ165" i="2"/>
  <c r="AQ166" i="2"/>
  <c r="AQ167" i="2"/>
  <c r="AQ168" i="2"/>
  <c r="AQ169" i="2"/>
  <c r="AQ170" i="2"/>
  <c r="AQ171" i="2"/>
  <c r="AQ172" i="2"/>
  <c r="AQ173" i="2"/>
  <c r="AQ174" i="2"/>
  <c r="AQ175" i="2"/>
  <c r="AQ176" i="2"/>
  <c r="AQ177" i="2"/>
  <c r="AQ178" i="2"/>
  <c r="AQ179" i="2"/>
  <c r="AQ180" i="2"/>
  <c r="AQ181" i="2"/>
  <c r="AQ182" i="2"/>
  <c r="AQ183" i="2"/>
  <c r="AQ184" i="2"/>
  <c r="AQ185" i="2"/>
  <c r="AQ186" i="2"/>
  <c r="AQ187" i="2"/>
  <c r="AQ188" i="2"/>
  <c r="AQ189" i="2"/>
  <c r="AQ190" i="2"/>
  <c r="AQ191" i="2"/>
  <c r="AQ192" i="2"/>
  <c r="AQ193" i="2"/>
  <c r="AQ194" i="2"/>
  <c r="AQ195" i="2"/>
  <c r="AQ196" i="2"/>
  <c r="AQ197" i="2"/>
  <c r="AQ198" i="2"/>
  <c r="AQ199" i="2"/>
  <c r="AQ200" i="2"/>
  <c r="AQ201" i="2"/>
  <c r="AQ202" i="2"/>
  <c r="AQ203" i="2"/>
  <c r="AQ204" i="2"/>
  <c r="AQ205" i="2"/>
  <c r="AQ206" i="2"/>
  <c r="AQ207" i="2"/>
  <c r="AQ208" i="2"/>
  <c r="AQ209" i="2"/>
  <c r="AQ210" i="2"/>
  <c r="AQ211" i="2"/>
  <c r="AQ212" i="2"/>
  <c r="AQ213" i="2"/>
  <c r="AQ214" i="2"/>
  <c r="AQ215" i="2"/>
  <c r="AQ216" i="2"/>
  <c r="AQ217" i="2"/>
  <c r="AQ218" i="2"/>
  <c r="AQ219" i="2"/>
  <c r="AQ220" i="2"/>
  <c r="AQ221" i="2"/>
  <c r="AQ222" i="2"/>
  <c r="AQ223" i="2"/>
  <c r="AQ224" i="2"/>
  <c r="AQ225" i="2"/>
  <c r="AQ226" i="2"/>
  <c r="AQ227" i="2"/>
  <c r="AQ228" i="2"/>
  <c r="AQ229" i="2"/>
  <c r="AQ230" i="2"/>
  <c r="AQ231" i="2"/>
  <c r="AQ232" i="2"/>
  <c r="AQ233" i="2"/>
  <c r="AQ234" i="2"/>
  <c r="AQ235" i="2"/>
  <c r="AQ236" i="2"/>
  <c r="AQ237" i="2"/>
  <c r="AQ238" i="2"/>
  <c r="AQ239" i="2"/>
  <c r="AQ240" i="2"/>
  <c r="AQ241" i="2"/>
  <c r="AQ242" i="2"/>
  <c r="AQ243" i="2"/>
  <c r="AQ244" i="2"/>
  <c r="AQ245" i="2"/>
  <c r="AQ246" i="2"/>
  <c r="AQ247" i="2"/>
  <c r="AQ248" i="2"/>
  <c r="AQ249" i="2"/>
  <c r="AQ250" i="2"/>
  <c r="AQ251" i="2"/>
  <c r="AQ252" i="2"/>
  <c r="AQ253" i="2"/>
  <c r="AQ254" i="2"/>
  <c r="AQ255" i="2"/>
  <c r="AQ256" i="2"/>
  <c r="AQ257" i="2"/>
  <c r="AQ258" i="2"/>
  <c r="AQ259" i="2"/>
  <c r="AQ260" i="2"/>
  <c r="AQ261" i="2"/>
  <c r="AQ262" i="2"/>
  <c r="AQ263" i="2"/>
  <c r="AQ264" i="2"/>
  <c r="AQ265" i="2"/>
  <c r="AQ266" i="2"/>
  <c r="AQ267" i="2"/>
  <c r="AQ268" i="2"/>
  <c r="AQ269" i="2"/>
  <c r="AQ270" i="2"/>
  <c r="AQ271" i="2"/>
  <c r="AQ272" i="2"/>
  <c r="AQ273" i="2"/>
  <c r="AQ274" i="2"/>
  <c r="AQ275" i="2"/>
  <c r="AQ276" i="2"/>
  <c r="AQ277" i="2"/>
  <c r="AQ278" i="2"/>
  <c r="AQ279" i="2"/>
  <c r="AQ280" i="2"/>
  <c r="AQ281" i="2"/>
  <c r="AQ282" i="2"/>
  <c r="AQ283" i="2"/>
  <c r="AQ284" i="2"/>
  <c r="AQ285" i="2"/>
  <c r="AQ286" i="2"/>
  <c r="AQ287" i="2"/>
  <c r="AQ288" i="2"/>
  <c r="AQ289" i="2"/>
  <c r="AQ290" i="2"/>
  <c r="AQ291" i="2"/>
  <c r="AQ292" i="2"/>
  <c r="AQ293" i="2"/>
  <c r="AQ294" i="2"/>
  <c r="AQ295" i="2"/>
  <c r="AQ296" i="2"/>
  <c r="AQ297" i="2"/>
  <c r="AQ298" i="2"/>
  <c r="AQ299" i="2"/>
  <c r="AQ300" i="2"/>
  <c r="AQ301" i="2"/>
  <c r="AQ302" i="2"/>
  <c r="AQ303" i="2"/>
  <c r="AQ304" i="2"/>
  <c r="AQ305" i="2"/>
  <c r="AQ306" i="2"/>
  <c r="AQ307" i="2"/>
  <c r="AQ308" i="2"/>
  <c r="AQ309" i="2"/>
  <c r="AQ310" i="2"/>
  <c r="AQ311" i="2"/>
  <c r="AQ312" i="2"/>
  <c r="AQ313" i="2"/>
  <c r="AQ314" i="2"/>
  <c r="AQ315" i="2"/>
  <c r="AQ316" i="2"/>
  <c r="AQ317" i="2"/>
  <c r="AQ318" i="2"/>
  <c r="AQ319" i="2"/>
  <c r="AQ2" i="2"/>
  <c r="AP3" i="2"/>
  <c r="AP4" i="2"/>
  <c r="AP5" i="2"/>
  <c r="AP6" i="2"/>
  <c r="AP7" i="2"/>
  <c r="AP8" i="2"/>
  <c r="AP9" i="2"/>
  <c r="AP10" i="2"/>
  <c r="AP11" i="2"/>
  <c r="AP12" i="2"/>
  <c r="AP13" i="2"/>
  <c r="AP14" i="2"/>
  <c r="AP15" i="2"/>
  <c r="AP16" i="2"/>
  <c r="AP17" i="2"/>
  <c r="AP18" i="2"/>
  <c r="AP19" i="2"/>
  <c r="AP20" i="2"/>
  <c r="AP21" i="2"/>
  <c r="AP22" i="2"/>
  <c r="AP23" i="2"/>
  <c r="AP24" i="2"/>
  <c r="AP25" i="2"/>
  <c r="AP26" i="2"/>
  <c r="AP27" i="2"/>
  <c r="AP28" i="2"/>
  <c r="AP29" i="2"/>
  <c r="AP30" i="2"/>
  <c r="AP31" i="2"/>
  <c r="AP32" i="2"/>
  <c r="AP33" i="2"/>
  <c r="AP34" i="2"/>
  <c r="AP35" i="2"/>
  <c r="AP36" i="2"/>
  <c r="AP37" i="2"/>
  <c r="AP38" i="2"/>
  <c r="AP39" i="2"/>
  <c r="AP40" i="2"/>
  <c r="AP41" i="2"/>
  <c r="AP42" i="2"/>
  <c r="AP43" i="2"/>
  <c r="AP44" i="2"/>
  <c r="AP45" i="2"/>
  <c r="AP46" i="2"/>
  <c r="AP47" i="2"/>
  <c r="AP48" i="2"/>
  <c r="AP49" i="2"/>
  <c r="AP50" i="2"/>
  <c r="AP51" i="2"/>
  <c r="AP52" i="2"/>
  <c r="AP53" i="2"/>
  <c r="AP54" i="2"/>
  <c r="AP55" i="2"/>
  <c r="AP56" i="2"/>
  <c r="AP57" i="2"/>
  <c r="AP58" i="2"/>
  <c r="AP59" i="2"/>
  <c r="AP60" i="2"/>
  <c r="AP61" i="2"/>
  <c r="AP62" i="2"/>
  <c r="AP63" i="2"/>
  <c r="AP64" i="2"/>
  <c r="AP65" i="2"/>
  <c r="AP66" i="2"/>
  <c r="AP67" i="2"/>
  <c r="AP68" i="2"/>
  <c r="AP69" i="2"/>
  <c r="AP70" i="2"/>
  <c r="AP71" i="2"/>
  <c r="AP72" i="2"/>
  <c r="AP73" i="2"/>
  <c r="AP74" i="2"/>
  <c r="AP75" i="2"/>
  <c r="AP76" i="2"/>
  <c r="AP77" i="2"/>
  <c r="AP78" i="2"/>
  <c r="AP79" i="2"/>
  <c r="AP80" i="2"/>
  <c r="AP81" i="2"/>
  <c r="AP82" i="2"/>
  <c r="AP83" i="2"/>
  <c r="AP84" i="2"/>
  <c r="AP85" i="2"/>
  <c r="AP86" i="2"/>
  <c r="AP87" i="2"/>
  <c r="AP88" i="2"/>
  <c r="AP89" i="2"/>
  <c r="AP90" i="2"/>
  <c r="AP91" i="2"/>
  <c r="AP92" i="2"/>
  <c r="AP93" i="2"/>
  <c r="AP94" i="2"/>
  <c r="AP95" i="2"/>
  <c r="AP96" i="2"/>
  <c r="AP97" i="2"/>
  <c r="AP98" i="2"/>
  <c r="AP99" i="2"/>
  <c r="AP100" i="2"/>
  <c r="AP101" i="2"/>
  <c r="AP102" i="2"/>
  <c r="AP103" i="2"/>
  <c r="AP104" i="2"/>
  <c r="AP105" i="2"/>
  <c r="AP106" i="2"/>
  <c r="AP107" i="2"/>
  <c r="AP108" i="2"/>
  <c r="AP109" i="2"/>
  <c r="AP110" i="2"/>
  <c r="AP111" i="2"/>
  <c r="AP112" i="2"/>
  <c r="AP113" i="2"/>
  <c r="AP114" i="2"/>
  <c r="AP115" i="2"/>
  <c r="AP116" i="2"/>
  <c r="AP117" i="2"/>
  <c r="AP118" i="2"/>
  <c r="AP119" i="2"/>
  <c r="AP120" i="2"/>
  <c r="AP121" i="2"/>
  <c r="AP122" i="2"/>
  <c r="AP123" i="2"/>
  <c r="AP124" i="2"/>
  <c r="AP125" i="2"/>
  <c r="AP126" i="2"/>
  <c r="AP127" i="2"/>
  <c r="AP128" i="2"/>
  <c r="AP129" i="2"/>
  <c r="AP130" i="2"/>
  <c r="AP131" i="2"/>
  <c r="AP132" i="2"/>
  <c r="AP133" i="2"/>
  <c r="AP134" i="2"/>
  <c r="AP135" i="2"/>
  <c r="AP136" i="2"/>
  <c r="AP137" i="2"/>
  <c r="AP138" i="2"/>
  <c r="AP139" i="2"/>
  <c r="AP140" i="2"/>
  <c r="AP141" i="2"/>
  <c r="AP142" i="2"/>
  <c r="AP143" i="2"/>
  <c r="AP144" i="2"/>
  <c r="AP145" i="2"/>
  <c r="AP146" i="2"/>
  <c r="AP147" i="2"/>
  <c r="AP148" i="2"/>
  <c r="AP149" i="2"/>
  <c r="AP150" i="2"/>
  <c r="AP151" i="2"/>
  <c r="AP152" i="2"/>
  <c r="AP153" i="2"/>
  <c r="AP154" i="2"/>
  <c r="AP155" i="2"/>
  <c r="AP156" i="2"/>
  <c r="AP157" i="2"/>
  <c r="AP158" i="2"/>
  <c r="AP159" i="2"/>
  <c r="AP160" i="2"/>
  <c r="AP161" i="2"/>
  <c r="AP162" i="2"/>
  <c r="AP163" i="2"/>
  <c r="AP164" i="2"/>
  <c r="AP165" i="2"/>
  <c r="AP166" i="2"/>
  <c r="AP167" i="2"/>
  <c r="AP168" i="2"/>
  <c r="AP169" i="2"/>
  <c r="AP170" i="2"/>
  <c r="AP171" i="2"/>
  <c r="AP172" i="2"/>
  <c r="AP173" i="2"/>
  <c r="AP174" i="2"/>
  <c r="AP175" i="2"/>
  <c r="AP176" i="2"/>
  <c r="AP177" i="2"/>
  <c r="AP178" i="2"/>
  <c r="AP179" i="2"/>
  <c r="AP180" i="2"/>
  <c r="AP181" i="2"/>
  <c r="AP182" i="2"/>
  <c r="AP183" i="2"/>
  <c r="AP184" i="2"/>
  <c r="AP185" i="2"/>
  <c r="AP186" i="2"/>
  <c r="AP187" i="2"/>
  <c r="AP188" i="2"/>
  <c r="AP189" i="2"/>
  <c r="AP190" i="2"/>
  <c r="AP191" i="2"/>
  <c r="AP192" i="2"/>
  <c r="AP193" i="2"/>
  <c r="AP194" i="2"/>
  <c r="AP195" i="2"/>
  <c r="AP196" i="2"/>
  <c r="AP197" i="2"/>
  <c r="AP198" i="2"/>
  <c r="AP199" i="2"/>
  <c r="AP200" i="2"/>
  <c r="AP201" i="2"/>
  <c r="AP202" i="2"/>
  <c r="AP203" i="2"/>
  <c r="AP204" i="2"/>
  <c r="AP205" i="2"/>
  <c r="AP206" i="2"/>
  <c r="AP207" i="2"/>
  <c r="AP208" i="2"/>
  <c r="AP209" i="2"/>
  <c r="AP210" i="2"/>
  <c r="AP211" i="2"/>
  <c r="AP212" i="2"/>
  <c r="AP213" i="2"/>
  <c r="AP214" i="2"/>
  <c r="AP215" i="2"/>
  <c r="AP216" i="2"/>
  <c r="AP217" i="2"/>
  <c r="AP218" i="2"/>
  <c r="AP219" i="2"/>
  <c r="AP220" i="2"/>
  <c r="AP221" i="2"/>
  <c r="AP222" i="2"/>
  <c r="AP223" i="2"/>
  <c r="AP224" i="2"/>
  <c r="AP225" i="2"/>
  <c r="AP226" i="2"/>
  <c r="AP227" i="2"/>
  <c r="AP228" i="2"/>
  <c r="AP229" i="2"/>
  <c r="AP230" i="2"/>
  <c r="AP231" i="2"/>
  <c r="AP232" i="2"/>
  <c r="AP233" i="2"/>
  <c r="AP234" i="2"/>
  <c r="AP235" i="2"/>
  <c r="AP236" i="2"/>
  <c r="AP237" i="2"/>
  <c r="AP238" i="2"/>
  <c r="AP239" i="2"/>
  <c r="AP240" i="2"/>
  <c r="AP241" i="2"/>
  <c r="AP242" i="2"/>
  <c r="AP243" i="2"/>
  <c r="AP244" i="2"/>
  <c r="AP245" i="2"/>
  <c r="AP246" i="2"/>
  <c r="AP247" i="2"/>
  <c r="AP248" i="2"/>
  <c r="AP249" i="2"/>
  <c r="AP250" i="2"/>
  <c r="AP251" i="2"/>
  <c r="AP252" i="2"/>
  <c r="AP253" i="2"/>
  <c r="AP254" i="2"/>
  <c r="AP255" i="2"/>
  <c r="AP256" i="2"/>
  <c r="AP257" i="2"/>
  <c r="AP258" i="2"/>
  <c r="AP259" i="2"/>
  <c r="AP260" i="2"/>
  <c r="AP261" i="2"/>
  <c r="AP262" i="2"/>
  <c r="AP263" i="2"/>
  <c r="AP264" i="2"/>
  <c r="AP265" i="2"/>
  <c r="AP266" i="2"/>
  <c r="AP267" i="2"/>
  <c r="AP268" i="2"/>
  <c r="AP269" i="2"/>
  <c r="AP270" i="2"/>
  <c r="AP271" i="2"/>
  <c r="AP272" i="2"/>
  <c r="AP273" i="2"/>
  <c r="AP274" i="2"/>
  <c r="AP275" i="2"/>
  <c r="AP276" i="2"/>
  <c r="AP277" i="2"/>
  <c r="AP278" i="2"/>
  <c r="AP279" i="2"/>
  <c r="AP280" i="2"/>
  <c r="AP281" i="2"/>
  <c r="AP282" i="2"/>
  <c r="AP283" i="2"/>
  <c r="AP284" i="2"/>
  <c r="AP285" i="2"/>
  <c r="AP286" i="2"/>
  <c r="AP287" i="2"/>
  <c r="AP288" i="2"/>
  <c r="AP289" i="2"/>
  <c r="AP290" i="2"/>
  <c r="AP291" i="2"/>
  <c r="AP292" i="2"/>
  <c r="AP293" i="2"/>
  <c r="AP294" i="2"/>
  <c r="AP295" i="2"/>
  <c r="AP296" i="2"/>
  <c r="AP297" i="2"/>
  <c r="AP298" i="2"/>
  <c r="AP299" i="2"/>
  <c r="AP300" i="2"/>
  <c r="AP301" i="2"/>
  <c r="AP302" i="2"/>
  <c r="AP303" i="2"/>
  <c r="AP304" i="2"/>
  <c r="AP305" i="2"/>
  <c r="AP306" i="2"/>
  <c r="AP307" i="2"/>
  <c r="AP308" i="2"/>
  <c r="AP309" i="2"/>
  <c r="AP310" i="2"/>
  <c r="AP311" i="2"/>
  <c r="AP312" i="2"/>
  <c r="AP313" i="2"/>
  <c r="AP314" i="2"/>
  <c r="AP315" i="2"/>
  <c r="AP316" i="2"/>
  <c r="AP317" i="2"/>
  <c r="AP318" i="2"/>
  <c r="AP319" i="2"/>
  <c r="AP2" i="2"/>
  <c r="AO3" i="2"/>
  <c r="CI3" i="2" s="1"/>
  <c r="AO4" i="2"/>
  <c r="CI4" i="2" s="1"/>
  <c r="AO5" i="2"/>
  <c r="CI5" i="2" s="1"/>
  <c r="AO6" i="2"/>
  <c r="CI6" i="2" s="1"/>
  <c r="AO7" i="2"/>
  <c r="CI7" i="2" s="1"/>
  <c r="AO8" i="2"/>
  <c r="CI8" i="2" s="1"/>
  <c r="AO9" i="2"/>
  <c r="CI9" i="2" s="1"/>
  <c r="AO10" i="2"/>
  <c r="CI10" i="2" s="1"/>
  <c r="AO11" i="2"/>
  <c r="CI11" i="2" s="1"/>
  <c r="AO12" i="2"/>
  <c r="CI12" i="2" s="1"/>
  <c r="AO13" i="2"/>
  <c r="CI13" i="2" s="1"/>
  <c r="AO14" i="2"/>
  <c r="CI14" i="2" s="1"/>
  <c r="AO15" i="2"/>
  <c r="CI15" i="2" s="1"/>
  <c r="AO16" i="2"/>
  <c r="CI16" i="2" s="1"/>
  <c r="AO17" i="2"/>
  <c r="CI17" i="2" s="1"/>
  <c r="AO18" i="2"/>
  <c r="CI18" i="2" s="1"/>
  <c r="AO19" i="2"/>
  <c r="CI19" i="2" s="1"/>
  <c r="AO20" i="2"/>
  <c r="CI20" i="2" s="1"/>
  <c r="AO21" i="2"/>
  <c r="CI21" i="2" s="1"/>
  <c r="AO22" i="2"/>
  <c r="CI22" i="2" s="1"/>
  <c r="AO23" i="2"/>
  <c r="CI23" i="2" s="1"/>
  <c r="AO24" i="2"/>
  <c r="CI24" i="2" s="1"/>
  <c r="AO25" i="2"/>
  <c r="CI25" i="2" s="1"/>
  <c r="AO26" i="2"/>
  <c r="CI26" i="2" s="1"/>
  <c r="AO27" i="2"/>
  <c r="CI27" i="2" s="1"/>
  <c r="AO28" i="2"/>
  <c r="CI28" i="2" s="1"/>
  <c r="AO29" i="2"/>
  <c r="CI29" i="2" s="1"/>
  <c r="AO30" i="2"/>
  <c r="CI30" i="2" s="1"/>
  <c r="AO31" i="2"/>
  <c r="CI31" i="2" s="1"/>
  <c r="AO32" i="2"/>
  <c r="CI32" i="2" s="1"/>
  <c r="AO33" i="2"/>
  <c r="CI33" i="2" s="1"/>
  <c r="AO34" i="2"/>
  <c r="CI34" i="2" s="1"/>
  <c r="AO35" i="2"/>
  <c r="CI35" i="2" s="1"/>
  <c r="AO36" i="2"/>
  <c r="CI36" i="2" s="1"/>
  <c r="AO37" i="2"/>
  <c r="CI37" i="2" s="1"/>
  <c r="AO38" i="2"/>
  <c r="CI38" i="2" s="1"/>
  <c r="AO39" i="2"/>
  <c r="CI39" i="2" s="1"/>
  <c r="AO40" i="2"/>
  <c r="CI40" i="2" s="1"/>
  <c r="AO41" i="2"/>
  <c r="CI41" i="2" s="1"/>
  <c r="AO42" i="2"/>
  <c r="CI42" i="2" s="1"/>
  <c r="AO43" i="2"/>
  <c r="CI43" i="2" s="1"/>
  <c r="AO44" i="2"/>
  <c r="CI44" i="2" s="1"/>
  <c r="AO45" i="2"/>
  <c r="CI45" i="2" s="1"/>
  <c r="AO46" i="2"/>
  <c r="CI46" i="2" s="1"/>
  <c r="AO47" i="2"/>
  <c r="CI47" i="2" s="1"/>
  <c r="AO48" i="2"/>
  <c r="CI48" i="2" s="1"/>
  <c r="AO49" i="2"/>
  <c r="CI49" i="2" s="1"/>
  <c r="AO50" i="2"/>
  <c r="CI50" i="2" s="1"/>
  <c r="AO51" i="2"/>
  <c r="CI51" i="2" s="1"/>
  <c r="AO52" i="2"/>
  <c r="CI52" i="2" s="1"/>
  <c r="AO53" i="2"/>
  <c r="CI53" i="2" s="1"/>
  <c r="AO54" i="2"/>
  <c r="CI54" i="2" s="1"/>
  <c r="AO55" i="2"/>
  <c r="CI55" i="2" s="1"/>
  <c r="AO56" i="2"/>
  <c r="CI56" i="2" s="1"/>
  <c r="AO57" i="2"/>
  <c r="CI57" i="2" s="1"/>
  <c r="AO58" i="2"/>
  <c r="CI58" i="2" s="1"/>
  <c r="AO59" i="2"/>
  <c r="CI59" i="2" s="1"/>
  <c r="AO60" i="2"/>
  <c r="CI60" i="2" s="1"/>
  <c r="AO61" i="2"/>
  <c r="CI61" i="2" s="1"/>
  <c r="AO62" i="2"/>
  <c r="CI62" i="2" s="1"/>
  <c r="AO63" i="2"/>
  <c r="CI63" i="2" s="1"/>
  <c r="AO64" i="2"/>
  <c r="CI64" i="2" s="1"/>
  <c r="AO65" i="2"/>
  <c r="CI65" i="2" s="1"/>
  <c r="AO66" i="2"/>
  <c r="CI66" i="2" s="1"/>
  <c r="AO67" i="2"/>
  <c r="CI67" i="2" s="1"/>
  <c r="AO68" i="2"/>
  <c r="CI68" i="2" s="1"/>
  <c r="AO69" i="2"/>
  <c r="CI69" i="2" s="1"/>
  <c r="AO70" i="2"/>
  <c r="CI70" i="2" s="1"/>
  <c r="AO71" i="2"/>
  <c r="CI71" i="2" s="1"/>
  <c r="AO72" i="2"/>
  <c r="CI72" i="2" s="1"/>
  <c r="AO73" i="2"/>
  <c r="CI73" i="2" s="1"/>
  <c r="AO74" i="2"/>
  <c r="CI74" i="2" s="1"/>
  <c r="AO75" i="2"/>
  <c r="CI75" i="2" s="1"/>
  <c r="AO76" i="2"/>
  <c r="CI76" i="2" s="1"/>
  <c r="AO77" i="2"/>
  <c r="CI77" i="2" s="1"/>
  <c r="AO78" i="2"/>
  <c r="CI78" i="2" s="1"/>
  <c r="AO79" i="2"/>
  <c r="CI79" i="2" s="1"/>
  <c r="AO80" i="2"/>
  <c r="CI80" i="2" s="1"/>
  <c r="AO81" i="2"/>
  <c r="CI81" i="2" s="1"/>
  <c r="AO82" i="2"/>
  <c r="CI82" i="2" s="1"/>
  <c r="AO83" i="2"/>
  <c r="CI83" i="2" s="1"/>
  <c r="AO84" i="2"/>
  <c r="CI84" i="2" s="1"/>
  <c r="AO85" i="2"/>
  <c r="CI85" i="2" s="1"/>
  <c r="AO86" i="2"/>
  <c r="CI86" i="2" s="1"/>
  <c r="AO87" i="2"/>
  <c r="CI87" i="2" s="1"/>
  <c r="AO88" i="2"/>
  <c r="CI88" i="2" s="1"/>
  <c r="AO89" i="2"/>
  <c r="CI89" i="2" s="1"/>
  <c r="AO90" i="2"/>
  <c r="CI90" i="2" s="1"/>
  <c r="AO91" i="2"/>
  <c r="CI91" i="2" s="1"/>
  <c r="AO92" i="2"/>
  <c r="CI92" i="2" s="1"/>
  <c r="AO93" i="2"/>
  <c r="CI93" i="2" s="1"/>
  <c r="AO94" i="2"/>
  <c r="CI94" i="2" s="1"/>
  <c r="AO95" i="2"/>
  <c r="CI95" i="2" s="1"/>
  <c r="AO96" i="2"/>
  <c r="CI96" i="2" s="1"/>
  <c r="AO97" i="2"/>
  <c r="CI97" i="2" s="1"/>
  <c r="AO98" i="2"/>
  <c r="CI98" i="2" s="1"/>
  <c r="AO99" i="2"/>
  <c r="CI99" i="2" s="1"/>
  <c r="AO100" i="2"/>
  <c r="CI100" i="2" s="1"/>
  <c r="AO101" i="2"/>
  <c r="CI101" i="2" s="1"/>
  <c r="AO102" i="2"/>
  <c r="CI102" i="2" s="1"/>
  <c r="AO103" i="2"/>
  <c r="CI103" i="2" s="1"/>
  <c r="AO104" i="2"/>
  <c r="CI104" i="2" s="1"/>
  <c r="AO105" i="2"/>
  <c r="CI105" i="2" s="1"/>
  <c r="AO106" i="2"/>
  <c r="CI106" i="2" s="1"/>
  <c r="AO107" i="2"/>
  <c r="CI107" i="2" s="1"/>
  <c r="AO108" i="2"/>
  <c r="CI108" i="2" s="1"/>
  <c r="AO109" i="2"/>
  <c r="CI109" i="2" s="1"/>
  <c r="AO110" i="2"/>
  <c r="CI110" i="2" s="1"/>
  <c r="AO111" i="2"/>
  <c r="CI111" i="2" s="1"/>
  <c r="AO112" i="2"/>
  <c r="CI112" i="2" s="1"/>
  <c r="AO113" i="2"/>
  <c r="CI113" i="2" s="1"/>
  <c r="AO114" i="2"/>
  <c r="CI114" i="2" s="1"/>
  <c r="AO115" i="2"/>
  <c r="CI115" i="2" s="1"/>
  <c r="AO116" i="2"/>
  <c r="CI116" i="2" s="1"/>
  <c r="AO117" i="2"/>
  <c r="CI117" i="2" s="1"/>
  <c r="AO118" i="2"/>
  <c r="CI118" i="2" s="1"/>
  <c r="AO119" i="2"/>
  <c r="CI119" i="2" s="1"/>
  <c r="AO120" i="2"/>
  <c r="CI120" i="2" s="1"/>
  <c r="AO121" i="2"/>
  <c r="CI121" i="2" s="1"/>
  <c r="AO122" i="2"/>
  <c r="CI122" i="2" s="1"/>
  <c r="AO123" i="2"/>
  <c r="CI123" i="2" s="1"/>
  <c r="AO124" i="2"/>
  <c r="CI124" i="2" s="1"/>
  <c r="AO125" i="2"/>
  <c r="CI125" i="2" s="1"/>
  <c r="AO126" i="2"/>
  <c r="CI126" i="2" s="1"/>
  <c r="AO127" i="2"/>
  <c r="CI127" i="2" s="1"/>
  <c r="AO128" i="2"/>
  <c r="CI128" i="2" s="1"/>
  <c r="AO129" i="2"/>
  <c r="CI129" i="2" s="1"/>
  <c r="AO130" i="2"/>
  <c r="CI130" i="2" s="1"/>
  <c r="AO131" i="2"/>
  <c r="CI131" i="2" s="1"/>
  <c r="AO132" i="2"/>
  <c r="CI132" i="2" s="1"/>
  <c r="AO133" i="2"/>
  <c r="CI133" i="2" s="1"/>
  <c r="AO134" i="2"/>
  <c r="CI134" i="2" s="1"/>
  <c r="AO135" i="2"/>
  <c r="CI135" i="2" s="1"/>
  <c r="AO136" i="2"/>
  <c r="CI136" i="2" s="1"/>
  <c r="AO137" i="2"/>
  <c r="CI137" i="2" s="1"/>
  <c r="AO138" i="2"/>
  <c r="CI138" i="2" s="1"/>
  <c r="AO139" i="2"/>
  <c r="CI139" i="2" s="1"/>
  <c r="AO140" i="2"/>
  <c r="CI140" i="2" s="1"/>
  <c r="AO141" i="2"/>
  <c r="CI141" i="2" s="1"/>
  <c r="AO142" i="2"/>
  <c r="CI142" i="2" s="1"/>
  <c r="AO143" i="2"/>
  <c r="CI143" i="2" s="1"/>
  <c r="AO144" i="2"/>
  <c r="CI144" i="2" s="1"/>
  <c r="AO145" i="2"/>
  <c r="CI145" i="2" s="1"/>
  <c r="AO146" i="2"/>
  <c r="CI146" i="2" s="1"/>
  <c r="AO147" i="2"/>
  <c r="CI147" i="2" s="1"/>
  <c r="AO148" i="2"/>
  <c r="CI148" i="2" s="1"/>
  <c r="AO149" i="2"/>
  <c r="CI149" i="2" s="1"/>
  <c r="AO150" i="2"/>
  <c r="CI150" i="2" s="1"/>
  <c r="AO151" i="2"/>
  <c r="CI151" i="2" s="1"/>
  <c r="AO152" i="2"/>
  <c r="CI152" i="2" s="1"/>
  <c r="AO153" i="2"/>
  <c r="CI153" i="2" s="1"/>
  <c r="AO154" i="2"/>
  <c r="CI154" i="2" s="1"/>
  <c r="AO155" i="2"/>
  <c r="CI155" i="2" s="1"/>
  <c r="AO156" i="2"/>
  <c r="CI156" i="2" s="1"/>
  <c r="AO157" i="2"/>
  <c r="CI157" i="2" s="1"/>
  <c r="AO158" i="2"/>
  <c r="CI158" i="2" s="1"/>
  <c r="AO159" i="2"/>
  <c r="CI159" i="2" s="1"/>
  <c r="AO160" i="2"/>
  <c r="CI160" i="2" s="1"/>
  <c r="AO161" i="2"/>
  <c r="CI161" i="2" s="1"/>
  <c r="AO162" i="2"/>
  <c r="CI162" i="2" s="1"/>
  <c r="AO163" i="2"/>
  <c r="CI163" i="2" s="1"/>
  <c r="AO164" i="2"/>
  <c r="CI164" i="2" s="1"/>
  <c r="AO165" i="2"/>
  <c r="CI165" i="2" s="1"/>
  <c r="AO166" i="2"/>
  <c r="CI166" i="2" s="1"/>
  <c r="AO167" i="2"/>
  <c r="CI167" i="2" s="1"/>
  <c r="AO168" i="2"/>
  <c r="CI168" i="2" s="1"/>
  <c r="AO169" i="2"/>
  <c r="CI169" i="2" s="1"/>
  <c r="AO170" i="2"/>
  <c r="CI170" i="2" s="1"/>
  <c r="AO171" i="2"/>
  <c r="CI171" i="2" s="1"/>
  <c r="AO172" i="2"/>
  <c r="CI172" i="2" s="1"/>
  <c r="AO173" i="2"/>
  <c r="CI173" i="2" s="1"/>
  <c r="AO174" i="2"/>
  <c r="CI174" i="2" s="1"/>
  <c r="AO175" i="2"/>
  <c r="CI175" i="2" s="1"/>
  <c r="AO176" i="2"/>
  <c r="CI176" i="2" s="1"/>
  <c r="AO177" i="2"/>
  <c r="CI177" i="2" s="1"/>
  <c r="AO178" i="2"/>
  <c r="CI178" i="2" s="1"/>
  <c r="AO179" i="2"/>
  <c r="CI179" i="2" s="1"/>
  <c r="AO180" i="2"/>
  <c r="CI180" i="2" s="1"/>
  <c r="AO181" i="2"/>
  <c r="CI181" i="2" s="1"/>
  <c r="AO182" i="2"/>
  <c r="CI182" i="2" s="1"/>
  <c r="AO183" i="2"/>
  <c r="CI183" i="2" s="1"/>
  <c r="AO184" i="2"/>
  <c r="AO185" i="2"/>
  <c r="AO186" i="2"/>
  <c r="AO187" i="2"/>
  <c r="AO188" i="2"/>
  <c r="AO189" i="2"/>
  <c r="AO190" i="2"/>
  <c r="AO191" i="2"/>
  <c r="AO192" i="2"/>
  <c r="AO193" i="2"/>
  <c r="AO194" i="2"/>
  <c r="AO195" i="2"/>
  <c r="AO196" i="2"/>
  <c r="AO197" i="2"/>
  <c r="AO198" i="2"/>
  <c r="AO199" i="2"/>
  <c r="AO200" i="2"/>
  <c r="AO201" i="2"/>
  <c r="AO202" i="2"/>
  <c r="AO203" i="2"/>
  <c r="AO204" i="2"/>
  <c r="AO205" i="2"/>
  <c r="AO206" i="2"/>
  <c r="AO207" i="2"/>
  <c r="AO208" i="2"/>
  <c r="AO209" i="2"/>
  <c r="AO210" i="2"/>
  <c r="AO211" i="2"/>
  <c r="AO212" i="2"/>
  <c r="AO213" i="2"/>
  <c r="AO214" i="2"/>
  <c r="AO215" i="2"/>
  <c r="AO216" i="2"/>
  <c r="AO217" i="2"/>
  <c r="AO218" i="2"/>
  <c r="AO219" i="2"/>
  <c r="AO220" i="2"/>
  <c r="AO221" i="2"/>
  <c r="AO222" i="2"/>
  <c r="AO223" i="2"/>
  <c r="AO224" i="2"/>
  <c r="AO225" i="2"/>
  <c r="AO226" i="2"/>
  <c r="AO227" i="2"/>
  <c r="AO228" i="2"/>
  <c r="AO229" i="2"/>
  <c r="AO230" i="2"/>
  <c r="AO231" i="2"/>
  <c r="AO232" i="2"/>
  <c r="AO233" i="2"/>
  <c r="AO234" i="2"/>
  <c r="AO235" i="2"/>
  <c r="AO236" i="2"/>
  <c r="AO237" i="2"/>
  <c r="AO238" i="2"/>
  <c r="AO239" i="2"/>
  <c r="AO240" i="2"/>
  <c r="AO241" i="2"/>
  <c r="AO242" i="2"/>
  <c r="AO243" i="2"/>
  <c r="AO244" i="2"/>
  <c r="AO245" i="2"/>
  <c r="AO246" i="2"/>
  <c r="AO247" i="2"/>
  <c r="AO248" i="2"/>
  <c r="AO249" i="2"/>
  <c r="AO250" i="2"/>
  <c r="AO251" i="2"/>
  <c r="AO252" i="2"/>
  <c r="AO253" i="2"/>
  <c r="AO254" i="2"/>
  <c r="AO255" i="2"/>
  <c r="AO256" i="2"/>
  <c r="AO257" i="2"/>
  <c r="AO258" i="2"/>
  <c r="AO259" i="2"/>
  <c r="AO260" i="2"/>
  <c r="AO261" i="2"/>
  <c r="AO262" i="2"/>
  <c r="AO263" i="2"/>
  <c r="AO264" i="2"/>
  <c r="AO265" i="2"/>
  <c r="AO266" i="2"/>
  <c r="AO267" i="2"/>
  <c r="AO268" i="2"/>
  <c r="AO269" i="2"/>
  <c r="AO270" i="2"/>
  <c r="AO271" i="2"/>
  <c r="AO272" i="2"/>
  <c r="AO273" i="2"/>
  <c r="AO274" i="2"/>
  <c r="AO275" i="2"/>
  <c r="AO276" i="2"/>
  <c r="AO277" i="2"/>
  <c r="AO278" i="2"/>
  <c r="AO279" i="2"/>
  <c r="AO280" i="2"/>
  <c r="AO281" i="2"/>
  <c r="AO282" i="2"/>
  <c r="AO283" i="2"/>
  <c r="AO284" i="2"/>
  <c r="AO285" i="2"/>
  <c r="AO286" i="2"/>
  <c r="AO287" i="2"/>
  <c r="AO288" i="2"/>
  <c r="AO289" i="2"/>
  <c r="AO290" i="2"/>
  <c r="AO291" i="2"/>
  <c r="AO292" i="2"/>
  <c r="AO293" i="2"/>
  <c r="AO294" i="2"/>
  <c r="AO295" i="2"/>
  <c r="AO296" i="2"/>
  <c r="AO297" i="2"/>
  <c r="AO298" i="2"/>
  <c r="AO299" i="2"/>
  <c r="AO300" i="2"/>
  <c r="AO301" i="2"/>
  <c r="AO302" i="2"/>
  <c r="AO303" i="2"/>
  <c r="AO304" i="2"/>
  <c r="AO305" i="2"/>
  <c r="AO306" i="2"/>
  <c r="AO307" i="2"/>
  <c r="AO308" i="2"/>
  <c r="AO309" i="2"/>
  <c r="AO310" i="2"/>
  <c r="AO311" i="2"/>
  <c r="AO312" i="2"/>
  <c r="AO313" i="2"/>
  <c r="AO314" i="2"/>
  <c r="AO315" i="2"/>
  <c r="AO316" i="2"/>
  <c r="AO317" i="2"/>
  <c r="AO318" i="2"/>
  <c r="AO319" i="2"/>
  <c r="AO2" i="2"/>
  <c r="CI2" i="2" s="1"/>
  <c r="CJ1" i="2"/>
  <c r="CK1" i="2"/>
  <c r="CL1" i="2"/>
  <c r="CM1" i="2"/>
  <c r="CI1" i="2"/>
  <c r="L250" i="1" l="1"/>
  <c r="V36" i="3" l="1"/>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107" i="3"/>
  <c r="V108" i="3"/>
  <c r="V109" i="3"/>
  <c r="V110" i="3"/>
  <c r="V111" i="3"/>
  <c r="V112" i="3"/>
  <c r="V113" i="3"/>
  <c r="V114" i="3"/>
  <c r="V115" i="3"/>
  <c r="V116" i="3"/>
  <c r="V117" i="3"/>
  <c r="V118" i="3"/>
  <c r="V119" i="3"/>
  <c r="V120" i="3"/>
  <c r="V121" i="3"/>
  <c r="V122" i="3"/>
  <c r="V123" i="3"/>
  <c r="V124" i="3"/>
  <c r="V125"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4" i="3"/>
  <c r="V225" i="3"/>
  <c r="V226" i="3"/>
  <c r="V227" i="3"/>
  <c r="V228" i="3"/>
  <c r="V229" i="3"/>
  <c r="V230" i="3"/>
  <c r="V231" i="3"/>
  <c r="V232"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5" i="3"/>
  <c r="V34" i="3"/>
  <c r="V3" i="3"/>
  <c r="V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2" i="3"/>
  <c r="V1" i="3"/>
  <c r="P2" i="3" l="1"/>
  <c r="Q2" i="3"/>
  <c r="R2" i="3"/>
  <c r="S2" i="3"/>
  <c r="T2" i="3"/>
  <c r="U2" i="3"/>
  <c r="W2" i="3"/>
  <c r="X2" i="3"/>
  <c r="Y2" i="3"/>
  <c r="Z2" i="3"/>
  <c r="AA2" i="3"/>
  <c r="P3" i="3"/>
  <c r="Q3" i="3"/>
  <c r="R3" i="3"/>
  <c r="S3" i="3"/>
  <c r="T3" i="3"/>
  <c r="U3" i="3"/>
  <c r="W3" i="3"/>
  <c r="X3" i="3"/>
  <c r="Y3" i="3"/>
  <c r="Z3" i="3"/>
  <c r="AA3" i="3"/>
  <c r="P4" i="3"/>
  <c r="Q4" i="3"/>
  <c r="R4" i="3"/>
  <c r="S4" i="3"/>
  <c r="T4" i="3"/>
  <c r="U4" i="3"/>
  <c r="W4" i="3"/>
  <c r="X4" i="3"/>
  <c r="Y4" i="3"/>
  <c r="Z4" i="3"/>
  <c r="AA4" i="3"/>
  <c r="P5" i="3"/>
  <c r="Q5" i="3"/>
  <c r="R5" i="3"/>
  <c r="S5" i="3"/>
  <c r="T5" i="3"/>
  <c r="U5" i="3"/>
  <c r="W5" i="3"/>
  <c r="X5" i="3"/>
  <c r="Y5" i="3"/>
  <c r="Z5" i="3"/>
  <c r="AA5" i="3"/>
  <c r="P6" i="3"/>
  <c r="Q6" i="3"/>
  <c r="R6" i="3"/>
  <c r="S6" i="3"/>
  <c r="T6" i="3"/>
  <c r="U6" i="3"/>
  <c r="W6" i="3"/>
  <c r="X6" i="3"/>
  <c r="Y6" i="3"/>
  <c r="Z6" i="3"/>
  <c r="AA6" i="3"/>
  <c r="P7" i="3"/>
  <c r="Q7" i="3"/>
  <c r="R7" i="3"/>
  <c r="S7" i="3"/>
  <c r="T7" i="3"/>
  <c r="U7" i="3"/>
  <c r="W7" i="3"/>
  <c r="X7" i="3"/>
  <c r="Y7" i="3"/>
  <c r="Z7" i="3"/>
  <c r="AA7" i="3"/>
  <c r="P8" i="3"/>
  <c r="Q8" i="3"/>
  <c r="R8" i="3"/>
  <c r="S8" i="3"/>
  <c r="T8" i="3"/>
  <c r="U8" i="3"/>
  <c r="W8" i="3"/>
  <c r="X8" i="3"/>
  <c r="Y8" i="3"/>
  <c r="Z8" i="3"/>
  <c r="AA8" i="3"/>
  <c r="P9" i="3"/>
  <c r="Q9" i="3"/>
  <c r="R9" i="3"/>
  <c r="S9" i="3"/>
  <c r="T9" i="3"/>
  <c r="U9" i="3"/>
  <c r="W9" i="3"/>
  <c r="X9" i="3"/>
  <c r="Y9" i="3"/>
  <c r="Z9" i="3"/>
  <c r="AA9" i="3"/>
  <c r="P10" i="3"/>
  <c r="Q10" i="3"/>
  <c r="R10" i="3"/>
  <c r="S10" i="3"/>
  <c r="T10" i="3"/>
  <c r="U10" i="3"/>
  <c r="W10" i="3"/>
  <c r="X10" i="3"/>
  <c r="Y10" i="3"/>
  <c r="Z10" i="3"/>
  <c r="AA10" i="3"/>
  <c r="P11" i="3"/>
  <c r="Q11" i="3"/>
  <c r="R11" i="3"/>
  <c r="S11" i="3"/>
  <c r="T11" i="3"/>
  <c r="U11" i="3"/>
  <c r="W11" i="3"/>
  <c r="X11" i="3"/>
  <c r="Y11" i="3"/>
  <c r="Z11" i="3"/>
  <c r="AA11" i="3"/>
  <c r="P12" i="3"/>
  <c r="Q12" i="3"/>
  <c r="R12" i="3"/>
  <c r="S12" i="3"/>
  <c r="T12" i="3"/>
  <c r="U12" i="3"/>
  <c r="W12" i="3"/>
  <c r="X12" i="3"/>
  <c r="Y12" i="3"/>
  <c r="Z12" i="3"/>
  <c r="AA12" i="3"/>
  <c r="P13" i="3"/>
  <c r="Q13" i="3"/>
  <c r="R13" i="3"/>
  <c r="S13" i="3"/>
  <c r="T13" i="3"/>
  <c r="U13" i="3"/>
  <c r="W13" i="3"/>
  <c r="X13" i="3"/>
  <c r="Y13" i="3"/>
  <c r="Z13" i="3"/>
  <c r="AA13" i="3"/>
  <c r="P14" i="3"/>
  <c r="Q14" i="3"/>
  <c r="R14" i="3"/>
  <c r="S14" i="3"/>
  <c r="T14" i="3"/>
  <c r="U14" i="3"/>
  <c r="W14" i="3"/>
  <c r="X14" i="3"/>
  <c r="Y14" i="3"/>
  <c r="Z14" i="3"/>
  <c r="AA14" i="3"/>
  <c r="P15" i="3"/>
  <c r="Q15" i="3"/>
  <c r="R15" i="3"/>
  <c r="S15" i="3"/>
  <c r="T15" i="3"/>
  <c r="U15" i="3"/>
  <c r="W15" i="3"/>
  <c r="X15" i="3"/>
  <c r="Y15" i="3"/>
  <c r="Z15" i="3"/>
  <c r="AA15" i="3"/>
  <c r="P16" i="3"/>
  <c r="Q16" i="3"/>
  <c r="R16" i="3"/>
  <c r="S16" i="3"/>
  <c r="T16" i="3"/>
  <c r="U16" i="3"/>
  <c r="W16" i="3"/>
  <c r="X16" i="3"/>
  <c r="Y16" i="3"/>
  <c r="Z16" i="3"/>
  <c r="AA16" i="3"/>
  <c r="P17" i="3"/>
  <c r="Q17" i="3"/>
  <c r="R17" i="3"/>
  <c r="S17" i="3"/>
  <c r="T17" i="3"/>
  <c r="U17" i="3"/>
  <c r="W17" i="3"/>
  <c r="X17" i="3"/>
  <c r="Y17" i="3"/>
  <c r="Z17" i="3"/>
  <c r="AA17" i="3"/>
  <c r="P18" i="3"/>
  <c r="Q18" i="3"/>
  <c r="R18" i="3"/>
  <c r="S18" i="3"/>
  <c r="T18" i="3"/>
  <c r="U18" i="3"/>
  <c r="W18" i="3"/>
  <c r="X18" i="3"/>
  <c r="Y18" i="3"/>
  <c r="Z18" i="3"/>
  <c r="AA18" i="3"/>
  <c r="P19" i="3"/>
  <c r="Q19" i="3"/>
  <c r="R19" i="3"/>
  <c r="S19" i="3"/>
  <c r="T19" i="3"/>
  <c r="U19" i="3"/>
  <c r="W19" i="3"/>
  <c r="X19" i="3"/>
  <c r="Y19" i="3"/>
  <c r="Z19" i="3"/>
  <c r="AA19" i="3"/>
  <c r="P20" i="3"/>
  <c r="Q20" i="3"/>
  <c r="R20" i="3"/>
  <c r="S20" i="3"/>
  <c r="T20" i="3"/>
  <c r="U20" i="3"/>
  <c r="W20" i="3"/>
  <c r="X20" i="3"/>
  <c r="Y20" i="3"/>
  <c r="Z20" i="3"/>
  <c r="AA20" i="3"/>
  <c r="P21" i="3"/>
  <c r="Q21" i="3"/>
  <c r="R21" i="3"/>
  <c r="S21" i="3"/>
  <c r="T21" i="3"/>
  <c r="U21" i="3"/>
  <c r="W21" i="3"/>
  <c r="X21" i="3"/>
  <c r="Y21" i="3"/>
  <c r="Z21" i="3"/>
  <c r="AA21" i="3"/>
  <c r="P22" i="3"/>
  <c r="Q22" i="3"/>
  <c r="R22" i="3"/>
  <c r="S22" i="3"/>
  <c r="T22" i="3"/>
  <c r="U22" i="3"/>
  <c r="W22" i="3"/>
  <c r="X22" i="3"/>
  <c r="Y22" i="3"/>
  <c r="Z22" i="3"/>
  <c r="AA22" i="3"/>
  <c r="P23" i="3"/>
  <c r="Q23" i="3"/>
  <c r="R23" i="3"/>
  <c r="S23" i="3"/>
  <c r="T23" i="3"/>
  <c r="U23" i="3"/>
  <c r="W23" i="3"/>
  <c r="X23" i="3"/>
  <c r="Y23" i="3"/>
  <c r="Z23" i="3"/>
  <c r="AA23" i="3"/>
  <c r="P24" i="3"/>
  <c r="Q24" i="3"/>
  <c r="R24" i="3"/>
  <c r="S24" i="3"/>
  <c r="T24" i="3"/>
  <c r="U24" i="3"/>
  <c r="W24" i="3"/>
  <c r="X24" i="3"/>
  <c r="Y24" i="3"/>
  <c r="Z24" i="3"/>
  <c r="AA24" i="3"/>
  <c r="P25" i="3"/>
  <c r="Q25" i="3"/>
  <c r="R25" i="3"/>
  <c r="S25" i="3"/>
  <c r="T25" i="3"/>
  <c r="U25" i="3"/>
  <c r="W25" i="3"/>
  <c r="X25" i="3"/>
  <c r="Y25" i="3"/>
  <c r="Z25" i="3"/>
  <c r="AA25" i="3"/>
  <c r="P26" i="3"/>
  <c r="Q26" i="3"/>
  <c r="R26" i="3"/>
  <c r="S26" i="3"/>
  <c r="T26" i="3"/>
  <c r="U26" i="3"/>
  <c r="W26" i="3"/>
  <c r="X26" i="3"/>
  <c r="Y26" i="3"/>
  <c r="Z26" i="3"/>
  <c r="AA26" i="3"/>
  <c r="P27" i="3"/>
  <c r="Q27" i="3"/>
  <c r="R27" i="3"/>
  <c r="S27" i="3"/>
  <c r="T27" i="3"/>
  <c r="U27" i="3"/>
  <c r="W27" i="3"/>
  <c r="X27" i="3"/>
  <c r="Y27" i="3"/>
  <c r="Z27" i="3"/>
  <c r="AA27" i="3"/>
  <c r="P28" i="3"/>
  <c r="Q28" i="3"/>
  <c r="R28" i="3"/>
  <c r="S28" i="3"/>
  <c r="T28" i="3"/>
  <c r="U28" i="3"/>
  <c r="W28" i="3"/>
  <c r="X28" i="3"/>
  <c r="Y28" i="3"/>
  <c r="Z28" i="3"/>
  <c r="AA28" i="3"/>
  <c r="P29" i="3"/>
  <c r="Q29" i="3"/>
  <c r="R29" i="3"/>
  <c r="S29" i="3"/>
  <c r="T29" i="3"/>
  <c r="U29" i="3"/>
  <c r="W29" i="3"/>
  <c r="X29" i="3"/>
  <c r="Y29" i="3"/>
  <c r="Z29" i="3"/>
  <c r="AA29" i="3"/>
  <c r="P30" i="3"/>
  <c r="Q30" i="3"/>
  <c r="R30" i="3"/>
  <c r="S30" i="3"/>
  <c r="T30" i="3"/>
  <c r="U30" i="3"/>
  <c r="W30" i="3"/>
  <c r="X30" i="3"/>
  <c r="Y30" i="3"/>
  <c r="Z30" i="3"/>
  <c r="AA30" i="3"/>
  <c r="P31" i="3"/>
  <c r="Q31" i="3"/>
  <c r="R31" i="3"/>
  <c r="S31" i="3"/>
  <c r="T31" i="3"/>
  <c r="U31" i="3"/>
  <c r="W31" i="3"/>
  <c r="X31" i="3"/>
  <c r="Y31" i="3"/>
  <c r="Z31" i="3"/>
  <c r="AA31" i="3"/>
  <c r="P32" i="3"/>
  <c r="Q32" i="3"/>
  <c r="R32" i="3"/>
  <c r="S32" i="3"/>
  <c r="T32" i="3"/>
  <c r="U32" i="3"/>
  <c r="W32" i="3"/>
  <c r="X32" i="3"/>
  <c r="Y32" i="3"/>
  <c r="Z32" i="3"/>
  <c r="AA32" i="3"/>
  <c r="P33" i="3"/>
  <c r="Q33" i="3"/>
  <c r="R33" i="3"/>
  <c r="S33" i="3"/>
  <c r="T33" i="3"/>
  <c r="U33" i="3"/>
  <c r="W33" i="3"/>
  <c r="X33" i="3"/>
  <c r="Y33" i="3"/>
  <c r="Z33" i="3"/>
  <c r="AA33" i="3"/>
  <c r="P34" i="3"/>
  <c r="Q34" i="3"/>
  <c r="R34" i="3"/>
  <c r="S34" i="3"/>
  <c r="T34" i="3"/>
  <c r="U34" i="3"/>
  <c r="W34" i="3"/>
  <c r="X34" i="3"/>
  <c r="Y34" i="3"/>
  <c r="Z34" i="3"/>
  <c r="AA34" i="3"/>
  <c r="P35" i="3"/>
  <c r="Q35" i="3"/>
  <c r="R35" i="3"/>
  <c r="S35" i="3"/>
  <c r="T35" i="3"/>
  <c r="U35" i="3"/>
  <c r="W35" i="3"/>
  <c r="X35" i="3"/>
  <c r="Y35" i="3"/>
  <c r="Z35" i="3"/>
  <c r="AA35" i="3"/>
  <c r="P36" i="3"/>
  <c r="Q36" i="3"/>
  <c r="R36" i="3"/>
  <c r="S36" i="3"/>
  <c r="T36" i="3"/>
  <c r="U36" i="3"/>
  <c r="W36" i="3"/>
  <c r="X36" i="3"/>
  <c r="Y36" i="3"/>
  <c r="Z36" i="3"/>
  <c r="AA36" i="3"/>
  <c r="P37" i="3"/>
  <c r="Q37" i="3"/>
  <c r="R37" i="3"/>
  <c r="S37" i="3"/>
  <c r="T37" i="3"/>
  <c r="U37" i="3"/>
  <c r="W37" i="3"/>
  <c r="X37" i="3"/>
  <c r="Y37" i="3"/>
  <c r="Z37" i="3"/>
  <c r="AA37" i="3"/>
  <c r="P38" i="3"/>
  <c r="Q38" i="3"/>
  <c r="R38" i="3"/>
  <c r="S38" i="3"/>
  <c r="T38" i="3"/>
  <c r="U38" i="3"/>
  <c r="W38" i="3"/>
  <c r="X38" i="3"/>
  <c r="Y38" i="3"/>
  <c r="Z38" i="3"/>
  <c r="AA38" i="3"/>
  <c r="P39" i="3"/>
  <c r="Q39" i="3"/>
  <c r="R39" i="3"/>
  <c r="S39" i="3"/>
  <c r="T39" i="3"/>
  <c r="U39" i="3"/>
  <c r="W39" i="3"/>
  <c r="X39" i="3"/>
  <c r="Y39" i="3"/>
  <c r="Z39" i="3"/>
  <c r="AA39" i="3"/>
  <c r="P40" i="3"/>
  <c r="Q40" i="3"/>
  <c r="R40" i="3"/>
  <c r="S40" i="3"/>
  <c r="T40" i="3"/>
  <c r="U40" i="3"/>
  <c r="W40" i="3"/>
  <c r="X40" i="3"/>
  <c r="Y40" i="3"/>
  <c r="Z40" i="3"/>
  <c r="AA40" i="3"/>
  <c r="P41" i="3"/>
  <c r="Q41" i="3"/>
  <c r="R41" i="3"/>
  <c r="S41" i="3"/>
  <c r="T41" i="3"/>
  <c r="U41" i="3"/>
  <c r="W41" i="3"/>
  <c r="X41" i="3"/>
  <c r="Y41" i="3"/>
  <c r="Z41" i="3"/>
  <c r="AA41" i="3"/>
  <c r="P42" i="3"/>
  <c r="Q42" i="3"/>
  <c r="R42" i="3"/>
  <c r="S42" i="3"/>
  <c r="T42" i="3"/>
  <c r="U42" i="3"/>
  <c r="W42" i="3"/>
  <c r="X42" i="3"/>
  <c r="Y42" i="3"/>
  <c r="Z42" i="3"/>
  <c r="AA42" i="3"/>
  <c r="P43" i="3"/>
  <c r="Q43" i="3"/>
  <c r="R43" i="3"/>
  <c r="S43" i="3"/>
  <c r="T43" i="3"/>
  <c r="U43" i="3"/>
  <c r="W43" i="3"/>
  <c r="X43" i="3"/>
  <c r="Y43" i="3"/>
  <c r="Z43" i="3"/>
  <c r="AA43" i="3"/>
  <c r="P44" i="3"/>
  <c r="Q44" i="3"/>
  <c r="R44" i="3"/>
  <c r="S44" i="3"/>
  <c r="T44" i="3"/>
  <c r="U44" i="3"/>
  <c r="W44" i="3"/>
  <c r="X44" i="3"/>
  <c r="Y44" i="3"/>
  <c r="Z44" i="3"/>
  <c r="AA44" i="3"/>
  <c r="P45" i="3"/>
  <c r="Q45" i="3"/>
  <c r="R45" i="3"/>
  <c r="S45" i="3"/>
  <c r="T45" i="3"/>
  <c r="U45" i="3"/>
  <c r="W45" i="3"/>
  <c r="X45" i="3"/>
  <c r="Y45" i="3"/>
  <c r="Z45" i="3"/>
  <c r="AA45" i="3"/>
  <c r="P46" i="3"/>
  <c r="Q46" i="3"/>
  <c r="R46" i="3"/>
  <c r="S46" i="3"/>
  <c r="T46" i="3"/>
  <c r="U46" i="3"/>
  <c r="W46" i="3"/>
  <c r="X46" i="3"/>
  <c r="Y46" i="3"/>
  <c r="Z46" i="3"/>
  <c r="AA46" i="3"/>
  <c r="P47" i="3"/>
  <c r="Q47" i="3"/>
  <c r="R47" i="3"/>
  <c r="S47" i="3"/>
  <c r="T47" i="3"/>
  <c r="U47" i="3"/>
  <c r="W47" i="3"/>
  <c r="X47" i="3"/>
  <c r="Y47" i="3"/>
  <c r="Z47" i="3"/>
  <c r="AA47" i="3"/>
  <c r="P48" i="3"/>
  <c r="Q48" i="3"/>
  <c r="R48" i="3"/>
  <c r="S48" i="3"/>
  <c r="T48" i="3"/>
  <c r="U48" i="3"/>
  <c r="W48" i="3"/>
  <c r="X48" i="3"/>
  <c r="Y48" i="3"/>
  <c r="Z48" i="3"/>
  <c r="AA48" i="3"/>
  <c r="P49" i="3"/>
  <c r="Q49" i="3"/>
  <c r="R49" i="3"/>
  <c r="S49" i="3"/>
  <c r="T49" i="3"/>
  <c r="U49" i="3"/>
  <c r="W49" i="3"/>
  <c r="X49" i="3"/>
  <c r="Y49" i="3"/>
  <c r="Z49" i="3"/>
  <c r="AA49" i="3"/>
  <c r="P50" i="3"/>
  <c r="Q50" i="3"/>
  <c r="R50" i="3"/>
  <c r="S50" i="3"/>
  <c r="T50" i="3"/>
  <c r="U50" i="3"/>
  <c r="W50" i="3"/>
  <c r="X50" i="3"/>
  <c r="Y50" i="3"/>
  <c r="Z50" i="3"/>
  <c r="AA50" i="3"/>
  <c r="P51" i="3"/>
  <c r="Q51" i="3"/>
  <c r="R51" i="3"/>
  <c r="S51" i="3"/>
  <c r="T51" i="3"/>
  <c r="U51" i="3"/>
  <c r="W51" i="3"/>
  <c r="X51" i="3"/>
  <c r="Y51" i="3"/>
  <c r="Z51" i="3"/>
  <c r="AA51" i="3"/>
  <c r="P52" i="3"/>
  <c r="Q52" i="3"/>
  <c r="R52" i="3"/>
  <c r="S52" i="3"/>
  <c r="T52" i="3"/>
  <c r="U52" i="3"/>
  <c r="W52" i="3"/>
  <c r="X52" i="3"/>
  <c r="Y52" i="3"/>
  <c r="Z52" i="3"/>
  <c r="AA52" i="3"/>
  <c r="P53" i="3"/>
  <c r="Q53" i="3"/>
  <c r="R53" i="3"/>
  <c r="S53" i="3"/>
  <c r="T53" i="3"/>
  <c r="U53" i="3"/>
  <c r="W53" i="3"/>
  <c r="X53" i="3"/>
  <c r="Y53" i="3"/>
  <c r="Z53" i="3"/>
  <c r="AA53" i="3"/>
  <c r="P54" i="3"/>
  <c r="Q54" i="3"/>
  <c r="R54" i="3"/>
  <c r="S54" i="3"/>
  <c r="T54" i="3"/>
  <c r="U54" i="3"/>
  <c r="W54" i="3"/>
  <c r="X54" i="3"/>
  <c r="Y54" i="3"/>
  <c r="Z54" i="3"/>
  <c r="AA54" i="3"/>
  <c r="P55" i="3"/>
  <c r="Q55" i="3"/>
  <c r="R55" i="3"/>
  <c r="S55" i="3"/>
  <c r="T55" i="3"/>
  <c r="U55" i="3"/>
  <c r="W55" i="3"/>
  <c r="X55" i="3"/>
  <c r="Y55" i="3"/>
  <c r="Z55" i="3"/>
  <c r="AA55" i="3"/>
  <c r="P56" i="3"/>
  <c r="Q56" i="3"/>
  <c r="R56" i="3"/>
  <c r="S56" i="3"/>
  <c r="T56" i="3"/>
  <c r="U56" i="3"/>
  <c r="W56" i="3"/>
  <c r="X56" i="3"/>
  <c r="Y56" i="3"/>
  <c r="Z56" i="3"/>
  <c r="AA56" i="3"/>
  <c r="P57" i="3"/>
  <c r="Q57" i="3"/>
  <c r="R57" i="3"/>
  <c r="S57" i="3"/>
  <c r="T57" i="3"/>
  <c r="U57" i="3"/>
  <c r="W57" i="3"/>
  <c r="X57" i="3"/>
  <c r="Y57" i="3"/>
  <c r="AA57" i="3"/>
  <c r="P58" i="3"/>
  <c r="Q58" i="3"/>
  <c r="R58" i="3"/>
  <c r="S58" i="3"/>
  <c r="T58" i="3"/>
  <c r="U58" i="3"/>
  <c r="W58" i="3"/>
  <c r="X58" i="3"/>
  <c r="Y58" i="3"/>
  <c r="Z58" i="3"/>
  <c r="AA58" i="3"/>
  <c r="P59" i="3"/>
  <c r="Q59" i="3"/>
  <c r="R59" i="3"/>
  <c r="S59" i="3"/>
  <c r="T59" i="3"/>
  <c r="U59" i="3"/>
  <c r="W59" i="3"/>
  <c r="X59" i="3"/>
  <c r="Y59" i="3"/>
  <c r="Z59" i="3"/>
  <c r="AA59" i="3"/>
  <c r="P60" i="3"/>
  <c r="Q60" i="3"/>
  <c r="R60" i="3"/>
  <c r="S60" i="3"/>
  <c r="T60" i="3"/>
  <c r="U60" i="3"/>
  <c r="W60" i="3"/>
  <c r="X60" i="3"/>
  <c r="Y60" i="3"/>
  <c r="Z60" i="3"/>
  <c r="AA60" i="3"/>
  <c r="P61" i="3"/>
  <c r="Q61" i="3"/>
  <c r="R61" i="3"/>
  <c r="S61" i="3"/>
  <c r="T61" i="3"/>
  <c r="U61" i="3"/>
  <c r="W61" i="3"/>
  <c r="X61" i="3"/>
  <c r="Y61" i="3"/>
  <c r="Z61" i="3"/>
  <c r="AA61" i="3"/>
  <c r="P62" i="3"/>
  <c r="Q62" i="3"/>
  <c r="R62" i="3"/>
  <c r="S62" i="3"/>
  <c r="T62" i="3"/>
  <c r="U62" i="3"/>
  <c r="W62" i="3"/>
  <c r="X62" i="3"/>
  <c r="Y62" i="3"/>
  <c r="Z62" i="3"/>
  <c r="AA62" i="3"/>
  <c r="P63" i="3"/>
  <c r="Q63" i="3"/>
  <c r="R63" i="3"/>
  <c r="S63" i="3"/>
  <c r="T63" i="3"/>
  <c r="U63" i="3"/>
  <c r="W63" i="3"/>
  <c r="X63" i="3"/>
  <c r="Y63" i="3"/>
  <c r="Z63" i="3"/>
  <c r="AA63" i="3"/>
  <c r="P64" i="3"/>
  <c r="Q64" i="3"/>
  <c r="R64" i="3"/>
  <c r="S64" i="3"/>
  <c r="T64" i="3"/>
  <c r="U64" i="3"/>
  <c r="W64" i="3"/>
  <c r="X64" i="3"/>
  <c r="Y64" i="3"/>
  <c r="Z64" i="3"/>
  <c r="AA64" i="3"/>
  <c r="P65" i="3"/>
  <c r="Q65" i="3"/>
  <c r="R65" i="3"/>
  <c r="S65" i="3"/>
  <c r="T65" i="3"/>
  <c r="U65" i="3"/>
  <c r="W65" i="3"/>
  <c r="X65" i="3"/>
  <c r="Y65" i="3"/>
  <c r="Z65" i="3"/>
  <c r="AA65" i="3"/>
  <c r="P66" i="3"/>
  <c r="Q66" i="3"/>
  <c r="R66" i="3"/>
  <c r="S66" i="3"/>
  <c r="T66" i="3"/>
  <c r="U66" i="3"/>
  <c r="W66" i="3"/>
  <c r="X66" i="3"/>
  <c r="Y66" i="3"/>
  <c r="Z66" i="3"/>
  <c r="AA66" i="3"/>
  <c r="P67" i="3"/>
  <c r="Q67" i="3"/>
  <c r="R67" i="3"/>
  <c r="S67" i="3"/>
  <c r="T67" i="3"/>
  <c r="U67" i="3"/>
  <c r="W67" i="3"/>
  <c r="X67" i="3"/>
  <c r="Y67" i="3"/>
  <c r="Z67" i="3"/>
  <c r="AA67" i="3"/>
  <c r="P68" i="3"/>
  <c r="Q68" i="3"/>
  <c r="R68" i="3"/>
  <c r="S68" i="3"/>
  <c r="T68" i="3"/>
  <c r="U68" i="3"/>
  <c r="W68" i="3"/>
  <c r="X68" i="3"/>
  <c r="Y68" i="3"/>
  <c r="Z68" i="3"/>
  <c r="AA68" i="3"/>
  <c r="P69" i="3"/>
  <c r="Q69" i="3"/>
  <c r="R69" i="3"/>
  <c r="S69" i="3"/>
  <c r="T69" i="3"/>
  <c r="U69" i="3"/>
  <c r="W69" i="3"/>
  <c r="X69" i="3"/>
  <c r="Y69" i="3"/>
  <c r="Z69" i="3"/>
  <c r="AA69" i="3"/>
  <c r="P70" i="3"/>
  <c r="Q70" i="3"/>
  <c r="R70" i="3"/>
  <c r="S70" i="3"/>
  <c r="T70" i="3"/>
  <c r="U70" i="3"/>
  <c r="W70" i="3"/>
  <c r="X70" i="3"/>
  <c r="Y70" i="3"/>
  <c r="Z70" i="3"/>
  <c r="AA70" i="3"/>
  <c r="P71" i="3"/>
  <c r="Q71" i="3"/>
  <c r="R71" i="3"/>
  <c r="S71" i="3"/>
  <c r="T71" i="3"/>
  <c r="U71" i="3"/>
  <c r="W71" i="3"/>
  <c r="X71" i="3"/>
  <c r="Y71" i="3"/>
  <c r="Z71" i="3"/>
  <c r="AA71" i="3"/>
  <c r="P72" i="3"/>
  <c r="Q72" i="3"/>
  <c r="R72" i="3"/>
  <c r="S72" i="3"/>
  <c r="T72" i="3"/>
  <c r="U72" i="3"/>
  <c r="W72" i="3"/>
  <c r="X72" i="3"/>
  <c r="Y72" i="3"/>
  <c r="Z72" i="3"/>
  <c r="AA72" i="3"/>
  <c r="P73" i="3"/>
  <c r="Q73" i="3"/>
  <c r="R73" i="3"/>
  <c r="S73" i="3"/>
  <c r="T73" i="3"/>
  <c r="U73" i="3"/>
  <c r="W73" i="3"/>
  <c r="X73" i="3"/>
  <c r="Y73" i="3"/>
  <c r="Z73" i="3"/>
  <c r="AA73" i="3"/>
  <c r="P74" i="3"/>
  <c r="Q74" i="3"/>
  <c r="R74" i="3"/>
  <c r="S74" i="3"/>
  <c r="T74" i="3"/>
  <c r="U74" i="3"/>
  <c r="W74" i="3"/>
  <c r="X74" i="3"/>
  <c r="Y74" i="3"/>
  <c r="Z74" i="3"/>
  <c r="AA74" i="3"/>
  <c r="P75" i="3"/>
  <c r="Q75" i="3"/>
  <c r="R75" i="3"/>
  <c r="S75" i="3"/>
  <c r="T75" i="3"/>
  <c r="U75" i="3"/>
  <c r="W75" i="3"/>
  <c r="X75" i="3"/>
  <c r="Y75" i="3"/>
  <c r="Z75" i="3"/>
  <c r="AA75" i="3"/>
  <c r="P76" i="3"/>
  <c r="Q76" i="3"/>
  <c r="R76" i="3"/>
  <c r="S76" i="3"/>
  <c r="T76" i="3"/>
  <c r="U76" i="3"/>
  <c r="W76" i="3"/>
  <c r="X76" i="3"/>
  <c r="Y76" i="3"/>
  <c r="Z76" i="3"/>
  <c r="AA76" i="3"/>
  <c r="P77" i="3"/>
  <c r="Q77" i="3"/>
  <c r="R77" i="3"/>
  <c r="S77" i="3"/>
  <c r="T77" i="3"/>
  <c r="U77" i="3"/>
  <c r="W77" i="3"/>
  <c r="X77" i="3"/>
  <c r="Y77" i="3"/>
  <c r="Z77" i="3"/>
  <c r="AA77" i="3"/>
  <c r="P78" i="3"/>
  <c r="Q78" i="3"/>
  <c r="R78" i="3"/>
  <c r="S78" i="3"/>
  <c r="T78" i="3"/>
  <c r="U78" i="3"/>
  <c r="W78" i="3"/>
  <c r="X78" i="3"/>
  <c r="Y78" i="3"/>
  <c r="Z78" i="3"/>
  <c r="AA78" i="3"/>
  <c r="P79" i="3"/>
  <c r="Q79" i="3"/>
  <c r="R79" i="3"/>
  <c r="S79" i="3"/>
  <c r="T79" i="3"/>
  <c r="U79" i="3"/>
  <c r="W79" i="3"/>
  <c r="X79" i="3"/>
  <c r="Y79" i="3"/>
  <c r="Z79" i="3"/>
  <c r="AA79" i="3"/>
  <c r="P80" i="3"/>
  <c r="Q80" i="3"/>
  <c r="R80" i="3"/>
  <c r="S80" i="3"/>
  <c r="T80" i="3"/>
  <c r="U80" i="3"/>
  <c r="W80" i="3"/>
  <c r="X80" i="3"/>
  <c r="Y80" i="3"/>
  <c r="Z80" i="3"/>
  <c r="AA80" i="3"/>
  <c r="P81" i="3"/>
  <c r="Q81" i="3"/>
  <c r="R81" i="3"/>
  <c r="S81" i="3"/>
  <c r="T81" i="3"/>
  <c r="U81" i="3"/>
  <c r="W81" i="3"/>
  <c r="X81" i="3"/>
  <c r="Y81" i="3"/>
  <c r="Z81" i="3"/>
  <c r="AA81" i="3"/>
  <c r="P82" i="3"/>
  <c r="Q82" i="3"/>
  <c r="R82" i="3"/>
  <c r="S82" i="3"/>
  <c r="T82" i="3"/>
  <c r="U82" i="3"/>
  <c r="W82" i="3"/>
  <c r="X82" i="3"/>
  <c r="Y82" i="3"/>
  <c r="Z82" i="3"/>
  <c r="AA82" i="3"/>
  <c r="P83" i="3"/>
  <c r="Q83" i="3"/>
  <c r="R83" i="3"/>
  <c r="S83" i="3"/>
  <c r="T83" i="3"/>
  <c r="U83" i="3"/>
  <c r="W83" i="3"/>
  <c r="X83" i="3"/>
  <c r="Y83" i="3"/>
  <c r="Z83" i="3"/>
  <c r="AA83" i="3"/>
  <c r="P84" i="3"/>
  <c r="Q84" i="3"/>
  <c r="R84" i="3"/>
  <c r="S84" i="3"/>
  <c r="T84" i="3"/>
  <c r="U84" i="3"/>
  <c r="W84" i="3"/>
  <c r="X84" i="3"/>
  <c r="Y84" i="3"/>
  <c r="Z84" i="3"/>
  <c r="AA84" i="3"/>
  <c r="P85" i="3"/>
  <c r="Q85" i="3"/>
  <c r="R85" i="3"/>
  <c r="S85" i="3"/>
  <c r="T85" i="3"/>
  <c r="U85" i="3"/>
  <c r="W85" i="3"/>
  <c r="X85" i="3"/>
  <c r="Y85" i="3"/>
  <c r="Z85" i="3"/>
  <c r="AA85" i="3"/>
  <c r="P86" i="3"/>
  <c r="Q86" i="3"/>
  <c r="R86" i="3"/>
  <c r="S86" i="3"/>
  <c r="T86" i="3"/>
  <c r="U86" i="3"/>
  <c r="W86" i="3"/>
  <c r="X86" i="3"/>
  <c r="Y86" i="3"/>
  <c r="Z86" i="3"/>
  <c r="AA86" i="3"/>
  <c r="P87" i="3"/>
  <c r="Q87" i="3"/>
  <c r="R87" i="3"/>
  <c r="S87" i="3"/>
  <c r="T87" i="3"/>
  <c r="U87" i="3"/>
  <c r="W87" i="3"/>
  <c r="X87" i="3"/>
  <c r="Y87" i="3"/>
  <c r="Z87" i="3"/>
  <c r="AA87" i="3"/>
  <c r="P88" i="3"/>
  <c r="Q88" i="3"/>
  <c r="R88" i="3"/>
  <c r="S88" i="3"/>
  <c r="T88" i="3"/>
  <c r="U88" i="3"/>
  <c r="W88" i="3"/>
  <c r="X88" i="3"/>
  <c r="Y88" i="3"/>
  <c r="Z88" i="3"/>
  <c r="AA88" i="3"/>
  <c r="P89" i="3"/>
  <c r="Q89" i="3"/>
  <c r="R89" i="3"/>
  <c r="S89" i="3"/>
  <c r="T89" i="3"/>
  <c r="U89" i="3"/>
  <c r="W89" i="3"/>
  <c r="X89" i="3"/>
  <c r="Y89" i="3"/>
  <c r="Z89" i="3"/>
  <c r="AA89" i="3"/>
  <c r="P90" i="3"/>
  <c r="Q90" i="3"/>
  <c r="R90" i="3"/>
  <c r="S90" i="3"/>
  <c r="T90" i="3"/>
  <c r="U90" i="3"/>
  <c r="W90" i="3"/>
  <c r="X90" i="3"/>
  <c r="Y90" i="3"/>
  <c r="Z90" i="3"/>
  <c r="AA90" i="3"/>
  <c r="P91" i="3"/>
  <c r="Q91" i="3"/>
  <c r="R91" i="3"/>
  <c r="S91" i="3"/>
  <c r="T91" i="3"/>
  <c r="U91" i="3"/>
  <c r="W91" i="3"/>
  <c r="X91" i="3"/>
  <c r="Y91" i="3"/>
  <c r="Z91" i="3"/>
  <c r="AA91" i="3"/>
  <c r="P92" i="3"/>
  <c r="Q92" i="3"/>
  <c r="R92" i="3"/>
  <c r="S92" i="3"/>
  <c r="T92" i="3"/>
  <c r="U92" i="3"/>
  <c r="W92" i="3"/>
  <c r="X92" i="3"/>
  <c r="Y92" i="3"/>
  <c r="Z92" i="3"/>
  <c r="AA92" i="3"/>
  <c r="P93" i="3"/>
  <c r="Q93" i="3"/>
  <c r="R93" i="3"/>
  <c r="S93" i="3"/>
  <c r="T93" i="3"/>
  <c r="U93" i="3"/>
  <c r="W93" i="3"/>
  <c r="X93" i="3"/>
  <c r="Y93" i="3"/>
  <c r="Z93" i="3"/>
  <c r="AA93" i="3"/>
  <c r="P94" i="3"/>
  <c r="Q94" i="3"/>
  <c r="R94" i="3"/>
  <c r="S94" i="3"/>
  <c r="T94" i="3"/>
  <c r="U94" i="3"/>
  <c r="W94" i="3"/>
  <c r="X94" i="3"/>
  <c r="Y94" i="3"/>
  <c r="Z94" i="3"/>
  <c r="AA94" i="3"/>
  <c r="P95" i="3"/>
  <c r="Q95" i="3"/>
  <c r="R95" i="3"/>
  <c r="S95" i="3"/>
  <c r="T95" i="3"/>
  <c r="U95" i="3"/>
  <c r="W95" i="3"/>
  <c r="X95" i="3"/>
  <c r="Y95" i="3"/>
  <c r="Z95" i="3"/>
  <c r="AA95" i="3"/>
  <c r="P96" i="3"/>
  <c r="Q96" i="3"/>
  <c r="R96" i="3"/>
  <c r="S96" i="3"/>
  <c r="T96" i="3"/>
  <c r="U96" i="3"/>
  <c r="W96" i="3"/>
  <c r="X96" i="3"/>
  <c r="Y96" i="3"/>
  <c r="Z96" i="3"/>
  <c r="AA96" i="3"/>
  <c r="P97" i="3"/>
  <c r="Q97" i="3"/>
  <c r="R97" i="3"/>
  <c r="S97" i="3"/>
  <c r="T97" i="3"/>
  <c r="U97" i="3"/>
  <c r="W97" i="3"/>
  <c r="X97" i="3"/>
  <c r="Y97" i="3"/>
  <c r="Z97" i="3"/>
  <c r="AA97" i="3"/>
  <c r="P98" i="3"/>
  <c r="Q98" i="3"/>
  <c r="R98" i="3"/>
  <c r="S98" i="3"/>
  <c r="T98" i="3"/>
  <c r="U98" i="3"/>
  <c r="W98" i="3"/>
  <c r="X98" i="3"/>
  <c r="Y98" i="3"/>
  <c r="Z98" i="3"/>
  <c r="AA98" i="3"/>
  <c r="P99" i="3"/>
  <c r="Q99" i="3"/>
  <c r="R99" i="3"/>
  <c r="S99" i="3"/>
  <c r="T99" i="3"/>
  <c r="U99" i="3"/>
  <c r="W99" i="3"/>
  <c r="X99" i="3"/>
  <c r="Y99" i="3"/>
  <c r="Z99" i="3"/>
  <c r="AA99" i="3"/>
  <c r="P100" i="3"/>
  <c r="Q100" i="3"/>
  <c r="R100" i="3"/>
  <c r="S100" i="3"/>
  <c r="T100" i="3"/>
  <c r="U100" i="3"/>
  <c r="W100" i="3"/>
  <c r="X100" i="3"/>
  <c r="Y100" i="3"/>
  <c r="Z100" i="3"/>
  <c r="AA100" i="3"/>
  <c r="P101" i="3"/>
  <c r="Q101" i="3"/>
  <c r="R101" i="3"/>
  <c r="S101" i="3"/>
  <c r="T101" i="3"/>
  <c r="U101" i="3"/>
  <c r="W101" i="3"/>
  <c r="X101" i="3"/>
  <c r="Y101" i="3"/>
  <c r="Z101" i="3"/>
  <c r="AA101" i="3"/>
  <c r="P102" i="3"/>
  <c r="Q102" i="3"/>
  <c r="R102" i="3"/>
  <c r="S102" i="3"/>
  <c r="T102" i="3"/>
  <c r="U102" i="3"/>
  <c r="W102" i="3"/>
  <c r="X102" i="3"/>
  <c r="Y102" i="3"/>
  <c r="Z102" i="3"/>
  <c r="AA102" i="3"/>
  <c r="P103" i="3"/>
  <c r="Q103" i="3"/>
  <c r="R103" i="3"/>
  <c r="S103" i="3"/>
  <c r="T103" i="3"/>
  <c r="U103" i="3"/>
  <c r="W103" i="3"/>
  <c r="X103" i="3"/>
  <c r="Y103" i="3"/>
  <c r="Z103" i="3"/>
  <c r="AA103" i="3"/>
  <c r="P104" i="3"/>
  <c r="Q104" i="3"/>
  <c r="R104" i="3"/>
  <c r="S104" i="3"/>
  <c r="T104" i="3"/>
  <c r="U104" i="3"/>
  <c r="W104" i="3"/>
  <c r="X104" i="3"/>
  <c r="Y104" i="3"/>
  <c r="Z104" i="3"/>
  <c r="AA104" i="3"/>
  <c r="P105" i="3"/>
  <c r="Q105" i="3"/>
  <c r="R105" i="3"/>
  <c r="S105" i="3"/>
  <c r="T105" i="3"/>
  <c r="U105" i="3"/>
  <c r="W105" i="3"/>
  <c r="X105" i="3"/>
  <c r="Y105" i="3"/>
  <c r="Z105" i="3"/>
  <c r="AA105" i="3"/>
  <c r="P106" i="3"/>
  <c r="Q106" i="3"/>
  <c r="R106" i="3"/>
  <c r="S106" i="3"/>
  <c r="T106" i="3"/>
  <c r="U106" i="3"/>
  <c r="W106" i="3"/>
  <c r="X106" i="3"/>
  <c r="Y106" i="3"/>
  <c r="Z106" i="3"/>
  <c r="AA106" i="3"/>
  <c r="P107" i="3"/>
  <c r="Q107" i="3"/>
  <c r="R107" i="3"/>
  <c r="S107" i="3"/>
  <c r="T107" i="3"/>
  <c r="U107" i="3"/>
  <c r="W107" i="3"/>
  <c r="X107" i="3"/>
  <c r="Y107" i="3"/>
  <c r="Z107" i="3"/>
  <c r="AA107" i="3"/>
  <c r="P108" i="3"/>
  <c r="Q108" i="3"/>
  <c r="R108" i="3"/>
  <c r="S108" i="3"/>
  <c r="T108" i="3"/>
  <c r="U108" i="3"/>
  <c r="W108" i="3"/>
  <c r="X108" i="3"/>
  <c r="Y108" i="3"/>
  <c r="Z108" i="3"/>
  <c r="AA108" i="3"/>
  <c r="P109" i="3"/>
  <c r="Q109" i="3"/>
  <c r="R109" i="3"/>
  <c r="S109" i="3"/>
  <c r="T109" i="3"/>
  <c r="U109" i="3"/>
  <c r="W109" i="3"/>
  <c r="X109" i="3"/>
  <c r="Y109" i="3"/>
  <c r="Z109" i="3"/>
  <c r="AA109" i="3"/>
  <c r="P110" i="3"/>
  <c r="Q110" i="3"/>
  <c r="R110" i="3"/>
  <c r="S110" i="3"/>
  <c r="T110" i="3"/>
  <c r="U110" i="3"/>
  <c r="W110" i="3"/>
  <c r="X110" i="3"/>
  <c r="Y110" i="3"/>
  <c r="Z110" i="3"/>
  <c r="AA110" i="3"/>
  <c r="P111" i="3"/>
  <c r="Q111" i="3"/>
  <c r="R111" i="3"/>
  <c r="S111" i="3"/>
  <c r="T111" i="3"/>
  <c r="U111" i="3"/>
  <c r="W111" i="3"/>
  <c r="X111" i="3"/>
  <c r="Y111" i="3"/>
  <c r="Z111" i="3"/>
  <c r="AA111" i="3"/>
  <c r="P112" i="3"/>
  <c r="Q112" i="3"/>
  <c r="R112" i="3"/>
  <c r="S112" i="3"/>
  <c r="T112" i="3"/>
  <c r="U112" i="3"/>
  <c r="W112" i="3"/>
  <c r="X112" i="3"/>
  <c r="Y112" i="3"/>
  <c r="Z112" i="3"/>
  <c r="AA112" i="3"/>
  <c r="P113" i="3"/>
  <c r="Q113" i="3"/>
  <c r="R113" i="3"/>
  <c r="S113" i="3"/>
  <c r="T113" i="3"/>
  <c r="U113" i="3"/>
  <c r="W113" i="3"/>
  <c r="X113" i="3"/>
  <c r="Y113" i="3"/>
  <c r="Z113" i="3"/>
  <c r="AA113" i="3"/>
  <c r="P114" i="3"/>
  <c r="Q114" i="3"/>
  <c r="R114" i="3"/>
  <c r="S114" i="3"/>
  <c r="T114" i="3"/>
  <c r="U114" i="3"/>
  <c r="W114" i="3"/>
  <c r="X114" i="3"/>
  <c r="Y114" i="3"/>
  <c r="Z114" i="3"/>
  <c r="AA114" i="3"/>
  <c r="P115" i="3"/>
  <c r="Q115" i="3"/>
  <c r="R115" i="3"/>
  <c r="S115" i="3"/>
  <c r="T115" i="3"/>
  <c r="U115" i="3"/>
  <c r="W115" i="3"/>
  <c r="X115" i="3"/>
  <c r="Y115" i="3"/>
  <c r="Z115" i="3"/>
  <c r="AA115" i="3"/>
  <c r="P116" i="3"/>
  <c r="Q116" i="3"/>
  <c r="R116" i="3"/>
  <c r="S116" i="3"/>
  <c r="T116" i="3"/>
  <c r="U116" i="3"/>
  <c r="W116" i="3"/>
  <c r="X116" i="3"/>
  <c r="Y116" i="3"/>
  <c r="Z116" i="3"/>
  <c r="AA116" i="3"/>
  <c r="P117" i="3"/>
  <c r="Q117" i="3"/>
  <c r="R117" i="3"/>
  <c r="S117" i="3"/>
  <c r="T117" i="3"/>
  <c r="U117" i="3"/>
  <c r="W117" i="3"/>
  <c r="X117" i="3"/>
  <c r="Y117" i="3"/>
  <c r="Z117" i="3"/>
  <c r="AA117" i="3"/>
  <c r="P118" i="3"/>
  <c r="Q118" i="3"/>
  <c r="R118" i="3"/>
  <c r="S118" i="3"/>
  <c r="T118" i="3"/>
  <c r="U118" i="3"/>
  <c r="W118" i="3"/>
  <c r="X118" i="3"/>
  <c r="Y118" i="3"/>
  <c r="Z118" i="3"/>
  <c r="AA118" i="3"/>
  <c r="P119" i="3"/>
  <c r="Q119" i="3"/>
  <c r="R119" i="3"/>
  <c r="S119" i="3"/>
  <c r="T119" i="3"/>
  <c r="U119" i="3"/>
  <c r="W119" i="3"/>
  <c r="X119" i="3"/>
  <c r="Y119" i="3"/>
  <c r="Z119" i="3"/>
  <c r="AA119" i="3"/>
  <c r="P120" i="3"/>
  <c r="Q120" i="3"/>
  <c r="R120" i="3"/>
  <c r="S120" i="3"/>
  <c r="T120" i="3"/>
  <c r="U120" i="3"/>
  <c r="W120" i="3"/>
  <c r="X120" i="3"/>
  <c r="Y120" i="3"/>
  <c r="Z120" i="3"/>
  <c r="AA120" i="3"/>
  <c r="P121" i="3"/>
  <c r="Q121" i="3"/>
  <c r="R121" i="3"/>
  <c r="S121" i="3"/>
  <c r="T121" i="3"/>
  <c r="U121" i="3"/>
  <c r="W121" i="3"/>
  <c r="X121" i="3"/>
  <c r="AA121" i="3"/>
  <c r="P122" i="3"/>
  <c r="Q122" i="3"/>
  <c r="R122" i="3"/>
  <c r="S122" i="3"/>
  <c r="T122" i="3"/>
  <c r="U122" i="3"/>
  <c r="W122" i="3"/>
  <c r="X122" i="3"/>
  <c r="Z122" i="3"/>
  <c r="AA122" i="3"/>
  <c r="P123" i="3"/>
  <c r="Q123" i="3"/>
  <c r="R123" i="3"/>
  <c r="S123" i="3"/>
  <c r="T123" i="3"/>
  <c r="U123" i="3"/>
  <c r="W123" i="3"/>
  <c r="X123" i="3"/>
  <c r="Y123" i="3"/>
  <c r="Z123" i="3"/>
  <c r="AA123" i="3"/>
  <c r="P124" i="3"/>
  <c r="Q124" i="3"/>
  <c r="R124" i="3"/>
  <c r="S124" i="3"/>
  <c r="T124" i="3"/>
  <c r="U124" i="3"/>
  <c r="W124" i="3"/>
  <c r="X124" i="3"/>
  <c r="Y124" i="3"/>
  <c r="Z124" i="3"/>
  <c r="AA124" i="3"/>
  <c r="P125" i="3"/>
  <c r="Q125" i="3"/>
  <c r="R125" i="3"/>
  <c r="S125" i="3"/>
  <c r="T125" i="3"/>
  <c r="U125" i="3"/>
  <c r="W125" i="3"/>
  <c r="X125" i="3"/>
  <c r="Y125" i="3"/>
  <c r="Z125" i="3"/>
  <c r="AA125" i="3"/>
  <c r="P126" i="3"/>
  <c r="Q126" i="3"/>
  <c r="R126" i="3"/>
  <c r="S126" i="3"/>
  <c r="T126" i="3"/>
  <c r="U126" i="3"/>
  <c r="W126" i="3"/>
  <c r="X126" i="3"/>
  <c r="Y126" i="3"/>
  <c r="Z126" i="3"/>
  <c r="AA126" i="3"/>
  <c r="P127" i="3"/>
  <c r="Q127" i="3"/>
  <c r="R127" i="3"/>
  <c r="S127" i="3"/>
  <c r="T127" i="3"/>
  <c r="U127" i="3"/>
  <c r="W127" i="3"/>
  <c r="X127" i="3"/>
  <c r="Y127" i="3"/>
  <c r="Z127" i="3"/>
  <c r="AA127" i="3"/>
  <c r="P128" i="3"/>
  <c r="Q128" i="3"/>
  <c r="R128" i="3"/>
  <c r="S128" i="3"/>
  <c r="T128" i="3"/>
  <c r="U128" i="3"/>
  <c r="W128" i="3"/>
  <c r="X128" i="3"/>
  <c r="Y128" i="3"/>
  <c r="Z128" i="3"/>
  <c r="AA128" i="3"/>
  <c r="P129" i="3"/>
  <c r="Q129" i="3"/>
  <c r="R129" i="3"/>
  <c r="S129" i="3"/>
  <c r="T129" i="3"/>
  <c r="U129" i="3"/>
  <c r="W129" i="3"/>
  <c r="X129" i="3"/>
  <c r="Y129" i="3"/>
  <c r="Z129" i="3"/>
  <c r="AA129" i="3"/>
  <c r="P130" i="3"/>
  <c r="Q130" i="3"/>
  <c r="R130" i="3"/>
  <c r="S130" i="3"/>
  <c r="T130" i="3"/>
  <c r="U130" i="3"/>
  <c r="W130" i="3"/>
  <c r="X130" i="3"/>
  <c r="Y130" i="3"/>
  <c r="Z130" i="3"/>
  <c r="AA130" i="3"/>
  <c r="P131" i="3"/>
  <c r="Q131" i="3"/>
  <c r="R131" i="3"/>
  <c r="S131" i="3"/>
  <c r="T131" i="3"/>
  <c r="U131" i="3"/>
  <c r="W131" i="3"/>
  <c r="X131" i="3"/>
  <c r="Y131" i="3"/>
  <c r="Z131" i="3"/>
  <c r="AA131" i="3"/>
  <c r="P132" i="3"/>
  <c r="Q132" i="3"/>
  <c r="R132" i="3"/>
  <c r="S132" i="3"/>
  <c r="T132" i="3"/>
  <c r="U132" i="3"/>
  <c r="W132" i="3"/>
  <c r="X132" i="3"/>
  <c r="Y132" i="3"/>
  <c r="Z132" i="3"/>
  <c r="AA132" i="3"/>
  <c r="P133" i="3"/>
  <c r="Q133" i="3"/>
  <c r="R133" i="3"/>
  <c r="S133" i="3"/>
  <c r="T133" i="3"/>
  <c r="U133" i="3"/>
  <c r="W133" i="3"/>
  <c r="X133" i="3"/>
  <c r="Y133" i="3"/>
  <c r="Z133" i="3"/>
  <c r="AA133" i="3"/>
  <c r="P134" i="3"/>
  <c r="Q134" i="3"/>
  <c r="R134" i="3"/>
  <c r="S134" i="3"/>
  <c r="T134" i="3"/>
  <c r="U134" i="3"/>
  <c r="W134" i="3"/>
  <c r="X134" i="3"/>
  <c r="Y134" i="3"/>
  <c r="Z134" i="3"/>
  <c r="AA134" i="3"/>
  <c r="P135" i="3"/>
  <c r="Q135" i="3"/>
  <c r="R135" i="3"/>
  <c r="S135" i="3"/>
  <c r="T135" i="3"/>
  <c r="U135" i="3"/>
  <c r="W135" i="3"/>
  <c r="X135" i="3"/>
  <c r="Y135" i="3"/>
  <c r="Z135" i="3"/>
  <c r="AA135" i="3"/>
  <c r="P136" i="3"/>
  <c r="Q136" i="3"/>
  <c r="R136" i="3"/>
  <c r="S136" i="3"/>
  <c r="T136" i="3"/>
  <c r="U136" i="3"/>
  <c r="W136" i="3"/>
  <c r="X136" i="3"/>
  <c r="Y136" i="3"/>
  <c r="Z136" i="3"/>
  <c r="AA136" i="3"/>
  <c r="P137" i="3"/>
  <c r="Q137" i="3"/>
  <c r="R137" i="3"/>
  <c r="S137" i="3"/>
  <c r="T137" i="3"/>
  <c r="U137" i="3"/>
  <c r="W137" i="3"/>
  <c r="X137" i="3"/>
  <c r="Y137" i="3"/>
  <c r="Z137" i="3"/>
  <c r="AA137" i="3"/>
  <c r="P138" i="3"/>
  <c r="Q138" i="3"/>
  <c r="R138" i="3"/>
  <c r="S138" i="3"/>
  <c r="T138" i="3"/>
  <c r="U138" i="3"/>
  <c r="W138" i="3"/>
  <c r="X138" i="3"/>
  <c r="Y138" i="3"/>
  <c r="Z138" i="3"/>
  <c r="AA138" i="3"/>
  <c r="P139" i="3"/>
  <c r="Q139" i="3"/>
  <c r="R139" i="3"/>
  <c r="S139" i="3"/>
  <c r="T139" i="3"/>
  <c r="U139" i="3"/>
  <c r="W139" i="3"/>
  <c r="X139" i="3"/>
  <c r="Y139" i="3"/>
  <c r="Z139" i="3"/>
  <c r="AA139" i="3"/>
  <c r="P140" i="3"/>
  <c r="Q140" i="3"/>
  <c r="R140" i="3"/>
  <c r="S140" i="3"/>
  <c r="T140" i="3"/>
  <c r="U140" i="3"/>
  <c r="W140" i="3"/>
  <c r="X140" i="3"/>
  <c r="Y140" i="3"/>
  <c r="Z140" i="3"/>
  <c r="AA140" i="3"/>
  <c r="P141" i="3"/>
  <c r="Q141" i="3"/>
  <c r="R141" i="3"/>
  <c r="S141" i="3"/>
  <c r="T141" i="3"/>
  <c r="U141" i="3"/>
  <c r="W141" i="3"/>
  <c r="X141" i="3"/>
  <c r="Y141" i="3"/>
  <c r="Z141" i="3"/>
  <c r="AA141" i="3"/>
  <c r="P142" i="3"/>
  <c r="Q142" i="3"/>
  <c r="R142" i="3"/>
  <c r="S142" i="3"/>
  <c r="T142" i="3"/>
  <c r="U142" i="3"/>
  <c r="W142" i="3"/>
  <c r="X142" i="3"/>
  <c r="Y142" i="3"/>
  <c r="Z142" i="3"/>
  <c r="AA142" i="3"/>
  <c r="P143" i="3"/>
  <c r="Q143" i="3"/>
  <c r="R143" i="3"/>
  <c r="S143" i="3"/>
  <c r="T143" i="3"/>
  <c r="U143" i="3"/>
  <c r="W143" i="3"/>
  <c r="X143" i="3"/>
  <c r="Y143" i="3"/>
  <c r="Z143" i="3"/>
  <c r="AA143" i="3"/>
  <c r="P144" i="3"/>
  <c r="Q144" i="3"/>
  <c r="R144" i="3"/>
  <c r="S144" i="3"/>
  <c r="T144" i="3"/>
  <c r="U144" i="3"/>
  <c r="W144" i="3"/>
  <c r="X144" i="3"/>
  <c r="Y144" i="3"/>
  <c r="Z144" i="3"/>
  <c r="AA144" i="3"/>
  <c r="P145" i="3"/>
  <c r="Q145" i="3"/>
  <c r="R145" i="3"/>
  <c r="S145" i="3"/>
  <c r="T145" i="3"/>
  <c r="U145" i="3"/>
  <c r="W145" i="3"/>
  <c r="X145" i="3"/>
  <c r="Y145" i="3"/>
  <c r="Z145" i="3"/>
  <c r="AA145" i="3"/>
  <c r="P146" i="3"/>
  <c r="Q146" i="3"/>
  <c r="R146" i="3"/>
  <c r="S146" i="3"/>
  <c r="T146" i="3"/>
  <c r="U146" i="3"/>
  <c r="W146" i="3"/>
  <c r="X146" i="3"/>
  <c r="Y146" i="3"/>
  <c r="Z146" i="3"/>
  <c r="AA146" i="3"/>
  <c r="P147" i="3"/>
  <c r="Q147" i="3"/>
  <c r="R147" i="3"/>
  <c r="S147" i="3"/>
  <c r="T147" i="3"/>
  <c r="U147" i="3"/>
  <c r="W147" i="3"/>
  <c r="X147" i="3"/>
  <c r="Y147" i="3"/>
  <c r="Z147" i="3"/>
  <c r="AA147" i="3"/>
  <c r="P148" i="3"/>
  <c r="Q148" i="3"/>
  <c r="R148" i="3"/>
  <c r="S148" i="3"/>
  <c r="T148" i="3"/>
  <c r="U148" i="3"/>
  <c r="W148" i="3"/>
  <c r="X148" i="3"/>
  <c r="Y148" i="3"/>
  <c r="Z148" i="3"/>
  <c r="AA148" i="3"/>
  <c r="P149" i="3"/>
  <c r="Q149" i="3"/>
  <c r="R149" i="3"/>
  <c r="S149" i="3"/>
  <c r="T149" i="3"/>
  <c r="U149" i="3"/>
  <c r="W149" i="3"/>
  <c r="X149" i="3"/>
  <c r="Y149" i="3"/>
  <c r="Z149" i="3"/>
  <c r="AA149" i="3"/>
  <c r="P150" i="3"/>
  <c r="Q150" i="3"/>
  <c r="R150" i="3"/>
  <c r="S150" i="3"/>
  <c r="T150" i="3"/>
  <c r="U150" i="3"/>
  <c r="W150" i="3"/>
  <c r="X150" i="3"/>
  <c r="Y150" i="3"/>
  <c r="Z150" i="3"/>
  <c r="AA150" i="3"/>
  <c r="P151" i="3"/>
  <c r="Q151" i="3"/>
  <c r="R151" i="3"/>
  <c r="S151" i="3"/>
  <c r="T151" i="3"/>
  <c r="U151" i="3"/>
  <c r="W151" i="3"/>
  <c r="X151" i="3"/>
  <c r="Y151" i="3"/>
  <c r="Z151" i="3"/>
  <c r="AA151" i="3"/>
  <c r="P152" i="3"/>
  <c r="Q152" i="3"/>
  <c r="R152" i="3"/>
  <c r="S152" i="3"/>
  <c r="T152" i="3"/>
  <c r="U152" i="3"/>
  <c r="W152" i="3"/>
  <c r="X152" i="3"/>
  <c r="Y152" i="3"/>
  <c r="Z152" i="3"/>
  <c r="AA152" i="3"/>
  <c r="P153" i="3"/>
  <c r="Q153" i="3"/>
  <c r="R153" i="3"/>
  <c r="S153" i="3"/>
  <c r="T153" i="3"/>
  <c r="U153" i="3"/>
  <c r="W153" i="3"/>
  <c r="X153" i="3"/>
  <c r="Y153" i="3"/>
  <c r="Z153" i="3"/>
  <c r="AA153" i="3"/>
  <c r="P154" i="3"/>
  <c r="Q154" i="3"/>
  <c r="R154" i="3"/>
  <c r="S154" i="3"/>
  <c r="T154" i="3"/>
  <c r="U154" i="3"/>
  <c r="W154" i="3"/>
  <c r="X154" i="3"/>
  <c r="Y154" i="3"/>
  <c r="Z154" i="3"/>
  <c r="AA154" i="3"/>
  <c r="P155" i="3"/>
  <c r="Q155" i="3"/>
  <c r="R155" i="3"/>
  <c r="S155" i="3"/>
  <c r="T155" i="3"/>
  <c r="U155" i="3"/>
  <c r="W155" i="3"/>
  <c r="X155" i="3"/>
  <c r="Y155" i="3"/>
  <c r="Z155" i="3"/>
  <c r="AA155" i="3"/>
  <c r="P156" i="3"/>
  <c r="Q156" i="3"/>
  <c r="R156" i="3"/>
  <c r="S156" i="3"/>
  <c r="T156" i="3"/>
  <c r="U156" i="3"/>
  <c r="W156" i="3"/>
  <c r="X156" i="3"/>
  <c r="Y156" i="3"/>
  <c r="Z156" i="3"/>
  <c r="AA156" i="3"/>
  <c r="P157" i="3"/>
  <c r="Q157" i="3"/>
  <c r="R157" i="3"/>
  <c r="S157" i="3"/>
  <c r="T157" i="3"/>
  <c r="U157" i="3"/>
  <c r="W157" i="3"/>
  <c r="X157" i="3"/>
  <c r="Y157" i="3"/>
  <c r="Z157" i="3"/>
  <c r="AA157" i="3"/>
  <c r="P158" i="3"/>
  <c r="Q158" i="3"/>
  <c r="R158" i="3"/>
  <c r="S158" i="3"/>
  <c r="T158" i="3"/>
  <c r="U158" i="3"/>
  <c r="W158" i="3"/>
  <c r="X158" i="3"/>
  <c r="Y158" i="3"/>
  <c r="Z158" i="3"/>
  <c r="AA158" i="3"/>
  <c r="P159" i="3"/>
  <c r="Q159" i="3"/>
  <c r="R159" i="3"/>
  <c r="S159" i="3"/>
  <c r="T159" i="3"/>
  <c r="U159" i="3"/>
  <c r="W159" i="3"/>
  <c r="X159" i="3"/>
  <c r="Y159" i="3"/>
  <c r="Z159" i="3"/>
  <c r="AA159" i="3"/>
  <c r="P160" i="3"/>
  <c r="Q160" i="3"/>
  <c r="R160" i="3"/>
  <c r="S160" i="3"/>
  <c r="T160" i="3"/>
  <c r="U160" i="3"/>
  <c r="W160" i="3"/>
  <c r="X160" i="3"/>
  <c r="Y160" i="3"/>
  <c r="Z160" i="3"/>
  <c r="AA160" i="3"/>
  <c r="P161" i="3"/>
  <c r="Q161" i="3"/>
  <c r="R161" i="3"/>
  <c r="S161" i="3"/>
  <c r="T161" i="3"/>
  <c r="U161" i="3"/>
  <c r="W161" i="3"/>
  <c r="X161" i="3"/>
  <c r="Y161" i="3"/>
  <c r="Z161" i="3"/>
  <c r="AA161" i="3"/>
  <c r="P162" i="3"/>
  <c r="Q162" i="3"/>
  <c r="R162" i="3"/>
  <c r="S162" i="3"/>
  <c r="T162" i="3"/>
  <c r="U162" i="3"/>
  <c r="W162" i="3"/>
  <c r="X162" i="3"/>
  <c r="Y162" i="3"/>
  <c r="Z162" i="3"/>
  <c r="AA162" i="3"/>
  <c r="P163" i="3"/>
  <c r="Q163" i="3"/>
  <c r="R163" i="3"/>
  <c r="S163" i="3"/>
  <c r="T163" i="3"/>
  <c r="U163" i="3"/>
  <c r="W163" i="3"/>
  <c r="X163" i="3"/>
  <c r="Y163" i="3"/>
  <c r="Z163" i="3"/>
  <c r="AA163" i="3"/>
  <c r="P164" i="3"/>
  <c r="Q164" i="3"/>
  <c r="R164" i="3"/>
  <c r="S164" i="3"/>
  <c r="T164" i="3"/>
  <c r="U164" i="3"/>
  <c r="W164" i="3"/>
  <c r="X164" i="3"/>
  <c r="Y164" i="3"/>
  <c r="Z164" i="3"/>
  <c r="AA164" i="3"/>
  <c r="P165" i="3"/>
  <c r="Q165" i="3"/>
  <c r="R165" i="3"/>
  <c r="S165" i="3"/>
  <c r="T165" i="3"/>
  <c r="U165" i="3"/>
  <c r="W165" i="3"/>
  <c r="X165" i="3"/>
  <c r="Y165" i="3"/>
  <c r="Z165" i="3"/>
  <c r="AA165" i="3"/>
  <c r="P166" i="3"/>
  <c r="Q166" i="3"/>
  <c r="R166" i="3"/>
  <c r="S166" i="3"/>
  <c r="T166" i="3"/>
  <c r="U166" i="3"/>
  <c r="W166" i="3"/>
  <c r="X166" i="3"/>
  <c r="Y166" i="3"/>
  <c r="Z166" i="3"/>
  <c r="AA166" i="3"/>
  <c r="P167" i="3"/>
  <c r="Q167" i="3"/>
  <c r="R167" i="3"/>
  <c r="S167" i="3"/>
  <c r="T167" i="3"/>
  <c r="U167" i="3"/>
  <c r="W167" i="3"/>
  <c r="X167" i="3"/>
  <c r="Y167" i="3"/>
  <c r="Z167" i="3"/>
  <c r="AA167" i="3"/>
  <c r="P168" i="3"/>
  <c r="Q168" i="3"/>
  <c r="R168" i="3"/>
  <c r="S168" i="3"/>
  <c r="T168" i="3"/>
  <c r="U168" i="3"/>
  <c r="W168" i="3"/>
  <c r="X168" i="3"/>
  <c r="Y168" i="3"/>
  <c r="Z168" i="3"/>
  <c r="AA168" i="3"/>
  <c r="P169" i="3"/>
  <c r="Q169" i="3"/>
  <c r="R169" i="3"/>
  <c r="S169" i="3"/>
  <c r="T169" i="3"/>
  <c r="U169" i="3"/>
  <c r="W169" i="3"/>
  <c r="X169" i="3"/>
  <c r="Y169" i="3"/>
  <c r="Z169" i="3"/>
  <c r="AA169" i="3"/>
  <c r="P170" i="3"/>
  <c r="Q170" i="3"/>
  <c r="R170" i="3"/>
  <c r="S170" i="3"/>
  <c r="T170" i="3"/>
  <c r="U170" i="3"/>
  <c r="W170" i="3"/>
  <c r="X170" i="3"/>
  <c r="Y170" i="3"/>
  <c r="Z170" i="3"/>
  <c r="AA170" i="3"/>
  <c r="P171" i="3"/>
  <c r="Q171" i="3"/>
  <c r="R171" i="3"/>
  <c r="S171" i="3"/>
  <c r="T171" i="3"/>
  <c r="U171" i="3"/>
  <c r="W171" i="3"/>
  <c r="X171" i="3"/>
  <c r="Y171" i="3"/>
  <c r="Z171" i="3"/>
  <c r="AA171" i="3"/>
  <c r="P172" i="3"/>
  <c r="Q172" i="3"/>
  <c r="R172" i="3"/>
  <c r="S172" i="3"/>
  <c r="T172" i="3"/>
  <c r="U172" i="3"/>
  <c r="W172" i="3"/>
  <c r="X172" i="3"/>
  <c r="Y172" i="3"/>
  <c r="Z172" i="3"/>
  <c r="AA172" i="3"/>
  <c r="P173" i="3"/>
  <c r="Q173" i="3"/>
  <c r="R173" i="3"/>
  <c r="S173" i="3"/>
  <c r="T173" i="3"/>
  <c r="U173" i="3"/>
  <c r="W173" i="3"/>
  <c r="X173" i="3"/>
  <c r="Y173" i="3"/>
  <c r="Z173" i="3"/>
  <c r="AA173" i="3"/>
  <c r="P174" i="3"/>
  <c r="Q174" i="3"/>
  <c r="R174" i="3"/>
  <c r="S174" i="3"/>
  <c r="T174" i="3"/>
  <c r="U174" i="3"/>
  <c r="W174" i="3"/>
  <c r="X174" i="3"/>
  <c r="Y174" i="3"/>
  <c r="Z174" i="3"/>
  <c r="AA174" i="3"/>
  <c r="P175" i="3"/>
  <c r="Q175" i="3"/>
  <c r="R175" i="3"/>
  <c r="S175" i="3"/>
  <c r="T175" i="3"/>
  <c r="U175" i="3"/>
  <c r="W175" i="3"/>
  <c r="X175" i="3"/>
  <c r="Y175" i="3"/>
  <c r="Z175" i="3"/>
  <c r="AA175" i="3"/>
  <c r="P176" i="3"/>
  <c r="Q176" i="3"/>
  <c r="R176" i="3"/>
  <c r="S176" i="3"/>
  <c r="T176" i="3"/>
  <c r="U176" i="3"/>
  <c r="W176" i="3"/>
  <c r="X176" i="3"/>
  <c r="Y176" i="3"/>
  <c r="Z176" i="3"/>
  <c r="AA176" i="3"/>
  <c r="P177" i="3"/>
  <c r="Q177" i="3"/>
  <c r="R177" i="3"/>
  <c r="S177" i="3"/>
  <c r="T177" i="3"/>
  <c r="U177" i="3"/>
  <c r="W177" i="3"/>
  <c r="X177" i="3"/>
  <c r="Y177" i="3"/>
  <c r="Z177" i="3"/>
  <c r="AA177" i="3"/>
  <c r="P178" i="3"/>
  <c r="Q178" i="3"/>
  <c r="R178" i="3"/>
  <c r="S178" i="3"/>
  <c r="T178" i="3"/>
  <c r="U178" i="3"/>
  <c r="W178" i="3"/>
  <c r="X178" i="3"/>
  <c r="Y178" i="3"/>
  <c r="Z178" i="3"/>
  <c r="AA178" i="3"/>
  <c r="P179" i="3"/>
  <c r="Q179" i="3"/>
  <c r="R179" i="3"/>
  <c r="S179" i="3"/>
  <c r="T179" i="3"/>
  <c r="U179" i="3"/>
  <c r="W179" i="3"/>
  <c r="X179" i="3"/>
  <c r="Y179" i="3"/>
  <c r="Z179" i="3"/>
  <c r="AA179" i="3"/>
  <c r="P180" i="3"/>
  <c r="Q180" i="3"/>
  <c r="R180" i="3"/>
  <c r="S180" i="3"/>
  <c r="T180" i="3"/>
  <c r="U180" i="3"/>
  <c r="W180" i="3"/>
  <c r="X180" i="3"/>
  <c r="Y180" i="3"/>
  <c r="Z180" i="3"/>
  <c r="AA180" i="3"/>
  <c r="P181" i="3"/>
  <c r="Q181" i="3"/>
  <c r="R181" i="3"/>
  <c r="S181" i="3"/>
  <c r="T181" i="3"/>
  <c r="U181" i="3"/>
  <c r="W181" i="3"/>
  <c r="X181" i="3"/>
  <c r="Y181" i="3"/>
  <c r="Z181" i="3"/>
  <c r="AA181" i="3"/>
  <c r="P182" i="3"/>
  <c r="Q182" i="3"/>
  <c r="R182" i="3"/>
  <c r="S182" i="3"/>
  <c r="T182" i="3"/>
  <c r="U182" i="3"/>
  <c r="W182" i="3"/>
  <c r="X182" i="3"/>
  <c r="Y182" i="3"/>
  <c r="Z182" i="3"/>
  <c r="AA182" i="3"/>
  <c r="P183" i="3"/>
  <c r="Q183" i="3"/>
  <c r="R183" i="3"/>
  <c r="S183" i="3"/>
  <c r="T183" i="3"/>
  <c r="U183" i="3"/>
  <c r="W183" i="3"/>
  <c r="X183" i="3"/>
  <c r="Y183" i="3"/>
  <c r="Z183" i="3"/>
  <c r="AA183" i="3"/>
  <c r="P184" i="3"/>
  <c r="Q184" i="3"/>
  <c r="R184" i="3"/>
  <c r="S184" i="3"/>
  <c r="T184" i="3"/>
  <c r="U184" i="3"/>
  <c r="W184" i="3"/>
  <c r="X184" i="3"/>
  <c r="Y184" i="3"/>
  <c r="Z184" i="3"/>
  <c r="AA184" i="3"/>
  <c r="P185" i="3"/>
  <c r="Q185" i="3"/>
  <c r="R185" i="3"/>
  <c r="S185" i="3"/>
  <c r="T185" i="3"/>
  <c r="U185" i="3"/>
  <c r="W185" i="3"/>
  <c r="X185" i="3"/>
  <c r="Y185" i="3"/>
  <c r="Z185" i="3"/>
  <c r="AA185" i="3"/>
  <c r="P186" i="3"/>
  <c r="Q186" i="3"/>
  <c r="R186" i="3"/>
  <c r="S186" i="3"/>
  <c r="T186" i="3"/>
  <c r="U186" i="3"/>
  <c r="W186" i="3"/>
  <c r="X186" i="3"/>
  <c r="Y186" i="3"/>
  <c r="Z186" i="3"/>
  <c r="AA186" i="3"/>
  <c r="P187" i="3"/>
  <c r="Q187" i="3"/>
  <c r="R187" i="3"/>
  <c r="S187" i="3"/>
  <c r="T187" i="3"/>
  <c r="U187" i="3"/>
  <c r="W187" i="3"/>
  <c r="X187" i="3"/>
  <c r="Y187" i="3"/>
  <c r="Z187" i="3"/>
  <c r="AA187" i="3"/>
  <c r="P188" i="3"/>
  <c r="Q188" i="3"/>
  <c r="R188" i="3"/>
  <c r="S188" i="3"/>
  <c r="T188" i="3"/>
  <c r="U188" i="3"/>
  <c r="W188" i="3"/>
  <c r="X188" i="3"/>
  <c r="Y188" i="3"/>
  <c r="Z188" i="3"/>
  <c r="AA188" i="3"/>
  <c r="P189" i="3"/>
  <c r="Q189" i="3"/>
  <c r="R189" i="3"/>
  <c r="S189" i="3"/>
  <c r="T189" i="3"/>
  <c r="U189" i="3"/>
  <c r="W189" i="3"/>
  <c r="X189" i="3"/>
  <c r="Y189" i="3"/>
  <c r="Z189" i="3"/>
  <c r="AA189" i="3"/>
  <c r="P190" i="3"/>
  <c r="Q190" i="3"/>
  <c r="R190" i="3"/>
  <c r="S190" i="3"/>
  <c r="T190" i="3"/>
  <c r="U190" i="3"/>
  <c r="W190" i="3"/>
  <c r="X190" i="3"/>
  <c r="Y190" i="3"/>
  <c r="Z190" i="3"/>
  <c r="AA190" i="3"/>
  <c r="P191" i="3"/>
  <c r="Q191" i="3"/>
  <c r="R191" i="3"/>
  <c r="S191" i="3"/>
  <c r="T191" i="3"/>
  <c r="U191" i="3"/>
  <c r="W191" i="3"/>
  <c r="X191" i="3"/>
  <c r="Y191" i="3"/>
  <c r="Z191" i="3"/>
  <c r="AA191" i="3"/>
  <c r="P192" i="3"/>
  <c r="Q192" i="3"/>
  <c r="R192" i="3"/>
  <c r="S192" i="3"/>
  <c r="T192" i="3"/>
  <c r="U192" i="3"/>
  <c r="W192" i="3"/>
  <c r="X192" i="3"/>
  <c r="Y192" i="3"/>
  <c r="Z192" i="3"/>
  <c r="AA192" i="3"/>
  <c r="P193" i="3"/>
  <c r="Q193" i="3"/>
  <c r="R193" i="3"/>
  <c r="S193" i="3"/>
  <c r="T193" i="3"/>
  <c r="U193" i="3"/>
  <c r="W193" i="3"/>
  <c r="X193" i="3"/>
  <c r="Y193" i="3"/>
  <c r="Z193" i="3"/>
  <c r="AA193" i="3"/>
  <c r="P194" i="3"/>
  <c r="Q194" i="3"/>
  <c r="R194" i="3"/>
  <c r="S194" i="3"/>
  <c r="T194" i="3"/>
  <c r="U194" i="3"/>
  <c r="W194" i="3"/>
  <c r="X194" i="3"/>
  <c r="Y194" i="3"/>
  <c r="Z194" i="3"/>
  <c r="AA194" i="3"/>
  <c r="P195" i="3"/>
  <c r="Q195" i="3"/>
  <c r="R195" i="3"/>
  <c r="S195" i="3"/>
  <c r="T195" i="3"/>
  <c r="U195" i="3"/>
  <c r="W195" i="3"/>
  <c r="X195" i="3"/>
  <c r="Y195" i="3"/>
  <c r="Z195" i="3"/>
  <c r="AA195" i="3"/>
  <c r="P196" i="3"/>
  <c r="Q196" i="3"/>
  <c r="R196" i="3"/>
  <c r="S196" i="3"/>
  <c r="T196" i="3"/>
  <c r="U196" i="3"/>
  <c r="W196" i="3"/>
  <c r="X196" i="3"/>
  <c r="Y196" i="3"/>
  <c r="Z196" i="3"/>
  <c r="AA196" i="3"/>
  <c r="P197" i="3"/>
  <c r="Q197" i="3"/>
  <c r="R197" i="3"/>
  <c r="S197" i="3"/>
  <c r="T197" i="3"/>
  <c r="U197" i="3"/>
  <c r="W197" i="3"/>
  <c r="X197" i="3"/>
  <c r="Y197" i="3"/>
  <c r="Z197" i="3"/>
  <c r="AA197" i="3"/>
  <c r="P198" i="3"/>
  <c r="Q198" i="3"/>
  <c r="R198" i="3"/>
  <c r="S198" i="3"/>
  <c r="T198" i="3"/>
  <c r="U198" i="3"/>
  <c r="W198" i="3"/>
  <c r="X198" i="3"/>
  <c r="Y198" i="3"/>
  <c r="Z198" i="3"/>
  <c r="AA198" i="3"/>
  <c r="P199" i="3"/>
  <c r="Q199" i="3"/>
  <c r="R199" i="3"/>
  <c r="S199" i="3"/>
  <c r="T199" i="3"/>
  <c r="U199" i="3"/>
  <c r="W199" i="3"/>
  <c r="X199" i="3"/>
  <c r="Y199" i="3"/>
  <c r="Z199" i="3"/>
  <c r="AA199" i="3"/>
  <c r="P200" i="3"/>
  <c r="Q200" i="3"/>
  <c r="R200" i="3"/>
  <c r="S200" i="3"/>
  <c r="T200" i="3"/>
  <c r="U200" i="3"/>
  <c r="W200" i="3"/>
  <c r="X200" i="3"/>
  <c r="Y200" i="3"/>
  <c r="Z200" i="3"/>
  <c r="AA200" i="3"/>
  <c r="P201" i="3"/>
  <c r="Q201" i="3"/>
  <c r="R201" i="3"/>
  <c r="S201" i="3"/>
  <c r="T201" i="3"/>
  <c r="U201" i="3"/>
  <c r="W201" i="3"/>
  <c r="X201" i="3"/>
  <c r="Y201" i="3"/>
  <c r="Z201" i="3"/>
  <c r="AA201" i="3"/>
  <c r="P202" i="3"/>
  <c r="Q202" i="3"/>
  <c r="R202" i="3"/>
  <c r="S202" i="3"/>
  <c r="T202" i="3"/>
  <c r="U202" i="3"/>
  <c r="W202" i="3"/>
  <c r="X202" i="3"/>
  <c r="Y202" i="3"/>
  <c r="Z202" i="3"/>
  <c r="AA202" i="3"/>
  <c r="P203" i="3"/>
  <c r="Q203" i="3"/>
  <c r="R203" i="3"/>
  <c r="S203" i="3"/>
  <c r="T203" i="3"/>
  <c r="U203" i="3"/>
  <c r="W203" i="3"/>
  <c r="X203" i="3"/>
  <c r="Y203" i="3"/>
  <c r="Z203" i="3"/>
  <c r="AA203" i="3"/>
  <c r="P204" i="3"/>
  <c r="Q204" i="3"/>
  <c r="R204" i="3"/>
  <c r="S204" i="3"/>
  <c r="T204" i="3"/>
  <c r="U204" i="3"/>
  <c r="W204" i="3"/>
  <c r="X204" i="3"/>
  <c r="Y204" i="3"/>
  <c r="Z204" i="3"/>
  <c r="AA204" i="3"/>
  <c r="P205" i="3"/>
  <c r="Q205" i="3"/>
  <c r="R205" i="3"/>
  <c r="S205" i="3"/>
  <c r="T205" i="3"/>
  <c r="U205" i="3"/>
  <c r="W205" i="3"/>
  <c r="X205" i="3"/>
  <c r="Y205" i="3"/>
  <c r="Z205" i="3"/>
  <c r="AA205" i="3"/>
  <c r="P206" i="3"/>
  <c r="Q206" i="3"/>
  <c r="R206" i="3"/>
  <c r="S206" i="3"/>
  <c r="T206" i="3"/>
  <c r="U206" i="3"/>
  <c r="W206" i="3"/>
  <c r="X206" i="3"/>
  <c r="Y206" i="3"/>
  <c r="Z206" i="3"/>
  <c r="AA206" i="3"/>
  <c r="P207" i="3"/>
  <c r="Q207" i="3"/>
  <c r="R207" i="3"/>
  <c r="S207" i="3"/>
  <c r="T207" i="3"/>
  <c r="U207" i="3"/>
  <c r="W207" i="3"/>
  <c r="X207" i="3"/>
  <c r="Y207" i="3"/>
  <c r="Z207" i="3"/>
  <c r="AA207" i="3"/>
  <c r="P208" i="3"/>
  <c r="Q208" i="3"/>
  <c r="R208" i="3"/>
  <c r="S208" i="3"/>
  <c r="T208" i="3"/>
  <c r="U208" i="3"/>
  <c r="W208" i="3"/>
  <c r="X208" i="3"/>
  <c r="Y208" i="3"/>
  <c r="Z208" i="3"/>
  <c r="AA208" i="3"/>
  <c r="P209" i="3"/>
  <c r="Q209" i="3"/>
  <c r="R209" i="3"/>
  <c r="S209" i="3"/>
  <c r="T209" i="3"/>
  <c r="U209" i="3"/>
  <c r="W209" i="3"/>
  <c r="X209" i="3"/>
  <c r="Y209" i="3"/>
  <c r="Z209" i="3"/>
  <c r="AA209" i="3"/>
  <c r="P210" i="3"/>
  <c r="Q210" i="3"/>
  <c r="R210" i="3"/>
  <c r="S210" i="3"/>
  <c r="T210" i="3"/>
  <c r="U210" i="3"/>
  <c r="W210" i="3"/>
  <c r="X210" i="3"/>
  <c r="Y210" i="3"/>
  <c r="Z210" i="3"/>
  <c r="AA210" i="3"/>
  <c r="P211" i="3"/>
  <c r="Q211" i="3"/>
  <c r="R211" i="3"/>
  <c r="S211" i="3"/>
  <c r="T211" i="3"/>
  <c r="U211" i="3"/>
  <c r="W211" i="3"/>
  <c r="X211" i="3"/>
  <c r="Y211" i="3"/>
  <c r="Z211" i="3"/>
  <c r="AA211" i="3"/>
  <c r="P212" i="3"/>
  <c r="Q212" i="3"/>
  <c r="R212" i="3"/>
  <c r="S212" i="3"/>
  <c r="T212" i="3"/>
  <c r="U212" i="3"/>
  <c r="W212" i="3"/>
  <c r="X212" i="3"/>
  <c r="Y212" i="3"/>
  <c r="Z212" i="3"/>
  <c r="AA212" i="3"/>
  <c r="P213" i="3"/>
  <c r="Q213" i="3"/>
  <c r="R213" i="3"/>
  <c r="S213" i="3"/>
  <c r="T213" i="3"/>
  <c r="U213" i="3"/>
  <c r="W213" i="3"/>
  <c r="X213" i="3"/>
  <c r="Y213" i="3"/>
  <c r="Z213" i="3"/>
  <c r="AA213" i="3"/>
  <c r="P214" i="3"/>
  <c r="Q214" i="3"/>
  <c r="R214" i="3"/>
  <c r="S214" i="3"/>
  <c r="T214" i="3"/>
  <c r="U214" i="3"/>
  <c r="W214" i="3"/>
  <c r="X214" i="3"/>
  <c r="Y214" i="3"/>
  <c r="Z214" i="3"/>
  <c r="AA214" i="3"/>
  <c r="P215" i="3"/>
  <c r="Q215" i="3"/>
  <c r="R215" i="3"/>
  <c r="S215" i="3"/>
  <c r="T215" i="3"/>
  <c r="U215" i="3"/>
  <c r="W215" i="3"/>
  <c r="X215" i="3"/>
  <c r="Y215" i="3"/>
  <c r="Z215" i="3"/>
  <c r="AA215" i="3"/>
  <c r="P216" i="3"/>
  <c r="Q216" i="3"/>
  <c r="R216" i="3"/>
  <c r="S216" i="3"/>
  <c r="T216" i="3"/>
  <c r="U216" i="3"/>
  <c r="W216" i="3"/>
  <c r="X216" i="3"/>
  <c r="Y216" i="3"/>
  <c r="Z216" i="3"/>
  <c r="AA216" i="3"/>
  <c r="P217" i="3"/>
  <c r="Q217" i="3"/>
  <c r="R217" i="3"/>
  <c r="S217" i="3"/>
  <c r="T217" i="3"/>
  <c r="U217" i="3"/>
  <c r="W217" i="3"/>
  <c r="X217" i="3"/>
  <c r="Y217" i="3"/>
  <c r="Z217" i="3"/>
  <c r="AA217" i="3"/>
  <c r="P218" i="3"/>
  <c r="Q218" i="3"/>
  <c r="R218" i="3"/>
  <c r="S218" i="3"/>
  <c r="T218" i="3"/>
  <c r="U218" i="3"/>
  <c r="W218" i="3"/>
  <c r="X218" i="3"/>
  <c r="Y218" i="3"/>
  <c r="Z218" i="3"/>
  <c r="AA218" i="3"/>
  <c r="P219" i="3"/>
  <c r="Q219" i="3"/>
  <c r="R219" i="3"/>
  <c r="S219" i="3"/>
  <c r="T219" i="3"/>
  <c r="U219" i="3"/>
  <c r="W219" i="3"/>
  <c r="X219" i="3"/>
  <c r="Y219" i="3"/>
  <c r="Z219" i="3"/>
  <c r="AA219" i="3"/>
  <c r="P220" i="3"/>
  <c r="Q220" i="3"/>
  <c r="R220" i="3"/>
  <c r="S220" i="3"/>
  <c r="T220" i="3"/>
  <c r="U220" i="3"/>
  <c r="W220" i="3"/>
  <c r="X220" i="3"/>
  <c r="Y220" i="3"/>
  <c r="Z220" i="3"/>
  <c r="AA220" i="3"/>
  <c r="P221" i="3"/>
  <c r="Q221" i="3"/>
  <c r="R221" i="3"/>
  <c r="S221" i="3"/>
  <c r="T221" i="3"/>
  <c r="U221" i="3"/>
  <c r="W221" i="3"/>
  <c r="X221" i="3"/>
  <c r="Y221" i="3"/>
  <c r="Z221" i="3"/>
  <c r="AA221" i="3"/>
  <c r="P222" i="3"/>
  <c r="Q222" i="3"/>
  <c r="R222" i="3"/>
  <c r="S222" i="3"/>
  <c r="T222" i="3"/>
  <c r="U222" i="3"/>
  <c r="W222" i="3"/>
  <c r="X222" i="3"/>
  <c r="Y222" i="3"/>
  <c r="Z222" i="3"/>
  <c r="AA222" i="3"/>
  <c r="P223" i="3"/>
  <c r="Q223" i="3"/>
  <c r="R223" i="3"/>
  <c r="S223" i="3"/>
  <c r="T223" i="3"/>
  <c r="U223" i="3"/>
  <c r="W223" i="3"/>
  <c r="X223" i="3"/>
  <c r="Y223" i="3"/>
  <c r="Z223" i="3"/>
  <c r="AA223" i="3"/>
  <c r="P224" i="3"/>
  <c r="Q224" i="3"/>
  <c r="R224" i="3"/>
  <c r="S224" i="3"/>
  <c r="T224" i="3"/>
  <c r="U224" i="3"/>
  <c r="W224" i="3"/>
  <c r="X224" i="3"/>
  <c r="Y224" i="3"/>
  <c r="Z224" i="3"/>
  <c r="AA224" i="3"/>
  <c r="P225" i="3"/>
  <c r="Q225" i="3"/>
  <c r="R225" i="3"/>
  <c r="S225" i="3"/>
  <c r="T225" i="3"/>
  <c r="U225" i="3"/>
  <c r="W225" i="3"/>
  <c r="X225" i="3"/>
  <c r="Y225" i="3"/>
  <c r="Z225" i="3"/>
  <c r="AA225" i="3"/>
  <c r="P226" i="3"/>
  <c r="Q226" i="3"/>
  <c r="R226" i="3"/>
  <c r="S226" i="3"/>
  <c r="T226" i="3"/>
  <c r="U226" i="3"/>
  <c r="W226" i="3"/>
  <c r="X226" i="3"/>
  <c r="Y226" i="3"/>
  <c r="Z226" i="3"/>
  <c r="AA226" i="3"/>
  <c r="P227" i="3"/>
  <c r="Q227" i="3"/>
  <c r="R227" i="3"/>
  <c r="S227" i="3"/>
  <c r="T227" i="3"/>
  <c r="U227" i="3"/>
  <c r="W227" i="3"/>
  <c r="X227" i="3"/>
  <c r="Y227" i="3"/>
  <c r="Z227" i="3"/>
  <c r="AA227" i="3"/>
  <c r="P228" i="3"/>
  <c r="Q228" i="3"/>
  <c r="R228" i="3"/>
  <c r="S228" i="3"/>
  <c r="T228" i="3"/>
  <c r="U228" i="3"/>
  <c r="W228" i="3"/>
  <c r="X228" i="3"/>
  <c r="Y228" i="3"/>
  <c r="Z228" i="3"/>
  <c r="AA228" i="3"/>
  <c r="P229" i="3"/>
  <c r="Q229" i="3"/>
  <c r="R229" i="3"/>
  <c r="S229" i="3"/>
  <c r="T229" i="3"/>
  <c r="U229" i="3"/>
  <c r="W229" i="3"/>
  <c r="X229" i="3"/>
  <c r="Y229" i="3"/>
  <c r="Z229" i="3"/>
  <c r="AA229" i="3"/>
  <c r="P230" i="3"/>
  <c r="Q230" i="3"/>
  <c r="R230" i="3"/>
  <c r="S230" i="3"/>
  <c r="T230" i="3"/>
  <c r="U230" i="3"/>
  <c r="W230" i="3"/>
  <c r="X230" i="3"/>
  <c r="Y230" i="3"/>
  <c r="Z230" i="3"/>
  <c r="AA230" i="3"/>
  <c r="P231" i="3"/>
  <c r="Q231" i="3"/>
  <c r="R231" i="3"/>
  <c r="S231" i="3"/>
  <c r="T231" i="3"/>
  <c r="U231" i="3"/>
  <c r="W231" i="3"/>
  <c r="X231" i="3"/>
  <c r="Y231" i="3"/>
  <c r="Z231" i="3"/>
  <c r="AA231" i="3"/>
  <c r="P232" i="3"/>
  <c r="Q232" i="3"/>
  <c r="R232" i="3"/>
  <c r="S232" i="3"/>
  <c r="T232" i="3"/>
  <c r="U232" i="3"/>
  <c r="W232" i="3"/>
  <c r="X232" i="3"/>
  <c r="Y232" i="3"/>
  <c r="Z232" i="3"/>
  <c r="AA232" i="3"/>
  <c r="P233" i="3"/>
  <c r="Q233" i="3"/>
  <c r="R233" i="3"/>
  <c r="S233" i="3"/>
  <c r="T233" i="3"/>
  <c r="U233" i="3"/>
  <c r="W233" i="3"/>
  <c r="X233" i="3"/>
  <c r="Y233" i="3"/>
  <c r="Z233" i="3"/>
  <c r="AA233" i="3"/>
  <c r="P234" i="3"/>
  <c r="Q234" i="3"/>
  <c r="R234" i="3"/>
  <c r="S234" i="3"/>
  <c r="T234" i="3"/>
  <c r="U234" i="3"/>
  <c r="W234" i="3"/>
  <c r="X234" i="3"/>
  <c r="Y234" i="3"/>
  <c r="Z234" i="3"/>
  <c r="AA234" i="3"/>
  <c r="P235" i="3"/>
  <c r="Q235" i="3"/>
  <c r="R235" i="3"/>
  <c r="S235" i="3"/>
  <c r="T235" i="3"/>
  <c r="U235" i="3"/>
  <c r="W235" i="3"/>
  <c r="X235" i="3"/>
  <c r="Y235" i="3"/>
  <c r="Z235" i="3"/>
  <c r="AA235" i="3"/>
  <c r="P236" i="3"/>
  <c r="Q236" i="3"/>
  <c r="R236" i="3"/>
  <c r="S236" i="3"/>
  <c r="T236" i="3"/>
  <c r="U236" i="3"/>
  <c r="W236" i="3"/>
  <c r="X236" i="3"/>
  <c r="Y236" i="3"/>
  <c r="Z236" i="3"/>
  <c r="AA236" i="3"/>
  <c r="P237" i="3"/>
  <c r="Q237" i="3"/>
  <c r="R237" i="3"/>
  <c r="S237" i="3"/>
  <c r="T237" i="3"/>
  <c r="U237" i="3"/>
  <c r="W237" i="3"/>
  <c r="X237" i="3"/>
  <c r="Y237" i="3"/>
  <c r="Z237" i="3"/>
  <c r="AA237" i="3"/>
  <c r="P238" i="3"/>
  <c r="Q238" i="3"/>
  <c r="R238" i="3"/>
  <c r="S238" i="3"/>
  <c r="T238" i="3"/>
  <c r="U238" i="3"/>
  <c r="W238" i="3"/>
  <c r="X238" i="3"/>
  <c r="Y238" i="3"/>
  <c r="Z238" i="3"/>
  <c r="AA238" i="3"/>
  <c r="P239" i="3"/>
  <c r="Q239" i="3"/>
  <c r="R239" i="3"/>
  <c r="S239" i="3"/>
  <c r="T239" i="3"/>
  <c r="U239" i="3"/>
  <c r="W239" i="3"/>
  <c r="X239" i="3"/>
  <c r="Y239" i="3"/>
  <c r="Z239" i="3"/>
  <c r="AA239" i="3"/>
  <c r="P240" i="3"/>
  <c r="Q240" i="3"/>
  <c r="R240" i="3"/>
  <c r="S240" i="3"/>
  <c r="T240" i="3"/>
  <c r="U240" i="3"/>
  <c r="W240" i="3"/>
  <c r="X240" i="3"/>
  <c r="Y240" i="3"/>
  <c r="Z240" i="3"/>
  <c r="AA240" i="3"/>
  <c r="P241" i="3"/>
  <c r="Q241" i="3"/>
  <c r="R241" i="3"/>
  <c r="S241" i="3"/>
  <c r="T241" i="3"/>
  <c r="U241" i="3"/>
  <c r="W241" i="3"/>
  <c r="X241" i="3"/>
  <c r="Y241" i="3"/>
  <c r="Z241" i="3"/>
  <c r="AA241" i="3"/>
  <c r="P242" i="3"/>
  <c r="Q242" i="3"/>
  <c r="R242" i="3"/>
  <c r="S242" i="3"/>
  <c r="T242" i="3"/>
  <c r="U242" i="3"/>
  <c r="W242" i="3"/>
  <c r="X242" i="3"/>
  <c r="Y242" i="3"/>
  <c r="Z242" i="3"/>
  <c r="AA242" i="3"/>
  <c r="P243" i="3"/>
  <c r="Q243" i="3"/>
  <c r="R243" i="3"/>
  <c r="S243" i="3"/>
  <c r="T243" i="3"/>
  <c r="U243" i="3"/>
  <c r="W243" i="3"/>
  <c r="X243" i="3"/>
  <c r="Y243" i="3"/>
  <c r="Z243" i="3"/>
  <c r="AA243" i="3"/>
  <c r="P244" i="3"/>
  <c r="Q244" i="3"/>
  <c r="R244" i="3"/>
  <c r="S244" i="3"/>
  <c r="T244" i="3"/>
  <c r="U244" i="3"/>
  <c r="W244" i="3"/>
  <c r="X244" i="3"/>
  <c r="Y244" i="3"/>
  <c r="Z244" i="3"/>
  <c r="AA244" i="3"/>
  <c r="P245" i="3"/>
  <c r="Q245" i="3"/>
  <c r="R245" i="3"/>
  <c r="S245" i="3"/>
  <c r="T245" i="3"/>
  <c r="U245" i="3"/>
  <c r="W245" i="3"/>
  <c r="X245" i="3"/>
  <c r="Y245" i="3"/>
  <c r="Z245" i="3"/>
  <c r="AA245" i="3"/>
  <c r="P246" i="3"/>
  <c r="Q246" i="3"/>
  <c r="R246" i="3"/>
  <c r="S246" i="3"/>
  <c r="T246" i="3"/>
  <c r="U246" i="3"/>
  <c r="W246" i="3"/>
  <c r="X246" i="3"/>
  <c r="Y246" i="3"/>
  <c r="Z246" i="3"/>
  <c r="AA246" i="3"/>
  <c r="P247" i="3"/>
  <c r="Q247" i="3"/>
  <c r="R247" i="3"/>
  <c r="S247" i="3"/>
  <c r="T247" i="3"/>
  <c r="U247" i="3"/>
  <c r="W247" i="3"/>
  <c r="X247" i="3"/>
  <c r="Y247" i="3"/>
  <c r="Z247" i="3"/>
  <c r="AA247" i="3"/>
  <c r="P248" i="3"/>
  <c r="Q248" i="3"/>
  <c r="R248" i="3"/>
  <c r="S248" i="3"/>
  <c r="T248" i="3"/>
  <c r="U248" i="3"/>
  <c r="W248" i="3"/>
  <c r="X248" i="3"/>
  <c r="Y248" i="3"/>
  <c r="Z248" i="3"/>
  <c r="AA248" i="3"/>
  <c r="P249" i="3"/>
  <c r="Q249" i="3"/>
  <c r="R249" i="3"/>
  <c r="S249" i="3"/>
  <c r="T249" i="3"/>
  <c r="U249" i="3"/>
  <c r="W249" i="3"/>
  <c r="X249" i="3"/>
  <c r="Y249" i="3"/>
  <c r="Z249" i="3"/>
  <c r="AA249" i="3"/>
  <c r="P250" i="3"/>
  <c r="Q250" i="3"/>
  <c r="R250" i="3"/>
  <c r="S250" i="3"/>
  <c r="T250" i="3"/>
  <c r="U250" i="3"/>
  <c r="W250" i="3"/>
  <c r="X250" i="3"/>
  <c r="Y250" i="3"/>
  <c r="Z250" i="3"/>
  <c r="AA250" i="3"/>
  <c r="P251" i="3"/>
  <c r="Q251" i="3"/>
  <c r="R251" i="3"/>
  <c r="S251" i="3"/>
  <c r="T251" i="3"/>
  <c r="U251" i="3"/>
  <c r="W251" i="3"/>
  <c r="X251" i="3"/>
  <c r="Y251" i="3"/>
  <c r="Z251" i="3"/>
  <c r="AA251" i="3"/>
  <c r="P252" i="3"/>
  <c r="Q252" i="3"/>
  <c r="R252" i="3"/>
  <c r="S252" i="3"/>
  <c r="T252" i="3"/>
  <c r="U252" i="3"/>
  <c r="W252" i="3"/>
  <c r="X252" i="3"/>
  <c r="Y252" i="3"/>
  <c r="Z252" i="3"/>
  <c r="AA252" i="3"/>
  <c r="P253" i="3"/>
  <c r="Q253" i="3"/>
  <c r="R253" i="3"/>
  <c r="S253" i="3"/>
  <c r="T253" i="3"/>
  <c r="U253" i="3"/>
  <c r="W253" i="3"/>
  <c r="X253" i="3"/>
  <c r="Y253" i="3"/>
  <c r="Z253" i="3"/>
  <c r="AA253" i="3"/>
  <c r="P254" i="3"/>
  <c r="Q254" i="3"/>
  <c r="R254" i="3"/>
  <c r="S254" i="3"/>
  <c r="T254" i="3"/>
  <c r="U254" i="3"/>
  <c r="W254" i="3"/>
  <c r="X254" i="3"/>
  <c r="Y254" i="3"/>
  <c r="Z254" i="3"/>
  <c r="AA254" i="3"/>
  <c r="P255" i="3"/>
  <c r="Q255" i="3"/>
  <c r="R255" i="3"/>
  <c r="S255" i="3"/>
  <c r="T255" i="3"/>
  <c r="U255" i="3"/>
  <c r="W255" i="3"/>
  <c r="X255" i="3"/>
  <c r="Y255" i="3"/>
  <c r="Z255" i="3"/>
  <c r="AA255" i="3"/>
  <c r="P256" i="3"/>
  <c r="Q256" i="3"/>
  <c r="R256" i="3"/>
  <c r="S256" i="3"/>
  <c r="T256" i="3"/>
  <c r="U256" i="3"/>
  <c r="W256" i="3"/>
  <c r="X256" i="3"/>
  <c r="Y256" i="3"/>
  <c r="Z256" i="3"/>
  <c r="AA256" i="3"/>
  <c r="P257" i="3"/>
  <c r="Q257" i="3"/>
  <c r="R257" i="3"/>
  <c r="S257" i="3"/>
  <c r="T257" i="3"/>
  <c r="U257" i="3"/>
  <c r="W257" i="3"/>
  <c r="X257" i="3"/>
  <c r="Y257" i="3"/>
  <c r="Z257" i="3"/>
  <c r="AA257" i="3"/>
  <c r="P258" i="3"/>
  <c r="Q258" i="3"/>
  <c r="R258" i="3"/>
  <c r="S258" i="3"/>
  <c r="T258" i="3"/>
  <c r="U258" i="3"/>
  <c r="W258" i="3"/>
  <c r="X258" i="3"/>
  <c r="Y258" i="3"/>
  <c r="Z258" i="3"/>
  <c r="AA258" i="3"/>
  <c r="P259" i="3"/>
  <c r="Q259" i="3"/>
  <c r="R259" i="3"/>
  <c r="S259" i="3"/>
  <c r="T259" i="3"/>
  <c r="U259" i="3"/>
  <c r="W259" i="3"/>
  <c r="X259" i="3"/>
  <c r="Y259" i="3"/>
  <c r="Z259" i="3"/>
  <c r="AA259" i="3"/>
  <c r="P260" i="3"/>
  <c r="Q260" i="3"/>
  <c r="R260" i="3"/>
  <c r="S260" i="3"/>
  <c r="T260" i="3"/>
  <c r="U260" i="3"/>
  <c r="W260" i="3"/>
  <c r="X260" i="3"/>
  <c r="Y260" i="3"/>
  <c r="Z260" i="3"/>
  <c r="AA260" i="3"/>
  <c r="P261" i="3"/>
  <c r="Q261" i="3"/>
  <c r="R261" i="3"/>
  <c r="S261" i="3"/>
  <c r="T261" i="3"/>
  <c r="U261" i="3"/>
  <c r="W261" i="3"/>
  <c r="X261" i="3"/>
  <c r="Y261" i="3"/>
  <c r="Z261" i="3"/>
  <c r="AA261" i="3"/>
  <c r="P262" i="3"/>
  <c r="Q262" i="3"/>
  <c r="R262" i="3"/>
  <c r="S262" i="3"/>
  <c r="T262" i="3"/>
  <c r="U262" i="3"/>
  <c r="W262" i="3"/>
  <c r="X262" i="3"/>
  <c r="Y262" i="3"/>
  <c r="Z262" i="3"/>
  <c r="AA262" i="3"/>
  <c r="P263" i="3"/>
  <c r="Q263" i="3"/>
  <c r="R263" i="3"/>
  <c r="S263" i="3"/>
  <c r="T263" i="3"/>
  <c r="U263" i="3"/>
  <c r="W263" i="3"/>
  <c r="X263" i="3"/>
  <c r="Y263" i="3"/>
  <c r="Z263" i="3"/>
  <c r="AA263" i="3"/>
  <c r="P264" i="3"/>
  <c r="Q264" i="3"/>
  <c r="R264" i="3"/>
  <c r="S264" i="3"/>
  <c r="T264" i="3"/>
  <c r="U264" i="3"/>
  <c r="W264" i="3"/>
  <c r="X264" i="3"/>
  <c r="Y264" i="3"/>
  <c r="Z264" i="3"/>
  <c r="AA264" i="3"/>
  <c r="P265" i="3"/>
  <c r="Q265" i="3"/>
  <c r="R265" i="3"/>
  <c r="S265" i="3"/>
  <c r="T265" i="3"/>
  <c r="U265" i="3"/>
  <c r="W265" i="3"/>
  <c r="X265" i="3"/>
  <c r="Y265" i="3"/>
  <c r="Z265" i="3"/>
  <c r="AA265" i="3"/>
  <c r="P266" i="3"/>
  <c r="Q266" i="3"/>
  <c r="R266" i="3"/>
  <c r="S266" i="3"/>
  <c r="T266" i="3"/>
  <c r="U266" i="3"/>
  <c r="W266" i="3"/>
  <c r="X266" i="3"/>
  <c r="Y266" i="3"/>
  <c r="Z266" i="3"/>
  <c r="AA266" i="3"/>
  <c r="P267" i="3"/>
  <c r="Q267" i="3"/>
  <c r="R267" i="3"/>
  <c r="S267" i="3"/>
  <c r="T267" i="3"/>
  <c r="U267" i="3"/>
  <c r="W267" i="3"/>
  <c r="X267" i="3"/>
  <c r="Y267" i="3"/>
  <c r="Z267" i="3"/>
  <c r="AA267" i="3"/>
  <c r="P268" i="3"/>
  <c r="Q268" i="3"/>
  <c r="R268" i="3"/>
  <c r="S268" i="3"/>
  <c r="T268" i="3"/>
  <c r="U268" i="3"/>
  <c r="W268" i="3"/>
  <c r="X268" i="3"/>
  <c r="Y268" i="3"/>
  <c r="Z268" i="3"/>
  <c r="AA268" i="3"/>
  <c r="P269" i="3"/>
  <c r="Q269" i="3"/>
  <c r="R269" i="3"/>
  <c r="S269" i="3"/>
  <c r="T269" i="3"/>
  <c r="U269" i="3"/>
  <c r="W269" i="3"/>
  <c r="X269" i="3"/>
  <c r="Y269" i="3"/>
  <c r="Z269" i="3"/>
  <c r="AA269" i="3"/>
  <c r="P270" i="3"/>
  <c r="Q270" i="3"/>
  <c r="R270" i="3"/>
  <c r="S270" i="3"/>
  <c r="T270" i="3"/>
  <c r="U270" i="3"/>
  <c r="W270" i="3"/>
  <c r="X270" i="3"/>
  <c r="Y270" i="3"/>
  <c r="Z270" i="3"/>
  <c r="AA270" i="3"/>
  <c r="P271" i="3"/>
  <c r="Q271" i="3"/>
  <c r="R271" i="3"/>
  <c r="S271" i="3"/>
  <c r="T271" i="3"/>
  <c r="U271" i="3"/>
  <c r="W271" i="3"/>
  <c r="X271" i="3"/>
  <c r="Y271" i="3"/>
  <c r="Z271" i="3"/>
  <c r="AA271" i="3"/>
  <c r="P272" i="3"/>
  <c r="Q272" i="3"/>
  <c r="R272" i="3"/>
  <c r="S272" i="3"/>
  <c r="T272" i="3"/>
  <c r="U272" i="3"/>
  <c r="W272" i="3"/>
  <c r="X272" i="3"/>
  <c r="Y272" i="3"/>
  <c r="Z272" i="3"/>
  <c r="AA272" i="3"/>
  <c r="P273" i="3"/>
  <c r="Q273" i="3"/>
  <c r="R273" i="3"/>
  <c r="S273" i="3"/>
  <c r="T273" i="3"/>
  <c r="U273" i="3"/>
  <c r="W273" i="3"/>
  <c r="X273" i="3"/>
  <c r="Y273" i="3"/>
  <c r="Z273" i="3"/>
  <c r="AA273" i="3"/>
  <c r="P274" i="3"/>
  <c r="Q274" i="3"/>
  <c r="R274" i="3"/>
  <c r="S274" i="3"/>
  <c r="T274" i="3"/>
  <c r="U274" i="3"/>
  <c r="W274" i="3"/>
  <c r="X274" i="3"/>
  <c r="Y274" i="3"/>
  <c r="Z274" i="3"/>
  <c r="AA274" i="3"/>
  <c r="P275" i="3"/>
  <c r="Q275" i="3"/>
  <c r="R275" i="3"/>
  <c r="S275" i="3"/>
  <c r="T275" i="3"/>
  <c r="U275" i="3"/>
  <c r="W275" i="3"/>
  <c r="X275" i="3"/>
  <c r="Y275" i="3"/>
  <c r="Z275" i="3"/>
  <c r="AA275" i="3"/>
  <c r="P276" i="3"/>
  <c r="Q276" i="3"/>
  <c r="R276" i="3"/>
  <c r="S276" i="3"/>
  <c r="T276" i="3"/>
  <c r="U276" i="3"/>
  <c r="W276" i="3"/>
  <c r="X276" i="3"/>
  <c r="Y276" i="3"/>
  <c r="Z276" i="3"/>
  <c r="AA276" i="3"/>
  <c r="P277" i="3"/>
  <c r="Q277" i="3"/>
  <c r="R277" i="3"/>
  <c r="S277" i="3"/>
  <c r="T277" i="3"/>
  <c r="U277" i="3"/>
  <c r="W277" i="3"/>
  <c r="X277" i="3"/>
  <c r="Y277" i="3"/>
  <c r="Z277" i="3"/>
  <c r="AA277" i="3"/>
  <c r="P278" i="3"/>
  <c r="Q278" i="3"/>
  <c r="R278" i="3"/>
  <c r="S278" i="3"/>
  <c r="T278" i="3"/>
  <c r="U278" i="3"/>
  <c r="W278" i="3"/>
  <c r="X278" i="3"/>
  <c r="Y278" i="3"/>
  <c r="Z278" i="3"/>
  <c r="AA278" i="3"/>
  <c r="P279" i="3"/>
  <c r="Q279" i="3"/>
  <c r="R279" i="3"/>
  <c r="S279" i="3"/>
  <c r="T279" i="3"/>
  <c r="U279" i="3"/>
  <c r="W279" i="3"/>
  <c r="X279" i="3"/>
  <c r="Y279" i="3"/>
  <c r="Z279" i="3"/>
  <c r="AA279" i="3"/>
  <c r="P280" i="3"/>
  <c r="Q280" i="3"/>
  <c r="R280" i="3"/>
  <c r="S280" i="3"/>
  <c r="T280" i="3"/>
  <c r="U280" i="3"/>
  <c r="W280" i="3"/>
  <c r="X280" i="3"/>
  <c r="Y280" i="3"/>
  <c r="Z280" i="3"/>
  <c r="AA280" i="3"/>
  <c r="P281" i="3"/>
  <c r="Q281" i="3"/>
  <c r="R281" i="3"/>
  <c r="S281" i="3"/>
  <c r="T281" i="3"/>
  <c r="U281" i="3"/>
  <c r="W281" i="3"/>
  <c r="X281" i="3"/>
  <c r="Y281" i="3"/>
  <c r="Z281" i="3"/>
  <c r="AA281" i="3"/>
  <c r="P282" i="3"/>
  <c r="Q282" i="3"/>
  <c r="R282" i="3"/>
  <c r="S282" i="3"/>
  <c r="T282" i="3"/>
  <c r="U282" i="3"/>
  <c r="W282" i="3"/>
  <c r="X282" i="3"/>
  <c r="Y282" i="3"/>
  <c r="Z282" i="3"/>
  <c r="AA282" i="3"/>
  <c r="P283" i="3"/>
  <c r="Q283" i="3"/>
  <c r="R283" i="3"/>
  <c r="S283" i="3"/>
  <c r="T283" i="3"/>
  <c r="U283" i="3"/>
  <c r="W283" i="3"/>
  <c r="X283" i="3"/>
  <c r="Y283" i="3"/>
  <c r="Z283" i="3"/>
  <c r="AA283" i="3"/>
  <c r="P284" i="3"/>
  <c r="Q284" i="3"/>
  <c r="R284" i="3"/>
  <c r="S284" i="3"/>
  <c r="T284" i="3"/>
  <c r="U284" i="3"/>
  <c r="W284" i="3"/>
  <c r="X284" i="3"/>
  <c r="Y284" i="3"/>
  <c r="Z284" i="3"/>
  <c r="AA284" i="3"/>
  <c r="P285" i="3"/>
  <c r="Q285" i="3"/>
  <c r="R285" i="3"/>
  <c r="S285" i="3"/>
  <c r="T285" i="3"/>
  <c r="U285" i="3"/>
  <c r="W285" i="3"/>
  <c r="X285" i="3"/>
  <c r="Y285" i="3"/>
  <c r="Z285" i="3"/>
  <c r="AA285" i="3"/>
  <c r="P286" i="3"/>
  <c r="Q286" i="3"/>
  <c r="R286" i="3"/>
  <c r="S286" i="3"/>
  <c r="T286" i="3"/>
  <c r="U286" i="3"/>
  <c r="W286" i="3"/>
  <c r="X286" i="3"/>
  <c r="Y286" i="3"/>
  <c r="Z286" i="3"/>
  <c r="AA286" i="3"/>
  <c r="P287" i="3"/>
  <c r="Q287" i="3"/>
  <c r="R287" i="3"/>
  <c r="S287" i="3"/>
  <c r="T287" i="3"/>
  <c r="U287" i="3"/>
  <c r="W287" i="3"/>
  <c r="X287" i="3"/>
  <c r="Y287" i="3"/>
  <c r="Z287" i="3"/>
  <c r="AA287" i="3"/>
  <c r="P288" i="3"/>
  <c r="Q288" i="3"/>
  <c r="R288" i="3"/>
  <c r="S288" i="3"/>
  <c r="T288" i="3"/>
  <c r="U288" i="3"/>
  <c r="W288" i="3"/>
  <c r="X288" i="3"/>
  <c r="Y288" i="3"/>
  <c r="Z288" i="3"/>
  <c r="AA288" i="3"/>
  <c r="P289" i="3"/>
  <c r="Q289" i="3"/>
  <c r="R289" i="3"/>
  <c r="S289" i="3"/>
  <c r="T289" i="3"/>
  <c r="U289" i="3"/>
  <c r="W289" i="3"/>
  <c r="X289" i="3"/>
  <c r="Y289" i="3"/>
  <c r="Z289" i="3"/>
  <c r="AA289" i="3"/>
  <c r="P290" i="3"/>
  <c r="Q290" i="3"/>
  <c r="R290" i="3"/>
  <c r="S290" i="3"/>
  <c r="T290" i="3"/>
  <c r="U290" i="3"/>
  <c r="W290" i="3"/>
  <c r="X290" i="3"/>
  <c r="Y290" i="3"/>
  <c r="Z290" i="3"/>
  <c r="AA290" i="3"/>
  <c r="P291" i="3"/>
  <c r="Q291" i="3"/>
  <c r="R291" i="3"/>
  <c r="S291" i="3"/>
  <c r="T291" i="3"/>
  <c r="U291" i="3"/>
  <c r="W291" i="3"/>
  <c r="X291" i="3"/>
  <c r="Y291" i="3"/>
  <c r="Z291" i="3"/>
  <c r="AA291" i="3"/>
  <c r="P292" i="3"/>
  <c r="Q292" i="3"/>
  <c r="R292" i="3"/>
  <c r="S292" i="3"/>
  <c r="T292" i="3"/>
  <c r="U292" i="3"/>
  <c r="W292" i="3"/>
  <c r="X292" i="3"/>
  <c r="Y292" i="3"/>
  <c r="Z292" i="3"/>
  <c r="AA292" i="3"/>
  <c r="P293" i="3"/>
  <c r="Q293" i="3"/>
  <c r="R293" i="3"/>
  <c r="S293" i="3"/>
  <c r="T293" i="3"/>
  <c r="U293" i="3"/>
  <c r="W293" i="3"/>
  <c r="X293" i="3"/>
  <c r="Y293" i="3"/>
  <c r="Z293" i="3"/>
  <c r="AA293" i="3"/>
  <c r="P294" i="3"/>
  <c r="Q294" i="3"/>
  <c r="R294" i="3"/>
  <c r="S294" i="3"/>
  <c r="T294" i="3"/>
  <c r="U294" i="3"/>
  <c r="W294" i="3"/>
  <c r="X294" i="3"/>
  <c r="Y294" i="3"/>
  <c r="Z294" i="3"/>
  <c r="AA294" i="3"/>
  <c r="P295" i="3"/>
  <c r="Q295" i="3"/>
  <c r="R295" i="3"/>
  <c r="S295" i="3"/>
  <c r="T295" i="3"/>
  <c r="U295" i="3"/>
  <c r="W295" i="3"/>
  <c r="X295" i="3"/>
  <c r="Y295" i="3"/>
  <c r="Z295" i="3"/>
  <c r="AA295" i="3"/>
  <c r="P296" i="3"/>
  <c r="Q296" i="3"/>
  <c r="R296" i="3"/>
  <c r="S296" i="3"/>
  <c r="T296" i="3"/>
  <c r="U296" i="3"/>
  <c r="W296" i="3"/>
  <c r="X296" i="3"/>
  <c r="Y296" i="3"/>
  <c r="Z296" i="3"/>
  <c r="AA296" i="3"/>
  <c r="P297" i="3"/>
  <c r="Q297" i="3"/>
  <c r="R297" i="3"/>
  <c r="S297" i="3"/>
  <c r="T297" i="3"/>
  <c r="U297" i="3"/>
  <c r="W297" i="3"/>
  <c r="X297" i="3"/>
  <c r="Y297" i="3"/>
  <c r="Z297" i="3"/>
  <c r="AA297" i="3"/>
  <c r="P298" i="3"/>
  <c r="Q298" i="3"/>
  <c r="R298" i="3"/>
  <c r="S298" i="3"/>
  <c r="T298" i="3"/>
  <c r="U298" i="3"/>
  <c r="W298" i="3"/>
  <c r="X298" i="3"/>
  <c r="Y298" i="3"/>
  <c r="Z298" i="3"/>
  <c r="AA298" i="3"/>
  <c r="P299" i="3"/>
  <c r="Q299" i="3"/>
  <c r="R299" i="3"/>
  <c r="S299" i="3"/>
  <c r="T299" i="3"/>
  <c r="U299" i="3"/>
  <c r="W299" i="3"/>
  <c r="X299" i="3"/>
  <c r="Y299" i="3"/>
  <c r="Z299" i="3"/>
  <c r="AA299" i="3"/>
  <c r="P300" i="3"/>
  <c r="Q300" i="3"/>
  <c r="R300" i="3"/>
  <c r="S300" i="3"/>
  <c r="T300" i="3"/>
  <c r="U300" i="3"/>
  <c r="W300" i="3"/>
  <c r="X300" i="3"/>
  <c r="Y300" i="3"/>
  <c r="Z300" i="3"/>
  <c r="AA300" i="3"/>
  <c r="P301" i="3"/>
  <c r="Q301" i="3"/>
  <c r="R301" i="3"/>
  <c r="S301" i="3"/>
  <c r="T301" i="3"/>
  <c r="U301" i="3"/>
  <c r="W301" i="3"/>
  <c r="X301" i="3"/>
  <c r="Y301" i="3"/>
  <c r="Z301" i="3"/>
  <c r="AA301" i="3"/>
  <c r="P302" i="3"/>
  <c r="Q302" i="3"/>
  <c r="R302" i="3"/>
  <c r="S302" i="3"/>
  <c r="T302" i="3"/>
  <c r="U302" i="3"/>
  <c r="W302" i="3"/>
  <c r="X302" i="3"/>
  <c r="Y302" i="3"/>
  <c r="Z302" i="3"/>
  <c r="AA302" i="3"/>
  <c r="P303" i="3"/>
  <c r="Q303" i="3"/>
  <c r="R303" i="3"/>
  <c r="S303" i="3"/>
  <c r="T303" i="3"/>
  <c r="U303" i="3"/>
  <c r="W303" i="3"/>
  <c r="X303" i="3"/>
  <c r="Y303" i="3"/>
  <c r="Z303" i="3"/>
  <c r="AA303" i="3"/>
  <c r="P304" i="3"/>
  <c r="Q304" i="3"/>
  <c r="R304" i="3"/>
  <c r="S304" i="3"/>
  <c r="T304" i="3"/>
  <c r="U304" i="3"/>
  <c r="W304" i="3"/>
  <c r="X304" i="3"/>
  <c r="Y304" i="3"/>
  <c r="Z304" i="3"/>
  <c r="AA304" i="3"/>
  <c r="P305" i="3"/>
  <c r="Q305" i="3"/>
  <c r="R305" i="3"/>
  <c r="S305" i="3"/>
  <c r="T305" i="3"/>
  <c r="U305" i="3"/>
  <c r="W305" i="3"/>
  <c r="X305" i="3"/>
  <c r="Y305" i="3"/>
  <c r="Z305" i="3"/>
  <c r="AA305" i="3"/>
  <c r="P306" i="3"/>
  <c r="Q306" i="3"/>
  <c r="R306" i="3"/>
  <c r="S306" i="3"/>
  <c r="T306" i="3"/>
  <c r="U306" i="3"/>
  <c r="W306" i="3"/>
  <c r="X306" i="3"/>
  <c r="Y306" i="3"/>
  <c r="Z306" i="3"/>
  <c r="AA306" i="3"/>
  <c r="P307" i="3"/>
  <c r="Q307" i="3"/>
  <c r="R307" i="3"/>
  <c r="S307" i="3"/>
  <c r="T307" i="3"/>
  <c r="U307" i="3"/>
  <c r="W307" i="3"/>
  <c r="X307" i="3"/>
  <c r="Y307" i="3"/>
  <c r="Z307" i="3"/>
  <c r="AA307" i="3"/>
  <c r="P308" i="3"/>
  <c r="Q308" i="3"/>
  <c r="R308" i="3"/>
  <c r="S308" i="3"/>
  <c r="T308" i="3"/>
  <c r="U308" i="3"/>
  <c r="W308" i="3"/>
  <c r="X308" i="3"/>
  <c r="Y308" i="3"/>
  <c r="Z308" i="3"/>
  <c r="AA308" i="3"/>
  <c r="P309" i="3"/>
  <c r="Q309" i="3"/>
  <c r="R309" i="3"/>
  <c r="S309" i="3"/>
  <c r="T309" i="3"/>
  <c r="U309" i="3"/>
  <c r="W309" i="3"/>
  <c r="X309" i="3"/>
  <c r="Y309" i="3"/>
  <c r="Z309" i="3"/>
  <c r="AA309" i="3"/>
  <c r="P310" i="3"/>
  <c r="Q310" i="3"/>
  <c r="R310" i="3"/>
  <c r="S310" i="3"/>
  <c r="T310" i="3"/>
  <c r="U310" i="3"/>
  <c r="W310" i="3"/>
  <c r="X310" i="3"/>
  <c r="Y310" i="3"/>
  <c r="Z310" i="3"/>
  <c r="AA310" i="3"/>
  <c r="P311" i="3"/>
  <c r="Q311" i="3"/>
  <c r="R311" i="3"/>
  <c r="S311" i="3"/>
  <c r="T311" i="3"/>
  <c r="U311" i="3"/>
  <c r="W311" i="3"/>
  <c r="X311" i="3"/>
  <c r="Y311" i="3"/>
  <c r="Z311" i="3"/>
  <c r="AA311" i="3"/>
  <c r="P312" i="3"/>
  <c r="Q312" i="3"/>
  <c r="R312" i="3"/>
  <c r="S312" i="3"/>
  <c r="T312" i="3"/>
  <c r="U312" i="3"/>
  <c r="W312" i="3"/>
  <c r="X312" i="3"/>
  <c r="Y312" i="3"/>
  <c r="Z312" i="3"/>
  <c r="AA312" i="3"/>
  <c r="P313" i="3"/>
  <c r="Q313" i="3"/>
  <c r="R313" i="3"/>
  <c r="S313" i="3"/>
  <c r="T313" i="3"/>
  <c r="U313" i="3"/>
  <c r="W313" i="3"/>
  <c r="X313" i="3"/>
  <c r="Y313" i="3"/>
  <c r="Z313" i="3"/>
  <c r="AA313" i="3"/>
  <c r="P314" i="3"/>
  <c r="Q314" i="3"/>
  <c r="R314" i="3"/>
  <c r="S314" i="3"/>
  <c r="T314" i="3"/>
  <c r="U314" i="3"/>
  <c r="W314" i="3"/>
  <c r="X314" i="3"/>
  <c r="Y314" i="3"/>
  <c r="Z314" i="3"/>
  <c r="AA314" i="3"/>
  <c r="P315" i="3"/>
  <c r="Q315" i="3"/>
  <c r="R315" i="3"/>
  <c r="S315" i="3"/>
  <c r="T315" i="3"/>
  <c r="U315" i="3"/>
  <c r="W315" i="3"/>
  <c r="X315" i="3"/>
  <c r="Y315" i="3"/>
  <c r="Z315" i="3"/>
  <c r="AA315" i="3"/>
  <c r="P316" i="3"/>
  <c r="Q316" i="3"/>
  <c r="R316" i="3"/>
  <c r="S316" i="3"/>
  <c r="T316" i="3"/>
  <c r="U316" i="3"/>
  <c r="W316" i="3"/>
  <c r="X316" i="3"/>
  <c r="Y316" i="3"/>
  <c r="Z316" i="3"/>
  <c r="AA316" i="3"/>
  <c r="P317" i="3"/>
  <c r="Q317" i="3"/>
  <c r="R317" i="3"/>
  <c r="S317" i="3"/>
  <c r="T317" i="3"/>
  <c r="U317" i="3"/>
  <c r="W317" i="3"/>
  <c r="X317" i="3"/>
  <c r="Y317" i="3"/>
  <c r="Z317" i="3"/>
  <c r="AA317" i="3"/>
  <c r="P318" i="3"/>
  <c r="Q318" i="3"/>
  <c r="R318" i="3"/>
  <c r="S318" i="3"/>
  <c r="T318" i="3"/>
  <c r="U318" i="3"/>
  <c r="W318" i="3"/>
  <c r="X318" i="3"/>
  <c r="Y318" i="3"/>
  <c r="Z318" i="3"/>
  <c r="AA318" i="3"/>
  <c r="P319" i="3"/>
  <c r="Q319" i="3"/>
  <c r="R319" i="3"/>
  <c r="S319" i="3"/>
  <c r="T319" i="3"/>
  <c r="U319" i="3"/>
  <c r="W319" i="3"/>
  <c r="X319" i="3"/>
  <c r="Y319" i="3"/>
  <c r="Z319" i="3"/>
  <c r="AA319" i="3"/>
  <c r="Q1" i="3"/>
  <c r="R1" i="3"/>
  <c r="S1" i="3"/>
  <c r="T1" i="3"/>
  <c r="U1" i="3"/>
  <c r="W1" i="3"/>
  <c r="X1" i="3"/>
  <c r="Y1" i="3"/>
  <c r="Z1" i="3"/>
  <c r="AA1" i="3"/>
  <c r="P1" i="3"/>
  <c r="B1" i="3"/>
  <c r="C1" i="3"/>
  <c r="D1" i="3"/>
  <c r="E1" i="3"/>
  <c r="F1" i="3"/>
  <c r="G1" i="3"/>
  <c r="H1" i="3"/>
  <c r="I1" i="3"/>
  <c r="J1" i="3"/>
  <c r="K1" i="3"/>
  <c r="L1" i="3"/>
  <c r="M1" i="3"/>
  <c r="N1" i="3"/>
  <c r="O1" i="3"/>
  <c r="B2" i="3"/>
  <c r="C2" i="3"/>
  <c r="D2" i="3"/>
  <c r="E2" i="3"/>
  <c r="F2" i="3"/>
  <c r="G2" i="3"/>
  <c r="H2" i="3"/>
  <c r="I2" i="3"/>
  <c r="J2" i="3"/>
  <c r="K2" i="3"/>
  <c r="L2" i="3"/>
  <c r="N2" i="3"/>
  <c r="O2" i="3"/>
  <c r="B3" i="3"/>
  <c r="C3" i="3"/>
  <c r="D3" i="3"/>
  <c r="E3" i="3"/>
  <c r="F3" i="3"/>
  <c r="G3" i="3"/>
  <c r="H3" i="3"/>
  <c r="I3" i="3"/>
  <c r="J3" i="3"/>
  <c r="K3" i="3"/>
  <c r="L3" i="3"/>
  <c r="N3" i="3"/>
  <c r="O3" i="3"/>
  <c r="B4" i="3"/>
  <c r="C4" i="3"/>
  <c r="D4" i="3"/>
  <c r="E4" i="3"/>
  <c r="F4" i="3"/>
  <c r="G4" i="3"/>
  <c r="H4" i="3"/>
  <c r="I4" i="3"/>
  <c r="J4" i="3"/>
  <c r="K4" i="3"/>
  <c r="L4" i="3"/>
  <c r="N4" i="3"/>
  <c r="O4" i="3"/>
  <c r="B5" i="3"/>
  <c r="C5" i="3"/>
  <c r="D5" i="3"/>
  <c r="E5" i="3"/>
  <c r="F5" i="3"/>
  <c r="G5" i="3"/>
  <c r="H5" i="3"/>
  <c r="I5" i="3"/>
  <c r="J5" i="3"/>
  <c r="K5" i="3"/>
  <c r="L5" i="3"/>
  <c r="N5" i="3"/>
  <c r="O5" i="3"/>
  <c r="B6" i="3"/>
  <c r="C6" i="3"/>
  <c r="D6" i="3"/>
  <c r="E6" i="3"/>
  <c r="F6" i="3"/>
  <c r="G6" i="3"/>
  <c r="H6" i="3"/>
  <c r="I6" i="3"/>
  <c r="J6" i="3"/>
  <c r="K6" i="3"/>
  <c r="L6" i="3"/>
  <c r="N6" i="3"/>
  <c r="O6" i="3"/>
  <c r="B7" i="3"/>
  <c r="C7" i="3"/>
  <c r="D7" i="3"/>
  <c r="E7" i="3"/>
  <c r="F7" i="3"/>
  <c r="G7" i="3"/>
  <c r="H7" i="3"/>
  <c r="I7" i="3"/>
  <c r="J7" i="3"/>
  <c r="K7" i="3"/>
  <c r="L7" i="3"/>
  <c r="N7" i="3"/>
  <c r="O7" i="3"/>
  <c r="B8" i="3"/>
  <c r="C8" i="3"/>
  <c r="D8" i="3"/>
  <c r="E8" i="3"/>
  <c r="F8" i="3"/>
  <c r="G8" i="3"/>
  <c r="H8" i="3"/>
  <c r="I8" i="3"/>
  <c r="J8" i="3"/>
  <c r="K8" i="3"/>
  <c r="N8" i="3"/>
  <c r="O8" i="3"/>
  <c r="B9" i="3"/>
  <c r="C9" i="3"/>
  <c r="D9" i="3"/>
  <c r="E9" i="3"/>
  <c r="F9" i="3"/>
  <c r="G9" i="3"/>
  <c r="H9" i="3"/>
  <c r="I9" i="3"/>
  <c r="J9" i="3"/>
  <c r="K9" i="3"/>
  <c r="L9" i="3"/>
  <c r="N9" i="3"/>
  <c r="O9" i="3"/>
  <c r="B10" i="3"/>
  <c r="C10" i="3"/>
  <c r="D10" i="3"/>
  <c r="E10" i="3"/>
  <c r="F10" i="3"/>
  <c r="G10" i="3"/>
  <c r="H10" i="3"/>
  <c r="I10" i="3"/>
  <c r="J10" i="3"/>
  <c r="K10" i="3"/>
  <c r="L10" i="3"/>
  <c r="N10" i="3"/>
  <c r="O10" i="3"/>
  <c r="B11" i="3"/>
  <c r="C11" i="3"/>
  <c r="D11" i="3"/>
  <c r="E11" i="3"/>
  <c r="F11" i="3"/>
  <c r="G11" i="3"/>
  <c r="H11" i="3"/>
  <c r="I11" i="3"/>
  <c r="J11" i="3"/>
  <c r="K11" i="3"/>
  <c r="L11" i="3"/>
  <c r="N11" i="3"/>
  <c r="O11" i="3"/>
  <c r="B12" i="3"/>
  <c r="C12" i="3"/>
  <c r="D12" i="3"/>
  <c r="E12" i="3"/>
  <c r="F12" i="3"/>
  <c r="G12" i="3"/>
  <c r="H12" i="3"/>
  <c r="I12" i="3"/>
  <c r="J12" i="3"/>
  <c r="K12" i="3"/>
  <c r="L12" i="3"/>
  <c r="N12" i="3"/>
  <c r="O12" i="3"/>
  <c r="B13" i="3"/>
  <c r="C13" i="3"/>
  <c r="D13" i="3"/>
  <c r="E13" i="3"/>
  <c r="F13" i="3"/>
  <c r="G13" i="3"/>
  <c r="H13" i="3"/>
  <c r="I13" i="3"/>
  <c r="J13" i="3"/>
  <c r="K13" i="3"/>
  <c r="L13" i="3"/>
  <c r="N13" i="3"/>
  <c r="O13" i="3"/>
  <c r="B14" i="3"/>
  <c r="C14" i="3"/>
  <c r="D14" i="3"/>
  <c r="E14" i="3"/>
  <c r="F14" i="3"/>
  <c r="G14" i="3"/>
  <c r="H14" i="3"/>
  <c r="I14" i="3"/>
  <c r="J14" i="3"/>
  <c r="K14" i="3"/>
  <c r="L14" i="3"/>
  <c r="N14" i="3"/>
  <c r="O14" i="3"/>
  <c r="B15" i="3"/>
  <c r="C15" i="3"/>
  <c r="D15" i="3"/>
  <c r="E15" i="3"/>
  <c r="F15" i="3"/>
  <c r="G15" i="3"/>
  <c r="H15" i="3"/>
  <c r="I15" i="3"/>
  <c r="J15" i="3"/>
  <c r="K15" i="3"/>
  <c r="L15" i="3"/>
  <c r="N15" i="3"/>
  <c r="O15" i="3"/>
  <c r="B16" i="3"/>
  <c r="C16" i="3"/>
  <c r="D16" i="3"/>
  <c r="E16" i="3"/>
  <c r="F16" i="3"/>
  <c r="G16" i="3"/>
  <c r="H16" i="3"/>
  <c r="I16" i="3"/>
  <c r="J16" i="3"/>
  <c r="K16" i="3"/>
  <c r="L16" i="3"/>
  <c r="N16" i="3"/>
  <c r="O16" i="3"/>
  <c r="B17" i="3"/>
  <c r="C17" i="3"/>
  <c r="D17" i="3"/>
  <c r="E17" i="3"/>
  <c r="F17" i="3"/>
  <c r="G17" i="3"/>
  <c r="H17" i="3"/>
  <c r="I17" i="3"/>
  <c r="J17" i="3"/>
  <c r="K17" i="3"/>
  <c r="L17" i="3"/>
  <c r="N17" i="3"/>
  <c r="O17" i="3"/>
  <c r="B18" i="3"/>
  <c r="C18" i="3"/>
  <c r="D18" i="3"/>
  <c r="E18" i="3"/>
  <c r="F18" i="3"/>
  <c r="G18" i="3"/>
  <c r="H18" i="3"/>
  <c r="I18" i="3"/>
  <c r="J18" i="3"/>
  <c r="K18" i="3"/>
  <c r="L18" i="3"/>
  <c r="N18" i="3"/>
  <c r="O18" i="3"/>
  <c r="B19" i="3"/>
  <c r="C19" i="3"/>
  <c r="D19" i="3"/>
  <c r="E19" i="3"/>
  <c r="F19" i="3"/>
  <c r="G19" i="3"/>
  <c r="H19" i="3"/>
  <c r="I19" i="3"/>
  <c r="J19" i="3"/>
  <c r="K19" i="3"/>
  <c r="L19" i="3"/>
  <c r="N19" i="3"/>
  <c r="O19" i="3"/>
  <c r="B20" i="3"/>
  <c r="C20" i="3"/>
  <c r="D20" i="3"/>
  <c r="E20" i="3"/>
  <c r="F20" i="3"/>
  <c r="G20" i="3"/>
  <c r="H20" i="3"/>
  <c r="I20" i="3"/>
  <c r="J20" i="3"/>
  <c r="K20" i="3"/>
  <c r="L20" i="3"/>
  <c r="N20" i="3"/>
  <c r="O20" i="3"/>
  <c r="B21" i="3"/>
  <c r="C21" i="3"/>
  <c r="D21" i="3"/>
  <c r="E21" i="3"/>
  <c r="F21" i="3"/>
  <c r="G21" i="3"/>
  <c r="H21" i="3"/>
  <c r="I21" i="3"/>
  <c r="J21" i="3"/>
  <c r="K21" i="3"/>
  <c r="L21" i="3"/>
  <c r="N21" i="3"/>
  <c r="O21" i="3"/>
  <c r="B22" i="3"/>
  <c r="C22" i="3"/>
  <c r="D22" i="3"/>
  <c r="E22" i="3"/>
  <c r="F22" i="3"/>
  <c r="G22" i="3"/>
  <c r="H22" i="3"/>
  <c r="I22" i="3"/>
  <c r="J22" i="3"/>
  <c r="K22" i="3"/>
  <c r="L22" i="3"/>
  <c r="M22" i="3"/>
  <c r="N22" i="3"/>
  <c r="O22" i="3"/>
  <c r="B23" i="3"/>
  <c r="C23" i="3"/>
  <c r="D23" i="3"/>
  <c r="E23" i="3"/>
  <c r="F23" i="3"/>
  <c r="G23" i="3"/>
  <c r="H23" i="3"/>
  <c r="I23" i="3"/>
  <c r="J23" i="3"/>
  <c r="K23" i="3"/>
  <c r="L23" i="3"/>
  <c r="N23" i="3"/>
  <c r="O23" i="3"/>
  <c r="B24" i="3"/>
  <c r="C24" i="3"/>
  <c r="D24" i="3"/>
  <c r="E24" i="3"/>
  <c r="F24" i="3"/>
  <c r="G24" i="3"/>
  <c r="H24" i="3"/>
  <c r="I24" i="3"/>
  <c r="J24" i="3"/>
  <c r="K24" i="3"/>
  <c r="L24" i="3"/>
  <c r="N24" i="3"/>
  <c r="O24" i="3"/>
  <c r="B25" i="3"/>
  <c r="C25" i="3"/>
  <c r="D25" i="3"/>
  <c r="E25" i="3"/>
  <c r="F25" i="3"/>
  <c r="G25" i="3"/>
  <c r="H25" i="3"/>
  <c r="I25" i="3"/>
  <c r="J25" i="3"/>
  <c r="K25" i="3"/>
  <c r="L25" i="3"/>
  <c r="N25" i="3"/>
  <c r="O25" i="3"/>
  <c r="B26" i="3"/>
  <c r="C26" i="3"/>
  <c r="D26" i="3"/>
  <c r="E26" i="3"/>
  <c r="F26" i="3"/>
  <c r="G26" i="3"/>
  <c r="H26" i="3"/>
  <c r="I26" i="3"/>
  <c r="J26" i="3"/>
  <c r="K26" i="3"/>
  <c r="L26" i="3"/>
  <c r="M26" i="3"/>
  <c r="N26" i="3"/>
  <c r="O26" i="3"/>
  <c r="B27" i="3"/>
  <c r="C27" i="3"/>
  <c r="D27" i="3"/>
  <c r="E27" i="3"/>
  <c r="F27" i="3"/>
  <c r="G27" i="3"/>
  <c r="H27" i="3"/>
  <c r="I27" i="3"/>
  <c r="J27" i="3"/>
  <c r="K27" i="3"/>
  <c r="L27" i="3"/>
  <c r="N27" i="3"/>
  <c r="O27" i="3"/>
  <c r="B28" i="3"/>
  <c r="C28" i="3"/>
  <c r="D28" i="3"/>
  <c r="E28" i="3"/>
  <c r="F28" i="3"/>
  <c r="G28" i="3"/>
  <c r="H28" i="3"/>
  <c r="I28" i="3"/>
  <c r="J28" i="3"/>
  <c r="K28" i="3"/>
  <c r="L28" i="3"/>
  <c r="N28" i="3"/>
  <c r="O28" i="3"/>
  <c r="B29" i="3"/>
  <c r="C29" i="3"/>
  <c r="D29" i="3"/>
  <c r="E29" i="3"/>
  <c r="F29" i="3"/>
  <c r="G29" i="3"/>
  <c r="H29" i="3"/>
  <c r="I29" i="3"/>
  <c r="J29" i="3"/>
  <c r="K29" i="3"/>
  <c r="L29" i="3"/>
  <c r="N29" i="3"/>
  <c r="O29" i="3"/>
  <c r="B30" i="3"/>
  <c r="C30" i="3"/>
  <c r="D30" i="3"/>
  <c r="E30" i="3"/>
  <c r="F30" i="3"/>
  <c r="G30" i="3"/>
  <c r="H30" i="3"/>
  <c r="I30" i="3"/>
  <c r="J30" i="3"/>
  <c r="K30" i="3"/>
  <c r="L30" i="3"/>
  <c r="N30" i="3"/>
  <c r="O30" i="3"/>
  <c r="B31" i="3"/>
  <c r="C31" i="3"/>
  <c r="D31" i="3"/>
  <c r="E31" i="3"/>
  <c r="F31" i="3"/>
  <c r="G31" i="3"/>
  <c r="H31" i="3"/>
  <c r="I31" i="3"/>
  <c r="J31" i="3"/>
  <c r="K31" i="3"/>
  <c r="L31" i="3"/>
  <c r="N31" i="3"/>
  <c r="O31" i="3"/>
  <c r="B32" i="3"/>
  <c r="C32" i="3"/>
  <c r="D32" i="3"/>
  <c r="E32" i="3"/>
  <c r="F32" i="3"/>
  <c r="G32" i="3"/>
  <c r="H32" i="3"/>
  <c r="I32" i="3"/>
  <c r="J32" i="3"/>
  <c r="K32" i="3"/>
  <c r="L32" i="3"/>
  <c r="M32" i="3"/>
  <c r="N32" i="3"/>
  <c r="O32" i="3"/>
  <c r="B33" i="3"/>
  <c r="C33" i="3"/>
  <c r="D33" i="3"/>
  <c r="E33" i="3"/>
  <c r="F33" i="3"/>
  <c r="G33" i="3"/>
  <c r="H33" i="3"/>
  <c r="I33" i="3"/>
  <c r="J33" i="3"/>
  <c r="K33" i="3"/>
  <c r="L33" i="3"/>
  <c r="M33" i="3"/>
  <c r="N33" i="3"/>
  <c r="O33" i="3"/>
  <c r="B34" i="3"/>
  <c r="C34" i="3"/>
  <c r="D34" i="3"/>
  <c r="E34" i="3"/>
  <c r="F34" i="3"/>
  <c r="G34" i="3"/>
  <c r="H34" i="3"/>
  <c r="I34" i="3"/>
  <c r="J34" i="3"/>
  <c r="K34" i="3"/>
  <c r="L34" i="3"/>
  <c r="N34" i="3"/>
  <c r="O34" i="3"/>
  <c r="B35" i="3"/>
  <c r="C35" i="3"/>
  <c r="D35" i="3"/>
  <c r="E35" i="3"/>
  <c r="F35" i="3"/>
  <c r="G35" i="3"/>
  <c r="H35" i="3"/>
  <c r="I35" i="3"/>
  <c r="J35" i="3"/>
  <c r="K35" i="3"/>
  <c r="L35" i="3"/>
  <c r="N35" i="3"/>
  <c r="O35" i="3"/>
  <c r="B36" i="3"/>
  <c r="C36" i="3"/>
  <c r="D36" i="3"/>
  <c r="E36" i="3"/>
  <c r="F36" i="3"/>
  <c r="G36" i="3"/>
  <c r="H36" i="3"/>
  <c r="I36" i="3"/>
  <c r="J36" i="3"/>
  <c r="K36" i="3"/>
  <c r="L36" i="3"/>
  <c r="N36" i="3"/>
  <c r="O36" i="3"/>
  <c r="B37" i="3"/>
  <c r="C37" i="3"/>
  <c r="D37" i="3"/>
  <c r="E37" i="3"/>
  <c r="F37" i="3"/>
  <c r="G37" i="3"/>
  <c r="H37" i="3"/>
  <c r="I37" i="3"/>
  <c r="J37" i="3"/>
  <c r="K37" i="3"/>
  <c r="L37" i="3"/>
  <c r="N37" i="3"/>
  <c r="O37" i="3"/>
  <c r="B38" i="3"/>
  <c r="C38" i="3"/>
  <c r="D38" i="3"/>
  <c r="E38" i="3"/>
  <c r="F38" i="3"/>
  <c r="G38" i="3"/>
  <c r="H38" i="3"/>
  <c r="I38" i="3"/>
  <c r="J38" i="3"/>
  <c r="K38" i="3"/>
  <c r="L38" i="3"/>
  <c r="N38" i="3"/>
  <c r="O38" i="3"/>
  <c r="B39" i="3"/>
  <c r="C39" i="3"/>
  <c r="D39" i="3"/>
  <c r="E39" i="3"/>
  <c r="F39" i="3"/>
  <c r="G39" i="3"/>
  <c r="H39" i="3"/>
  <c r="I39" i="3"/>
  <c r="J39" i="3"/>
  <c r="K39" i="3"/>
  <c r="L39" i="3"/>
  <c r="N39" i="3"/>
  <c r="O39" i="3"/>
  <c r="B40" i="3"/>
  <c r="C40" i="3"/>
  <c r="D40" i="3"/>
  <c r="E40" i="3"/>
  <c r="F40" i="3"/>
  <c r="G40" i="3"/>
  <c r="H40" i="3"/>
  <c r="I40" i="3"/>
  <c r="J40" i="3"/>
  <c r="K40" i="3"/>
  <c r="L40" i="3"/>
  <c r="N40" i="3"/>
  <c r="O40" i="3"/>
  <c r="B41" i="3"/>
  <c r="C41" i="3"/>
  <c r="D41" i="3"/>
  <c r="E41" i="3"/>
  <c r="F41" i="3"/>
  <c r="G41" i="3"/>
  <c r="H41" i="3"/>
  <c r="I41" i="3"/>
  <c r="J41" i="3"/>
  <c r="K41" i="3"/>
  <c r="L41" i="3"/>
  <c r="N41" i="3"/>
  <c r="O41" i="3"/>
  <c r="B42" i="3"/>
  <c r="C42" i="3"/>
  <c r="D42" i="3"/>
  <c r="E42" i="3"/>
  <c r="F42" i="3"/>
  <c r="G42" i="3"/>
  <c r="H42" i="3"/>
  <c r="I42" i="3"/>
  <c r="J42" i="3"/>
  <c r="K42" i="3"/>
  <c r="N42" i="3"/>
  <c r="O42" i="3"/>
  <c r="B43" i="3"/>
  <c r="C43" i="3"/>
  <c r="D43" i="3"/>
  <c r="E43" i="3"/>
  <c r="F43" i="3"/>
  <c r="G43" i="3"/>
  <c r="H43" i="3"/>
  <c r="I43" i="3"/>
  <c r="J43" i="3"/>
  <c r="K43" i="3"/>
  <c r="L43" i="3"/>
  <c r="N43" i="3"/>
  <c r="O43" i="3"/>
  <c r="B44" i="3"/>
  <c r="C44" i="3"/>
  <c r="D44" i="3"/>
  <c r="E44" i="3"/>
  <c r="F44" i="3"/>
  <c r="G44" i="3"/>
  <c r="H44" i="3"/>
  <c r="I44" i="3"/>
  <c r="J44" i="3"/>
  <c r="K44" i="3"/>
  <c r="L44" i="3"/>
  <c r="N44" i="3"/>
  <c r="O44" i="3"/>
  <c r="B45" i="3"/>
  <c r="C45" i="3"/>
  <c r="D45" i="3"/>
  <c r="E45" i="3"/>
  <c r="F45" i="3"/>
  <c r="G45" i="3"/>
  <c r="H45" i="3"/>
  <c r="I45" i="3"/>
  <c r="J45" i="3"/>
  <c r="K45" i="3"/>
  <c r="L45" i="3"/>
  <c r="N45" i="3"/>
  <c r="O45" i="3"/>
  <c r="B46" i="3"/>
  <c r="C46" i="3"/>
  <c r="D46" i="3"/>
  <c r="E46" i="3"/>
  <c r="F46" i="3"/>
  <c r="G46" i="3"/>
  <c r="H46" i="3"/>
  <c r="I46" i="3"/>
  <c r="J46" i="3"/>
  <c r="K46" i="3"/>
  <c r="N46" i="3"/>
  <c r="O46" i="3"/>
  <c r="B47" i="3"/>
  <c r="C47" i="3"/>
  <c r="D47" i="3"/>
  <c r="E47" i="3"/>
  <c r="F47" i="3"/>
  <c r="G47" i="3"/>
  <c r="H47" i="3"/>
  <c r="I47" i="3"/>
  <c r="J47" i="3"/>
  <c r="K47" i="3"/>
  <c r="L47" i="3"/>
  <c r="N47" i="3"/>
  <c r="O47" i="3"/>
  <c r="B48" i="3"/>
  <c r="C48" i="3"/>
  <c r="D48" i="3"/>
  <c r="E48" i="3"/>
  <c r="F48" i="3"/>
  <c r="G48" i="3"/>
  <c r="H48" i="3"/>
  <c r="I48" i="3"/>
  <c r="J48" i="3"/>
  <c r="K48" i="3"/>
  <c r="L48" i="3"/>
  <c r="M48" i="3"/>
  <c r="N48" i="3"/>
  <c r="O48" i="3"/>
  <c r="B49" i="3"/>
  <c r="C49" i="3"/>
  <c r="D49" i="3"/>
  <c r="E49" i="3"/>
  <c r="F49" i="3"/>
  <c r="G49" i="3"/>
  <c r="H49" i="3"/>
  <c r="I49" i="3"/>
  <c r="J49" i="3"/>
  <c r="K49" i="3"/>
  <c r="L49" i="3"/>
  <c r="N49" i="3"/>
  <c r="O49" i="3"/>
  <c r="B50" i="3"/>
  <c r="C50" i="3"/>
  <c r="D50" i="3"/>
  <c r="E50" i="3"/>
  <c r="F50" i="3"/>
  <c r="G50" i="3"/>
  <c r="H50" i="3"/>
  <c r="I50" i="3"/>
  <c r="J50" i="3"/>
  <c r="K50" i="3"/>
  <c r="L50" i="3"/>
  <c r="N50" i="3"/>
  <c r="O50" i="3"/>
  <c r="B51" i="3"/>
  <c r="C51" i="3"/>
  <c r="D51" i="3"/>
  <c r="E51" i="3"/>
  <c r="F51" i="3"/>
  <c r="G51" i="3"/>
  <c r="H51" i="3"/>
  <c r="I51" i="3"/>
  <c r="J51" i="3"/>
  <c r="K51" i="3"/>
  <c r="L51" i="3"/>
  <c r="N51" i="3"/>
  <c r="O51" i="3"/>
  <c r="B52" i="3"/>
  <c r="C52" i="3"/>
  <c r="D52" i="3"/>
  <c r="E52" i="3"/>
  <c r="F52" i="3"/>
  <c r="G52" i="3"/>
  <c r="H52" i="3"/>
  <c r="I52" i="3"/>
  <c r="J52" i="3"/>
  <c r="K52" i="3"/>
  <c r="L52" i="3"/>
  <c r="N52" i="3"/>
  <c r="O52" i="3"/>
  <c r="B53" i="3"/>
  <c r="C53" i="3"/>
  <c r="D53" i="3"/>
  <c r="E53" i="3"/>
  <c r="F53" i="3"/>
  <c r="G53" i="3"/>
  <c r="H53" i="3"/>
  <c r="I53" i="3"/>
  <c r="J53" i="3"/>
  <c r="K53" i="3"/>
  <c r="L53" i="3"/>
  <c r="N53" i="3"/>
  <c r="O53" i="3"/>
  <c r="B54" i="3"/>
  <c r="C54" i="3"/>
  <c r="D54" i="3"/>
  <c r="E54" i="3"/>
  <c r="F54" i="3"/>
  <c r="G54" i="3"/>
  <c r="H54" i="3"/>
  <c r="I54" i="3"/>
  <c r="J54" i="3"/>
  <c r="K54" i="3"/>
  <c r="L54" i="3"/>
  <c r="N54" i="3"/>
  <c r="O54" i="3"/>
  <c r="B55" i="3"/>
  <c r="C55" i="3"/>
  <c r="D55" i="3"/>
  <c r="E55" i="3"/>
  <c r="F55" i="3"/>
  <c r="G55" i="3"/>
  <c r="H55" i="3"/>
  <c r="I55" i="3"/>
  <c r="J55" i="3"/>
  <c r="K55" i="3"/>
  <c r="L55" i="3"/>
  <c r="N55" i="3"/>
  <c r="O55" i="3"/>
  <c r="B56" i="3"/>
  <c r="C56" i="3"/>
  <c r="D56" i="3"/>
  <c r="E56" i="3"/>
  <c r="F56" i="3"/>
  <c r="G56" i="3"/>
  <c r="H56" i="3"/>
  <c r="I56" i="3"/>
  <c r="J56" i="3"/>
  <c r="K56" i="3"/>
  <c r="L56" i="3"/>
  <c r="N56" i="3"/>
  <c r="O56" i="3"/>
  <c r="B57" i="3"/>
  <c r="C57" i="3"/>
  <c r="D57" i="3"/>
  <c r="E57" i="3"/>
  <c r="F57" i="3"/>
  <c r="G57" i="3"/>
  <c r="H57" i="3"/>
  <c r="I57" i="3"/>
  <c r="J57" i="3"/>
  <c r="K57" i="3"/>
  <c r="L57" i="3"/>
  <c r="M57" i="3"/>
  <c r="N57" i="3"/>
  <c r="O57" i="3"/>
  <c r="B58" i="3"/>
  <c r="C58" i="3"/>
  <c r="D58" i="3"/>
  <c r="E58" i="3"/>
  <c r="F58" i="3"/>
  <c r="G58" i="3"/>
  <c r="H58" i="3"/>
  <c r="I58" i="3"/>
  <c r="J58" i="3"/>
  <c r="K58" i="3"/>
  <c r="L58" i="3"/>
  <c r="N58" i="3"/>
  <c r="O58" i="3"/>
  <c r="B59" i="3"/>
  <c r="C59" i="3"/>
  <c r="D59" i="3"/>
  <c r="E59" i="3"/>
  <c r="F59" i="3"/>
  <c r="G59" i="3"/>
  <c r="H59" i="3"/>
  <c r="I59" i="3"/>
  <c r="J59" i="3"/>
  <c r="K59" i="3"/>
  <c r="L59" i="3"/>
  <c r="N59" i="3"/>
  <c r="O59" i="3"/>
  <c r="B60" i="3"/>
  <c r="C60" i="3"/>
  <c r="D60" i="3"/>
  <c r="E60" i="3"/>
  <c r="F60" i="3"/>
  <c r="G60" i="3"/>
  <c r="H60" i="3"/>
  <c r="I60" i="3"/>
  <c r="J60" i="3"/>
  <c r="K60" i="3"/>
  <c r="L60" i="3"/>
  <c r="N60" i="3"/>
  <c r="O60" i="3"/>
  <c r="B61" i="3"/>
  <c r="C61" i="3"/>
  <c r="D61" i="3"/>
  <c r="E61" i="3"/>
  <c r="F61" i="3"/>
  <c r="G61" i="3"/>
  <c r="H61" i="3"/>
  <c r="I61" i="3"/>
  <c r="J61" i="3"/>
  <c r="K61" i="3"/>
  <c r="N61" i="3"/>
  <c r="O61" i="3"/>
  <c r="B62" i="3"/>
  <c r="C62" i="3"/>
  <c r="D62" i="3"/>
  <c r="E62" i="3"/>
  <c r="F62" i="3"/>
  <c r="G62" i="3"/>
  <c r="H62" i="3"/>
  <c r="I62" i="3"/>
  <c r="J62" i="3"/>
  <c r="K62" i="3"/>
  <c r="L62" i="3"/>
  <c r="N62" i="3"/>
  <c r="O62" i="3"/>
  <c r="B63" i="3"/>
  <c r="C63" i="3"/>
  <c r="D63" i="3"/>
  <c r="E63" i="3"/>
  <c r="F63" i="3"/>
  <c r="G63" i="3"/>
  <c r="H63" i="3"/>
  <c r="I63" i="3"/>
  <c r="J63" i="3"/>
  <c r="K63" i="3"/>
  <c r="L63" i="3"/>
  <c r="M63" i="3"/>
  <c r="N63" i="3"/>
  <c r="O63" i="3"/>
  <c r="B64" i="3"/>
  <c r="C64" i="3"/>
  <c r="D64" i="3"/>
  <c r="E64" i="3"/>
  <c r="F64" i="3"/>
  <c r="G64" i="3"/>
  <c r="H64" i="3"/>
  <c r="I64" i="3"/>
  <c r="J64" i="3"/>
  <c r="K64" i="3"/>
  <c r="L64" i="3"/>
  <c r="N64" i="3"/>
  <c r="O64" i="3"/>
  <c r="B65" i="3"/>
  <c r="C65" i="3"/>
  <c r="D65" i="3"/>
  <c r="E65" i="3"/>
  <c r="F65" i="3"/>
  <c r="G65" i="3"/>
  <c r="H65" i="3"/>
  <c r="I65" i="3"/>
  <c r="J65" i="3"/>
  <c r="K65" i="3"/>
  <c r="L65" i="3"/>
  <c r="N65" i="3"/>
  <c r="O65" i="3"/>
  <c r="B66" i="3"/>
  <c r="C66" i="3"/>
  <c r="D66" i="3"/>
  <c r="E66" i="3"/>
  <c r="F66" i="3"/>
  <c r="G66" i="3"/>
  <c r="H66" i="3"/>
  <c r="I66" i="3"/>
  <c r="J66" i="3"/>
  <c r="K66" i="3"/>
  <c r="L66" i="3"/>
  <c r="N66" i="3"/>
  <c r="O66" i="3"/>
  <c r="B67" i="3"/>
  <c r="C67" i="3"/>
  <c r="D67" i="3"/>
  <c r="E67" i="3"/>
  <c r="F67" i="3"/>
  <c r="G67" i="3"/>
  <c r="H67" i="3"/>
  <c r="I67" i="3"/>
  <c r="J67" i="3"/>
  <c r="K67" i="3"/>
  <c r="L67" i="3"/>
  <c r="N67" i="3"/>
  <c r="O67" i="3"/>
  <c r="B68" i="3"/>
  <c r="C68" i="3"/>
  <c r="D68" i="3"/>
  <c r="E68" i="3"/>
  <c r="F68" i="3"/>
  <c r="G68" i="3"/>
  <c r="H68" i="3"/>
  <c r="I68" i="3"/>
  <c r="J68" i="3"/>
  <c r="K68" i="3"/>
  <c r="L68" i="3"/>
  <c r="N68" i="3"/>
  <c r="O68" i="3"/>
  <c r="B69" i="3"/>
  <c r="C69" i="3"/>
  <c r="D69" i="3"/>
  <c r="E69" i="3"/>
  <c r="F69" i="3"/>
  <c r="G69" i="3"/>
  <c r="H69" i="3"/>
  <c r="I69" i="3"/>
  <c r="J69" i="3"/>
  <c r="K69" i="3"/>
  <c r="L69" i="3"/>
  <c r="N69" i="3"/>
  <c r="O69" i="3"/>
  <c r="B70" i="3"/>
  <c r="C70" i="3"/>
  <c r="D70" i="3"/>
  <c r="E70" i="3"/>
  <c r="F70" i="3"/>
  <c r="G70" i="3"/>
  <c r="H70" i="3"/>
  <c r="I70" i="3"/>
  <c r="J70" i="3"/>
  <c r="K70" i="3"/>
  <c r="L70" i="3"/>
  <c r="N70" i="3"/>
  <c r="O70" i="3"/>
  <c r="B71" i="3"/>
  <c r="C71" i="3"/>
  <c r="D71" i="3"/>
  <c r="E71" i="3"/>
  <c r="F71" i="3"/>
  <c r="G71" i="3"/>
  <c r="H71" i="3"/>
  <c r="I71" i="3"/>
  <c r="J71" i="3"/>
  <c r="K71" i="3"/>
  <c r="L71" i="3"/>
  <c r="N71" i="3"/>
  <c r="O71" i="3"/>
  <c r="B72" i="3"/>
  <c r="C72" i="3"/>
  <c r="D72" i="3"/>
  <c r="E72" i="3"/>
  <c r="F72" i="3"/>
  <c r="G72" i="3"/>
  <c r="H72" i="3"/>
  <c r="I72" i="3"/>
  <c r="J72" i="3"/>
  <c r="K72" i="3"/>
  <c r="L72" i="3"/>
  <c r="N72" i="3"/>
  <c r="O72" i="3"/>
  <c r="B73" i="3"/>
  <c r="C73" i="3"/>
  <c r="D73" i="3"/>
  <c r="E73" i="3"/>
  <c r="F73" i="3"/>
  <c r="G73" i="3"/>
  <c r="H73" i="3"/>
  <c r="I73" i="3"/>
  <c r="J73" i="3"/>
  <c r="K73" i="3"/>
  <c r="L73" i="3"/>
  <c r="N73" i="3"/>
  <c r="O73" i="3"/>
  <c r="B74" i="3"/>
  <c r="C74" i="3"/>
  <c r="D74" i="3"/>
  <c r="E74" i="3"/>
  <c r="F74" i="3"/>
  <c r="G74" i="3"/>
  <c r="H74" i="3"/>
  <c r="I74" i="3"/>
  <c r="J74" i="3"/>
  <c r="K74" i="3"/>
  <c r="L74" i="3"/>
  <c r="N74" i="3"/>
  <c r="O74" i="3"/>
  <c r="B75" i="3"/>
  <c r="C75" i="3"/>
  <c r="D75" i="3"/>
  <c r="E75" i="3"/>
  <c r="F75" i="3"/>
  <c r="G75" i="3"/>
  <c r="H75" i="3"/>
  <c r="I75" i="3"/>
  <c r="J75" i="3"/>
  <c r="K75" i="3"/>
  <c r="L75" i="3"/>
  <c r="N75" i="3"/>
  <c r="O75" i="3"/>
  <c r="B76" i="3"/>
  <c r="C76" i="3"/>
  <c r="D76" i="3"/>
  <c r="E76" i="3"/>
  <c r="F76" i="3"/>
  <c r="G76" i="3"/>
  <c r="H76" i="3"/>
  <c r="I76" i="3"/>
  <c r="J76" i="3"/>
  <c r="K76" i="3"/>
  <c r="L76" i="3"/>
  <c r="N76" i="3"/>
  <c r="O76" i="3"/>
  <c r="B77" i="3"/>
  <c r="C77" i="3"/>
  <c r="D77" i="3"/>
  <c r="E77" i="3"/>
  <c r="F77" i="3"/>
  <c r="G77" i="3"/>
  <c r="H77" i="3"/>
  <c r="I77" i="3"/>
  <c r="J77" i="3"/>
  <c r="K77" i="3"/>
  <c r="L77" i="3"/>
  <c r="N77" i="3"/>
  <c r="O77" i="3"/>
  <c r="B78" i="3"/>
  <c r="C78" i="3"/>
  <c r="D78" i="3"/>
  <c r="E78" i="3"/>
  <c r="F78" i="3"/>
  <c r="G78" i="3"/>
  <c r="H78" i="3"/>
  <c r="I78" i="3"/>
  <c r="J78" i="3"/>
  <c r="K78" i="3"/>
  <c r="N78" i="3"/>
  <c r="O78" i="3"/>
  <c r="B79" i="3"/>
  <c r="C79" i="3"/>
  <c r="D79" i="3"/>
  <c r="E79" i="3"/>
  <c r="F79" i="3"/>
  <c r="G79" i="3"/>
  <c r="H79" i="3"/>
  <c r="I79" i="3"/>
  <c r="J79" i="3"/>
  <c r="K79" i="3"/>
  <c r="L79" i="3"/>
  <c r="N79" i="3"/>
  <c r="O79" i="3"/>
  <c r="B80" i="3"/>
  <c r="C80" i="3"/>
  <c r="D80" i="3"/>
  <c r="E80" i="3"/>
  <c r="F80" i="3"/>
  <c r="G80" i="3"/>
  <c r="H80" i="3"/>
  <c r="I80" i="3"/>
  <c r="J80" i="3"/>
  <c r="K80" i="3"/>
  <c r="L80" i="3"/>
  <c r="N80" i="3"/>
  <c r="O80" i="3"/>
  <c r="B81" i="3"/>
  <c r="C81" i="3"/>
  <c r="D81" i="3"/>
  <c r="E81" i="3"/>
  <c r="F81" i="3"/>
  <c r="G81" i="3"/>
  <c r="H81" i="3"/>
  <c r="I81" i="3"/>
  <c r="J81" i="3"/>
  <c r="K81" i="3"/>
  <c r="L81" i="3"/>
  <c r="N81" i="3"/>
  <c r="O81" i="3"/>
  <c r="B82" i="3"/>
  <c r="C82" i="3"/>
  <c r="D82" i="3"/>
  <c r="E82" i="3"/>
  <c r="F82" i="3"/>
  <c r="G82" i="3"/>
  <c r="H82" i="3"/>
  <c r="I82" i="3"/>
  <c r="J82" i="3"/>
  <c r="K82" i="3"/>
  <c r="L82" i="3"/>
  <c r="N82" i="3"/>
  <c r="O82" i="3"/>
  <c r="B83" i="3"/>
  <c r="C83" i="3"/>
  <c r="D83" i="3"/>
  <c r="E83" i="3"/>
  <c r="F83" i="3"/>
  <c r="G83" i="3"/>
  <c r="H83" i="3"/>
  <c r="I83" i="3"/>
  <c r="J83" i="3"/>
  <c r="K83" i="3"/>
  <c r="L83" i="3"/>
  <c r="N83" i="3"/>
  <c r="O83" i="3"/>
  <c r="B84" i="3"/>
  <c r="C84" i="3"/>
  <c r="D84" i="3"/>
  <c r="E84" i="3"/>
  <c r="F84" i="3"/>
  <c r="G84" i="3"/>
  <c r="H84" i="3"/>
  <c r="I84" i="3"/>
  <c r="J84" i="3"/>
  <c r="K84" i="3"/>
  <c r="L84" i="3"/>
  <c r="N84" i="3"/>
  <c r="O84" i="3"/>
  <c r="B85" i="3"/>
  <c r="C85" i="3"/>
  <c r="D85" i="3"/>
  <c r="E85" i="3"/>
  <c r="F85" i="3"/>
  <c r="G85" i="3"/>
  <c r="H85" i="3"/>
  <c r="I85" i="3"/>
  <c r="J85" i="3"/>
  <c r="K85" i="3"/>
  <c r="N85" i="3"/>
  <c r="O85" i="3"/>
  <c r="B86" i="3"/>
  <c r="C86" i="3"/>
  <c r="D86" i="3"/>
  <c r="E86" i="3"/>
  <c r="F86" i="3"/>
  <c r="G86" i="3"/>
  <c r="H86" i="3"/>
  <c r="I86" i="3"/>
  <c r="J86" i="3"/>
  <c r="K86" i="3"/>
  <c r="L86" i="3"/>
  <c r="N86" i="3"/>
  <c r="O86" i="3"/>
  <c r="B87" i="3"/>
  <c r="C87" i="3"/>
  <c r="D87" i="3"/>
  <c r="E87" i="3"/>
  <c r="F87" i="3"/>
  <c r="G87" i="3"/>
  <c r="H87" i="3"/>
  <c r="I87" i="3"/>
  <c r="J87" i="3"/>
  <c r="K87" i="3"/>
  <c r="L87" i="3"/>
  <c r="N87" i="3"/>
  <c r="O87" i="3"/>
  <c r="B88" i="3"/>
  <c r="C88" i="3"/>
  <c r="D88" i="3"/>
  <c r="E88" i="3"/>
  <c r="F88" i="3"/>
  <c r="G88" i="3"/>
  <c r="H88" i="3"/>
  <c r="I88" i="3"/>
  <c r="J88" i="3"/>
  <c r="K88" i="3"/>
  <c r="L88" i="3"/>
  <c r="N88" i="3"/>
  <c r="O88" i="3"/>
  <c r="B89" i="3"/>
  <c r="C89" i="3"/>
  <c r="D89" i="3"/>
  <c r="E89" i="3"/>
  <c r="F89" i="3"/>
  <c r="G89" i="3"/>
  <c r="H89" i="3"/>
  <c r="I89" i="3"/>
  <c r="J89" i="3"/>
  <c r="K89" i="3"/>
  <c r="L89" i="3"/>
  <c r="N89" i="3"/>
  <c r="O89" i="3"/>
  <c r="B90" i="3"/>
  <c r="C90" i="3"/>
  <c r="D90" i="3"/>
  <c r="E90" i="3"/>
  <c r="F90" i="3"/>
  <c r="G90" i="3"/>
  <c r="H90" i="3"/>
  <c r="I90" i="3"/>
  <c r="J90" i="3"/>
  <c r="K90" i="3"/>
  <c r="L90" i="3"/>
  <c r="N90" i="3"/>
  <c r="O90" i="3"/>
  <c r="B91" i="3"/>
  <c r="C91" i="3"/>
  <c r="D91" i="3"/>
  <c r="E91" i="3"/>
  <c r="F91" i="3"/>
  <c r="G91" i="3"/>
  <c r="H91" i="3"/>
  <c r="I91" i="3"/>
  <c r="J91" i="3"/>
  <c r="K91" i="3"/>
  <c r="L91" i="3"/>
  <c r="N91" i="3"/>
  <c r="O91" i="3"/>
  <c r="B92" i="3"/>
  <c r="C92" i="3"/>
  <c r="D92" i="3"/>
  <c r="E92" i="3"/>
  <c r="F92" i="3"/>
  <c r="G92" i="3"/>
  <c r="H92" i="3"/>
  <c r="I92" i="3"/>
  <c r="J92" i="3"/>
  <c r="K92" i="3"/>
  <c r="L92" i="3"/>
  <c r="N92" i="3"/>
  <c r="O92" i="3"/>
  <c r="B93" i="3"/>
  <c r="C93" i="3"/>
  <c r="D93" i="3"/>
  <c r="E93" i="3"/>
  <c r="F93" i="3"/>
  <c r="G93" i="3"/>
  <c r="H93" i="3"/>
  <c r="I93" i="3"/>
  <c r="J93" i="3"/>
  <c r="K93" i="3"/>
  <c r="L93" i="3"/>
  <c r="N93" i="3"/>
  <c r="O93" i="3"/>
  <c r="B94" i="3"/>
  <c r="C94" i="3"/>
  <c r="D94" i="3"/>
  <c r="E94" i="3"/>
  <c r="F94" i="3"/>
  <c r="G94" i="3"/>
  <c r="H94" i="3"/>
  <c r="I94" i="3"/>
  <c r="J94" i="3"/>
  <c r="K94" i="3"/>
  <c r="L94" i="3"/>
  <c r="N94" i="3"/>
  <c r="O94" i="3"/>
  <c r="B95" i="3"/>
  <c r="C95" i="3"/>
  <c r="D95" i="3"/>
  <c r="E95" i="3"/>
  <c r="F95" i="3"/>
  <c r="G95" i="3"/>
  <c r="H95" i="3"/>
  <c r="I95" i="3"/>
  <c r="J95" i="3"/>
  <c r="K95" i="3"/>
  <c r="L95" i="3"/>
  <c r="N95" i="3"/>
  <c r="O95" i="3"/>
  <c r="B96" i="3"/>
  <c r="C96" i="3"/>
  <c r="D96" i="3"/>
  <c r="E96" i="3"/>
  <c r="F96" i="3"/>
  <c r="G96" i="3"/>
  <c r="H96" i="3"/>
  <c r="I96" i="3"/>
  <c r="J96" i="3"/>
  <c r="K96" i="3"/>
  <c r="L96" i="3"/>
  <c r="N96" i="3"/>
  <c r="O96" i="3"/>
  <c r="B97" i="3"/>
  <c r="C97" i="3"/>
  <c r="D97" i="3"/>
  <c r="E97" i="3"/>
  <c r="F97" i="3"/>
  <c r="G97" i="3"/>
  <c r="H97" i="3"/>
  <c r="I97" i="3"/>
  <c r="J97" i="3"/>
  <c r="K97" i="3"/>
  <c r="L97" i="3"/>
  <c r="N97" i="3"/>
  <c r="O97" i="3"/>
  <c r="B98" i="3"/>
  <c r="C98" i="3"/>
  <c r="D98" i="3"/>
  <c r="E98" i="3"/>
  <c r="F98" i="3"/>
  <c r="G98" i="3"/>
  <c r="H98" i="3"/>
  <c r="I98" i="3"/>
  <c r="J98" i="3"/>
  <c r="K98" i="3"/>
  <c r="L98" i="3"/>
  <c r="N98" i="3"/>
  <c r="O98" i="3"/>
  <c r="B99" i="3"/>
  <c r="C99" i="3"/>
  <c r="D99" i="3"/>
  <c r="E99" i="3"/>
  <c r="F99" i="3"/>
  <c r="G99" i="3"/>
  <c r="H99" i="3"/>
  <c r="I99" i="3"/>
  <c r="J99" i="3"/>
  <c r="K99" i="3"/>
  <c r="L99" i="3"/>
  <c r="N99" i="3"/>
  <c r="O99" i="3"/>
  <c r="B100" i="3"/>
  <c r="C100" i="3"/>
  <c r="D100" i="3"/>
  <c r="E100" i="3"/>
  <c r="F100" i="3"/>
  <c r="G100" i="3"/>
  <c r="H100" i="3"/>
  <c r="I100" i="3"/>
  <c r="J100" i="3"/>
  <c r="K100" i="3"/>
  <c r="L100" i="3"/>
  <c r="N100" i="3"/>
  <c r="O100" i="3"/>
  <c r="B101" i="3"/>
  <c r="C101" i="3"/>
  <c r="D101" i="3"/>
  <c r="E101" i="3"/>
  <c r="F101" i="3"/>
  <c r="G101" i="3"/>
  <c r="H101" i="3"/>
  <c r="I101" i="3"/>
  <c r="J101" i="3"/>
  <c r="K101" i="3"/>
  <c r="L101" i="3"/>
  <c r="N101" i="3"/>
  <c r="O101" i="3"/>
  <c r="B102" i="3"/>
  <c r="C102" i="3"/>
  <c r="D102" i="3"/>
  <c r="E102" i="3"/>
  <c r="F102" i="3"/>
  <c r="G102" i="3"/>
  <c r="H102" i="3"/>
  <c r="I102" i="3"/>
  <c r="J102" i="3"/>
  <c r="K102" i="3"/>
  <c r="L102" i="3"/>
  <c r="N102" i="3"/>
  <c r="O102" i="3"/>
  <c r="B103" i="3"/>
  <c r="C103" i="3"/>
  <c r="D103" i="3"/>
  <c r="E103" i="3"/>
  <c r="F103" i="3"/>
  <c r="G103" i="3"/>
  <c r="H103" i="3"/>
  <c r="I103" i="3"/>
  <c r="J103" i="3"/>
  <c r="K103" i="3"/>
  <c r="L103" i="3"/>
  <c r="N103" i="3"/>
  <c r="O103" i="3"/>
  <c r="B104" i="3"/>
  <c r="C104" i="3"/>
  <c r="D104" i="3"/>
  <c r="E104" i="3"/>
  <c r="F104" i="3"/>
  <c r="G104" i="3"/>
  <c r="H104" i="3"/>
  <c r="I104" i="3"/>
  <c r="J104" i="3"/>
  <c r="K104" i="3"/>
  <c r="L104" i="3"/>
  <c r="N104" i="3"/>
  <c r="O104" i="3"/>
  <c r="B105" i="3"/>
  <c r="C105" i="3"/>
  <c r="D105" i="3"/>
  <c r="E105" i="3"/>
  <c r="F105" i="3"/>
  <c r="G105" i="3"/>
  <c r="H105" i="3"/>
  <c r="I105" i="3"/>
  <c r="J105" i="3"/>
  <c r="K105" i="3"/>
  <c r="L105" i="3"/>
  <c r="N105" i="3"/>
  <c r="O105" i="3"/>
  <c r="B106" i="3"/>
  <c r="C106" i="3"/>
  <c r="D106" i="3"/>
  <c r="E106" i="3"/>
  <c r="F106" i="3"/>
  <c r="G106" i="3"/>
  <c r="H106" i="3"/>
  <c r="I106" i="3"/>
  <c r="J106" i="3"/>
  <c r="K106" i="3"/>
  <c r="N106" i="3"/>
  <c r="O106" i="3"/>
  <c r="B107" i="3"/>
  <c r="C107" i="3"/>
  <c r="D107" i="3"/>
  <c r="E107" i="3"/>
  <c r="F107" i="3"/>
  <c r="G107" i="3"/>
  <c r="H107" i="3"/>
  <c r="I107" i="3"/>
  <c r="J107" i="3"/>
  <c r="K107" i="3"/>
  <c r="L107" i="3"/>
  <c r="N107" i="3"/>
  <c r="O107" i="3"/>
  <c r="B108" i="3"/>
  <c r="C108" i="3"/>
  <c r="D108" i="3"/>
  <c r="E108" i="3"/>
  <c r="F108" i="3"/>
  <c r="G108" i="3"/>
  <c r="H108" i="3"/>
  <c r="I108" i="3"/>
  <c r="J108" i="3"/>
  <c r="K108" i="3"/>
  <c r="L108" i="3"/>
  <c r="N108" i="3"/>
  <c r="O108" i="3"/>
  <c r="B109" i="3"/>
  <c r="C109" i="3"/>
  <c r="D109" i="3"/>
  <c r="E109" i="3"/>
  <c r="F109" i="3"/>
  <c r="G109" i="3"/>
  <c r="H109" i="3"/>
  <c r="I109" i="3"/>
  <c r="J109" i="3"/>
  <c r="K109" i="3"/>
  <c r="L109" i="3"/>
  <c r="N109" i="3"/>
  <c r="O109" i="3"/>
  <c r="B110" i="3"/>
  <c r="C110" i="3"/>
  <c r="D110" i="3"/>
  <c r="E110" i="3"/>
  <c r="F110" i="3"/>
  <c r="G110" i="3"/>
  <c r="H110" i="3"/>
  <c r="I110" i="3"/>
  <c r="J110" i="3"/>
  <c r="K110" i="3"/>
  <c r="N110" i="3"/>
  <c r="O110" i="3"/>
  <c r="B111" i="3"/>
  <c r="C111" i="3"/>
  <c r="D111" i="3"/>
  <c r="E111" i="3"/>
  <c r="F111" i="3"/>
  <c r="G111" i="3"/>
  <c r="H111" i="3"/>
  <c r="I111" i="3"/>
  <c r="J111" i="3"/>
  <c r="K111" i="3"/>
  <c r="L111" i="3"/>
  <c r="N111" i="3"/>
  <c r="O111" i="3"/>
  <c r="B112" i="3"/>
  <c r="C112" i="3"/>
  <c r="D112" i="3"/>
  <c r="E112" i="3"/>
  <c r="F112" i="3"/>
  <c r="G112" i="3"/>
  <c r="H112" i="3"/>
  <c r="I112" i="3"/>
  <c r="J112" i="3"/>
  <c r="K112" i="3"/>
  <c r="L112" i="3"/>
  <c r="N112" i="3"/>
  <c r="O112" i="3"/>
  <c r="B113" i="3"/>
  <c r="C113" i="3"/>
  <c r="D113" i="3"/>
  <c r="E113" i="3"/>
  <c r="F113" i="3"/>
  <c r="G113" i="3"/>
  <c r="H113" i="3"/>
  <c r="I113" i="3"/>
  <c r="J113" i="3"/>
  <c r="K113" i="3"/>
  <c r="L113" i="3"/>
  <c r="N113" i="3"/>
  <c r="O113" i="3"/>
  <c r="B114" i="3"/>
  <c r="C114" i="3"/>
  <c r="D114" i="3"/>
  <c r="E114" i="3"/>
  <c r="F114" i="3"/>
  <c r="G114" i="3"/>
  <c r="H114" i="3"/>
  <c r="I114" i="3"/>
  <c r="J114" i="3"/>
  <c r="K114" i="3"/>
  <c r="N114" i="3"/>
  <c r="O114" i="3"/>
  <c r="B115" i="3"/>
  <c r="C115" i="3"/>
  <c r="D115" i="3"/>
  <c r="E115" i="3"/>
  <c r="F115" i="3"/>
  <c r="G115" i="3"/>
  <c r="H115" i="3"/>
  <c r="I115" i="3"/>
  <c r="J115" i="3"/>
  <c r="K115" i="3"/>
  <c r="L115" i="3"/>
  <c r="N115" i="3"/>
  <c r="O115" i="3"/>
  <c r="B116" i="3"/>
  <c r="C116" i="3"/>
  <c r="D116" i="3"/>
  <c r="E116" i="3"/>
  <c r="F116" i="3"/>
  <c r="G116" i="3"/>
  <c r="H116" i="3"/>
  <c r="I116" i="3"/>
  <c r="J116" i="3"/>
  <c r="K116" i="3"/>
  <c r="L116" i="3"/>
  <c r="N116" i="3"/>
  <c r="O116" i="3"/>
  <c r="B117" i="3"/>
  <c r="C117" i="3"/>
  <c r="D117" i="3"/>
  <c r="E117" i="3"/>
  <c r="F117" i="3"/>
  <c r="G117" i="3"/>
  <c r="H117" i="3"/>
  <c r="I117" i="3"/>
  <c r="J117" i="3"/>
  <c r="K117" i="3"/>
  <c r="L117" i="3"/>
  <c r="N117" i="3"/>
  <c r="O117" i="3"/>
  <c r="B118" i="3"/>
  <c r="C118" i="3"/>
  <c r="D118" i="3"/>
  <c r="E118" i="3"/>
  <c r="F118" i="3"/>
  <c r="G118" i="3"/>
  <c r="H118" i="3"/>
  <c r="I118" i="3"/>
  <c r="J118" i="3"/>
  <c r="K118" i="3"/>
  <c r="L118" i="3"/>
  <c r="N118" i="3"/>
  <c r="O118" i="3"/>
  <c r="B119" i="3"/>
  <c r="C119" i="3"/>
  <c r="D119" i="3"/>
  <c r="E119" i="3"/>
  <c r="F119" i="3"/>
  <c r="G119" i="3"/>
  <c r="H119" i="3"/>
  <c r="I119" i="3"/>
  <c r="J119" i="3"/>
  <c r="K119" i="3"/>
  <c r="L119" i="3"/>
  <c r="N119" i="3"/>
  <c r="O119" i="3"/>
  <c r="B120" i="3"/>
  <c r="C120" i="3"/>
  <c r="D120" i="3"/>
  <c r="E120" i="3"/>
  <c r="F120" i="3"/>
  <c r="G120" i="3"/>
  <c r="H120" i="3"/>
  <c r="I120" i="3"/>
  <c r="J120" i="3"/>
  <c r="K120" i="3"/>
  <c r="L120" i="3"/>
  <c r="N120" i="3"/>
  <c r="O120" i="3"/>
  <c r="B121" i="3"/>
  <c r="C121" i="3"/>
  <c r="D121" i="3"/>
  <c r="E121" i="3"/>
  <c r="F121" i="3"/>
  <c r="G121" i="3"/>
  <c r="H121" i="3"/>
  <c r="I121" i="3"/>
  <c r="J121" i="3"/>
  <c r="K121" i="3"/>
  <c r="L121" i="3"/>
  <c r="N121" i="3"/>
  <c r="O121" i="3"/>
  <c r="B122" i="3"/>
  <c r="C122" i="3"/>
  <c r="D122" i="3"/>
  <c r="E122" i="3"/>
  <c r="F122" i="3"/>
  <c r="G122" i="3"/>
  <c r="H122" i="3"/>
  <c r="I122" i="3"/>
  <c r="J122" i="3"/>
  <c r="K122" i="3"/>
  <c r="L122" i="3"/>
  <c r="N122" i="3"/>
  <c r="O122" i="3"/>
  <c r="B123" i="3"/>
  <c r="C123" i="3"/>
  <c r="D123" i="3"/>
  <c r="E123" i="3"/>
  <c r="F123" i="3"/>
  <c r="G123" i="3"/>
  <c r="H123" i="3"/>
  <c r="I123" i="3"/>
  <c r="J123" i="3"/>
  <c r="K123" i="3"/>
  <c r="L123" i="3"/>
  <c r="N123" i="3"/>
  <c r="O123" i="3"/>
  <c r="B124" i="3"/>
  <c r="C124" i="3"/>
  <c r="D124" i="3"/>
  <c r="E124" i="3"/>
  <c r="F124" i="3"/>
  <c r="G124" i="3"/>
  <c r="H124" i="3"/>
  <c r="I124" i="3"/>
  <c r="J124" i="3"/>
  <c r="K124" i="3"/>
  <c r="L124" i="3"/>
  <c r="N124" i="3"/>
  <c r="O124" i="3"/>
  <c r="B125" i="3"/>
  <c r="C125" i="3"/>
  <c r="D125" i="3"/>
  <c r="E125" i="3"/>
  <c r="F125" i="3"/>
  <c r="G125" i="3"/>
  <c r="H125" i="3"/>
  <c r="I125" i="3"/>
  <c r="J125" i="3"/>
  <c r="K125" i="3"/>
  <c r="L125" i="3"/>
  <c r="N125" i="3"/>
  <c r="O125" i="3"/>
  <c r="B126" i="3"/>
  <c r="C126" i="3"/>
  <c r="D126" i="3"/>
  <c r="E126" i="3"/>
  <c r="F126" i="3"/>
  <c r="G126" i="3"/>
  <c r="H126" i="3"/>
  <c r="I126" i="3"/>
  <c r="J126" i="3"/>
  <c r="K126" i="3"/>
  <c r="L126" i="3"/>
  <c r="N126" i="3"/>
  <c r="O126" i="3"/>
  <c r="B127" i="3"/>
  <c r="C127" i="3"/>
  <c r="D127" i="3"/>
  <c r="E127" i="3"/>
  <c r="F127" i="3"/>
  <c r="G127" i="3"/>
  <c r="H127" i="3"/>
  <c r="I127" i="3"/>
  <c r="J127" i="3"/>
  <c r="K127" i="3"/>
  <c r="L127" i="3"/>
  <c r="N127" i="3"/>
  <c r="O127" i="3"/>
  <c r="B128" i="3"/>
  <c r="C128" i="3"/>
  <c r="D128" i="3"/>
  <c r="E128" i="3"/>
  <c r="F128" i="3"/>
  <c r="G128" i="3"/>
  <c r="H128" i="3"/>
  <c r="I128" i="3"/>
  <c r="J128" i="3"/>
  <c r="K128" i="3"/>
  <c r="L128" i="3"/>
  <c r="N128" i="3"/>
  <c r="O128" i="3"/>
  <c r="B129" i="3"/>
  <c r="C129" i="3"/>
  <c r="D129" i="3"/>
  <c r="E129" i="3"/>
  <c r="F129" i="3"/>
  <c r="G129" i="3"/>
  <c r="H129" i="3"/>
  <c r="I129" i="3"/>
  <c r="J129" i="3"/>
  <c r="K129" i="3"/>
  <c r="L129" i="3"/>
  <c r="N129" i="3"/>
  <c r="O129" i="3"/>
  <c r="B130" i="3"/>
  <c r="C130" i="3"/>
  <c r="D130" i="3"/>
  <c r="E130" i="3"/>
  <c r="F130" i="3"/>
  <c r="G130" i="3"/>
  <c r="H130" i="3"/>
  <c r="I130" i="3"/>
  <c r="J130" i="3"/>
  <c r="K130" i="3"/>
  <c r="L130" i="3"/>
  <c r="N130" i="3"/>
  <c r="O130" i="3"/>
  <c r="B131" i="3"/>
  <c r="C131" i="3"/>
  <c r="D131" i="3"/>
  <c r="E131" i="3"/>
  <c r="F131" i="3"/>
  <c r="G131" i="3"/>
  <c r="H131" i="3"/>
  <c r="I131" i="3"/>
  <c r="J131" i="3"/>
  <c r="K131" i="3"/>
  <c r="L131" i="3"/>
  <c r="N131" i="3"/>
  <c r="O131" i="3"/>
  <c r="B132" i="3"/>
  <c r="C132" i="3"/>
  <c r="D132" i="3"/>
  <c r="E132" i="3"/>
  <c r="F132" i="3"/>
  <c r="G132" i="3"/>
  <c r="H132" i="3"/>
  <c r="I132" i="3"/>
  <c r="J132" i="3"/>
  <c r="K132" i="3"/>
  <c r="L132" i="3"/>
  <c r="N132" i="3"/>
  <c r="O132" i="3"/>
  <c r="B133" i="3"/>
  <c r="C133" i="3"/>
  <c r="D133" i="3"/>
  <c r="E133" i="3"/>
  <c r="F133" i="3"/>
  <c r="G133" i="3"/>
  <c r="H133" i="3"/>
  <c r="I133" i="3"/>
  <c r="J133" i="3"/>
  <c r="K133" i="3"/>
  <c r="L133" i="3"/>
  <c r="N133" i="3"/>
  <c r="O133" i="3"/>
  <c r="B134" i="3"/>
  <c r="C134" i="3"/>
  <c r="D134" i="3"/>
  <c r="E134" i="3"/>
  <c r="F134" i="3"/>
  <c r="G134" i="3"/>
  <c r="H134" i="3"/>
  <c r="I134" i="3"/>
  <c r="J134" i="3"/>
  <c r="K134" i="3"/>
  <c r="L134" i="3"/>
  <c r="N134" i="3"/>
  <c r="O134" i="3"/>
  <c r="B135" i="3"/>
  <c r="C135" i="3"/>
  <c r="D135" i="3"/>
  <c r="E135" i="3"/>
  <c r="F135" i="3"/>
  <c r="G135" i="3"/>
  <c r="H135" i="3"/>
  <c r="I135" i="3"/>
  <c r="J135" i="3"/>
  <c r="K135" i="3"/>
  <c r="L135" i="3"/>
  <c r="N135" i="3"/>
  <c r="O135" i="3"/>
  <c r="B136" i="3"/>
  <c r="C136" i="3"/>
  <c r="D136" i="3"/>
  <c r="E136" i="3"/>
  <c r="F136" i="3"/>
  <c r="G136" i="3"/>
  <c r="H136" i="3"/>
  <c r="I136" i="3"/>
  <c r="J136" i="3"/>
  <c r="K136" i="3"/>
  <c r="L136" i="3"/>
  <c r="N136" i="3"/>
  <c r="O136" i="3"/>
  <c r="B137" i="3"/>
  <c r="C137" i="3"/>
  <c r="D137" i="3"/>
  <c r="E137" i="3"/>
  <c r="F137" i="3"/>
  <c r="G137" i="3"/>
  <c r="H137" i="3"/>
  <c r="I137" i="3"/>
  <c r="J137" i="3"/>
  <c r="K137" i="3"/>
  <c r="L137" i="3"/>
  <c r="N137" i="3"/>
  <c r="O137" i="3"/>
  <c r="B138" i="3"/>
  <c r="C138" i="3"/>
  <c r="D138" i="3"/>
  <c r="E138" i="3"/>
  <c r="F138" i="3"/>
  <c r="G138" i="3"/>
  <c r="H138" i="3"/>
  <c r="I138" i="3"/>
  <c r="J138" i="3"/>
  <c r="K138" i="3"/>
  <c r="L138" i="3"/>
  <c r="N138" i="3"/>
  <c r="O138" i="3"/>
  <c r="B139" i="3"/>
  <c r="C139" i="3"/>
  <c r="D139" i="3"/>
  <c r="E139" i="3"/>
  <c r="F139" i="3"/>
  <c r="G139" i="3"/>
  <c r="H139" i="3"/>
  <c r="I139" i="3"/>
  <c r="J139" i="3"/>
  <c r="K139" i="3"/>
  <c r="L139" i="3"/>
  <c r="N139" i="3"/>
  <c r="O139" i="3"/>
  <c r="B140" i="3"/>
  <c r="C140" i="3"/>
  <c r="D140" i="3"/>
  <c r="E140" i="3"/>
  <c r="F140" i="3"/>
  <c r="G140" i="3"/>
  <c r="H140" i="3"/>
  <c r="I140" i="3"/>
  <c r="J140" i="3"/>
  <c r="K140" i="3"/>
  <c r="L140" i="3"/>
  <c r="N140" i="3"/>
  <c r="O140" i="3"/>
  <c r="B141" i="3"/>
  <c r="C141" i="3"/>
  <c r="D141" i="3"/>
  <c r="E141" i="3"/>
  <c r="F141" i="3"/>
  <c r="G141" i="3"/>
  <c r="H141" i="3"/>
  <c r="I141" i="3"/>
  <c r="J141" i="3"/>
  <c r="K141" i="3"/>
  <c r="L141" i="3"/>
  <c r="N141" i="3"/>
  <c r="O141" i="3"/>
  <c r="B142" i="3"/>
  <c r="C142" i="3"/>
  <c r="D142" i="3"/>
  <c r="E142" i="3"/>
  <c r="F142" i="3"/>
  <c r="G142" i="3"/>
  <c r="H142" i="3"/>
  <c r="I142" i="3"/>
  <c r="J142" i="3"/>
  <c r="K142" i="3"/>
  <c r="L142" i="3"/>
  <c r="N142" i="3"/>
  <c r="O142" i="3"/>
  <c r="B143" i="3"/>
  <c r="C143" i="3"/>
  <c r="D143" i="3"/>
  <c r="E143" i="3"/>
  <c r="F143" i="3"/>
  <c r="G143" i="3"/>
  <c r="H143" i="3"/>
  <c r="I143" i="3"/>
  <c r="J143" i="3"/>
  <c r="K143" i="3"/>
  <c r="L143" i="3"/>
  <c r="N143" i="3"/>
  <c r="O143" i="3"/>
  <c r="B144" i="3"/>
  <c r="C144" i="3"/>
  <c r="D144" i="3"/>
  <c r="E144" i="3"/>
  <c r="F144" i="3"/>
  <c r="G144" i="3"/>
  <c r="H144" i="3"/>
  <c r="I144" i="3"/>
  <c r="J144" i="3"/>
  <c r="K144" i="3"/>
  <c r="L144" i="3"/>
  <c r="N144" i="3"/>
  <c r="O144" i="3"/>
  <c r="B145" i="3"/>
  <c r="C145" i="3"/>
  <c r="D145" i="3"/>
  <c r="E145" i="3"/>
  <c r="F145" i="3"/>
  <c r="G145" i="3"/>
  <c r="H145" i="3"/>
  <c r="I145" i="3"/>
  <c r="J145" i="3"/>
  <c r="K145" i="3"/>
  <c r="N145" i="3"/>
  <c r="O145" i="3"/>
  <c r="B146" i="3"/>
  <c r="C146" i="3"/>
  <c r="D146" i="3"/>
  <c r="E146" i="3"/>
  <c r="F146" i="3"/>
  <c r="G146" i="3"/>
  <c r="H146" i="3"/>
  <c r="I146" i="3"/>
  <c r="J146" i="3"/>
  <c r="K146" i="3"/>
  <c r="L146" i="3"/>
  <c r="N146" i="3"/>
  <c r="O146" i="3"/>
  <c r="B147" i="3"/>
  <c r="C147" i="3"/>
  <c r="D147" i="3"/>
  <c r="E147" i="3"/>
  <c r="F147" i="3"/>
  <c r="G147" i="3"/>
  <c r="H147" i="3"/>
  <c r="I147" i="3"/>
  <c r="J147" i="3"/>
  <c r="K147" i="3"/>
  <c r="L147" i="3"/>
  <c r="N147" i="3"/>
  <c r="O147" i="3"/>
  <c r="B148" i="3"/>
  <c r="C148" i="3"/>
  <c r="D148" i="3"/>
  <c r="E148" i="3"/>
  <c r="F148" i="3"/>
  <c r="G148" i="3"/>
  <c r="H148" i="3"/>
  <c r="I148" i="3"/>
  <c r="J148" i="3"/>
  <c r="K148" i="3"/>
  <c r="L148" i="3"/>
  <c r="N148" i="3"/>
  <c r="O148" i="3"/>
  <c r="B149" i="3"/>
  <c r="C149" i="3"/>
  <c r="D149" i="3"/>
  <c r="E149" i="3"/>
  <c r="F149" i="3"/>
  <c r="G149" i="3"/>
  <c r="H149" i="3"/>
  <c r="I149" i="3"/>
  <c r="J149" i="3"/>
  <c r="K149" i="3"/>
  <c r="L149" i="3"/>
  <c r="N149" i="3"/>
  <c r="O149" i="3"/>
  <c r="B150" i="3"/>
  <c r="C150" i="3"/>
  <c r="D150" i="3"/>
  <c r="E150" i="3"/>
  <c r="F150" i="3"/>
  <c r="G150" i="3"/>
  <c r="H150" i="3"/>
  <c r="I150" i="3"/>
  <c r="J150" i="3"/>
  <c r="K150" i="3"/>
  <c r="L150" i="3"/>
  <c r="N150" i="3"/>
  <c r="O150" i="3"/>
  <c r="B151" i="3"/>
  <c r="C151" i="3"/>
  <c r="D151" i="3"/>
  <c r="E151" i="3"/>
  <c r="F151" i="3"/>
  <c r="G151" i="3"/>
  <c r="H151" i="3"/>
  <c r="I151" i="3"/>
  <c r="J151" i="3"/>
  <c r="K151" i="3"/>
  <c r="L151" i="3"/>
  <c r="N151" i="3"/>
  <c r="O151" i="3"/>
  <c r="B152" i="3"/>
  <c r="C152" i="3"/>
  <c r="D152" i="3"/>
  <c r="E152" i="3"/>
  <c r="F152" i="3"/>
  <c r="G152" i="3"/>
  <c r="H152" i="3"/>
  <c r="I152" i="3"/>
  <c r="J152" i="3"/>
  <c r="K152" i="3"/>
  <c r="L152" i="3"/>
  <c r="N152" i="3"/>
  <c r="O152" i="3"/>
  <c r="B153" i="3"/>
  <c r="C153" i="3"/>
  <c r="D153" i="3"/>
  <c r="E153" i="3"/>
  <c r="F153" i="3"/>
  <c r="G153" i="3"/>
  <c r="H153" i="3"/>
  <c r="I153" i="3"/>
  <c r="J153" i="3"/>
  <c r="K153" i="3"/>
  <c r="L153" i="3"/>
  <c r="N153" i="3"/>
  <c r="O153" i="3"/>
  <c r="B154" i="3"/>
  <c r="C154" i="3"/>
  <c r="D154" i="3"/>
  <c r="E154" i="3"/>
  <c r="F154" i="3"/>
  <c r="G154" i="3"/>
  <c r="H154" i="3"/>
  <c r="I154" i="3"/>
  <c r="J154" i="3"/>
  <c r="K154" i="3"/>
  <c r="L154" i="3"/>
  <c r="N154" i="3"/>
  <c r="O154" i="3"/>
  <c r="B155" i="3"/>
  <c r="C155" i="3"/>
  <c r="D155" i="3"/>
  <c r="E155" i="3"/>
  <c r="F155" i="3"/>
  <c r="G155" i="3"/>
  <c r="H155" i="3"/>
  <c r="I155" i="3"/>
  <c r="J155" i="3"/>
  <c r="K155" i="3"/>
  <c r="L155" i="3"/>
  <c r="N155" i="3"/>
  <c r="O155" i="3"/>
  <c r="B156" i="3"/>
  <c r="C156" i="3"/>
  <c r="D156" i="3"/>
  <c r="E156" i="3"/>
  <c r="F156" i="3"/>
  <c r="G156" i="3"/>
  <c r="H156" i="3"/>
  <c r="I156" i="3"/>
  <c r="J156" i="3"/>
  <c r="K156" i="3"/>
  <c r="L156" i="3"/>
  <c r="M156" i="3"/>
  <c r="N156" i="3"/>
  <c r="O156" i="3"/>
  <c r="B157" i="3"/>
  <c r="C157" i="3"/>
  <c r="D157" i="3"/>
  <c r="E157" i="3"/>
  <c r="F157" i="3"/>
  <c r="G157" i="3"/>
  <c r="H157" i="3"/>
  <c r="I157" i="3"/>
  <c r="J157" i="3"/>
  <c r="K157" i="3"/>
  <c r="L157" i="3"/>
  <c r="N157" i="3"/>
  <c r="O157" i="3"/>
  <c r="B158" i="3"/>
  <c r="C158" i="3"/>
  <c r="D158" i="3"/>
  <c r="E158" i="3"/>
  <c r="F158" i="3"/>
  <c r="G158" i="3"/>
  <c r="H158" i="3"/>
  <c r="I158" i="3"/>
  <c r="J158" i="3"/>
  <c r="K158" i="3"/>
  <c r="L158" i="3"/>
  <c r="N158" i="3"/>
  <c r="O158" i="3"/>
  <c r="B159" i="3"/>
  <c r="C159" i="3"/>
  <c r="D159" i="3"/>
  <c r="E159" i="3"/>
  <c r="F159" i="3"/>
  <c r="G159" i="3"/>
  <c r="H159" i="3"/>
  <c r="I159" i="3"/>
  <c r="J159" i="3"/>
  <c r="K159" i="3"/>
  <c r="L159" i="3"/>
  <c r="N159" i="3"/>
  <c r="O159" i="3"/>
  <c r="B160" i="3"/>
  <c r="C160" i="3"/>
  <c r="D160" i="3"/>
  <c r="E160" i="3"/>
  <c r="F160" i="3"/>
  <c r="G160" i="3"/>
  <c r="H160" i="3"/>
  <c r="I160" i="3"/>
  <c r="J160" i="3"/>
  <c r="K160" i="3"/>
  <c r="L160" i="3"/>
  <c r="N160" i="3"/>
  <c r="O160" i="3"/>
  <c r="B161" i="3"/>
  <c r="C161" i="3"/>
  <c r="D161" i="3"/>
  <c r="E161" i="3"/>
  <c r="F161" i="3"/>
  <c r="G161" i="3"/>
  <c r="H161" i="3"/>
  <c r="I161" i="3"/>
  <c r="J161" i="3"/>
  <c r="K161" i="3"/>
  <c r="L161" i="3"/>
  <c r="M161" i="3"/>
  <c r="N161" i="3"/>
  <c r="O161" i="3"/>
  <c r="B162" i="3"/>
  <c r="C162" i="3"/>
  <c r="D162" i="3"/>
  <c r="E162" i="3"/>
  <c r="F162" i="3"/>
  <c r="G162" i="3"/>
  <c r="H162" i="3"/>
  <c r="I162" i="3"/>
  <c r="J162" i="3"/>
  <c r="K162" i="3"/>
  <c r="L162" i="3"/>
  <c r="N162" i="3"/>
  <c r="O162" i="3"/>
  <c r="B163" i="3"/>
  <c r="C163" i="3"/>
  <c r="D163" i="3"/>
  <c r="E163" i="3"/>
  <c r="F163" i="3"/>
  <c r="G163" i="3"/>
  <c r="H163" i="3"/>
  <c r="I163" i="3"/>
  <c r="J163" i="3"/>
  <c r="K163" i="3"/>
  <c r="L163" i="3"/>
  <c r="N163" i="3"/>
  <c r="O163" i="3"/>
  <c r="B164" i="3"/>
  <c r="C164" i="3"/>
  <c r="D164" i="3"/>
  <c r="E164" i="3"/>
  <c r="F164" i="3"/>
  <c r="G164" i="3"/>
  <c r="H164" i="3"/>
  <c r="I164" i="3"/>
  <c r="J164" i="3"/>
  <c r="K164" i="3"/>
  <c r="L164" i="3"/>
  <c r="N164" i="3"/>
  <c r="O164" i="3"/>
  <c r="B165" i="3"/>
  <c r="C165" i="3"/>
  <c r="D165" i="3"/>
  <c r="E165" i="3"/>
  <c r="F165" i="3"/>
  <c r="G165" i="3"/>
  <c r="H165" i="3"/>
  <c r="I165" i="3"/>
  <c r="J165" i="3"/>
  <c r="K165" i="3"/>
  <c r="L165" i="3"/>
  <c r="N165" i="3"/>
  <c r="O165" i="3"/>
  <c r="B166" i="3"/>
  <c r="C166" i="3"/>
  <c r="D166" i="3"/>
  <c r="E166" i="3"/>
  <c r="F166" i="3"/>
  <c r="G166" i="3"/>
  <c r="H166" i="3"/>
  <c r="I166" i="3"/>
  <c r="J166" i="3"/>
  <c r="K166" i="3"/>
  <c r="L166" i="3"/>
  <c r="N166" i="3"/>
  <c r="O166" i="3"/>
  <c r="B167" i="3"/>
  <c r="C167" i="3"/>
  <c r="D167" i="3"/>
  <c r="E167" i="3"/>
  <c r="F167" i="3"/>
  <c r="G167" i="3"/>
  <c r="H167" i="3"/>
  <c r="I167" i="3"/>
  <c r="J167" i="3"/>
  <c r="K167" i="3"/>
  <c r="L167" i="3"/>
  <c r="N167" i="3"/>
  <c r="O167" i="3"/>
  <c r="B168" i="3"/>
  <c r="C168" i="3"/>
  <c r="D168" i="3"/>
  <c r="E168" i="3"/>
  <c r="F168" i="3"/>
  <c r="G168" i="3"/>
  <c r="H168" i="3"/>
  <c r="I168" i="3"/>
  <c r="J168" i="3"/>
  <c r="K168" i="3"/>
  <c r="L168" i="3"/>
  <c r="N168" i="3"/>
  <c r="O168" i="3"/>
  <c r="B169" i="3"/>
  <c r="C169" i="3"/>
  <c r="D169" i="3"/>
  <c r="E169" i="3"/>
  <c r="F169" i="3"/>
  <c r="G169" i="3"/>
  <c r="H169" i="3"/>
  <c r="I169" i="3"/>
  <c r="J169" i="3"/>
  <c r="K169" i="3"/>
  <c r="L169" i="3"/>
  <c r="N169" i="3"/>
  <c r="O169" i="3"/>
  <c r="B170" i="3"/>
  <c r="C170" i="3"/>
  <c r="D170" i="3"/>
  <c r="E170" i="3"/>
  <c r="F170" i="3"/>
  <c r="G170" i="3"/>
  <c r="H170" i="3"/>
  <c r="I170" i="3"/>
  <c r="J170" i="3"/>
  <c r="K170" i="3"/>
  <c r="L170" i="3"/>
  <c r="N170" i="3"/>
  <c r="O170" i="3"/>
  <c r="B171" i="3"/>
  <c r="C171" i="3"/>
  <c r="D171" i="3"/>
  <c r="E171" i="3"/>
  <c r="F171" i="3"/>
  <c r="G171" i="3"/>
  <c r="H171" i="3"/>
  <c r="I171" i="3"/>
  <c r="J171" i="3"/>
  <c r="K171" i="3"/>
  <c r="L171" i="3"/>
  <c r="N171" i="3"/>
  <c r="O171" i="3"/>
  <c r="B172" i="3"/>
  <c r="C172" i="3"/>
  <c r="D172" i="3"/>
  <c r="E172" i="3"/>
  <c r="F172" i="3"/>
  <c r="G172" i="3"/>
  <c r="H172" i="3"/>
  <c r="I172" i="3"/>
  <c r="J172" i="3"/>
  <c r="K172" i="3"/>
  <c r="L172" i="3"/>
  <c r="N172" i="3"/>
  <c r="O172" i="3"/>
  <c r="B173" i="3"/>
  <c r="C173" i="3"/>
  <c r="D173" i="3"/>
  <c r="E173" i="3"/>
  <c r="F173" i="3"/>
  <c r="G173" i="3"/>
  <c r="H173" i="3"/>
  <c r="I173" i="3"/>
  <c r="J173" i="3"/>
  <c r="K173" i="3"/>
  <c r="L173" i="3"/>
  <c r="N173" i="3"/>
  <c r="O173" i="3"/>
  <c r="B174" i="3"/>
  <c r="C174" i="3"/>
  <c r="D174" i="3"/>
  <c r="E174" i="3"/>
  <c r="F174" i="3"/>
  <c r="G174" i="3"/>
  <c r="H174" i="3"/>
  <c r="I174" i="3"/>
  <c r="J174" i="3"/>
  <c r="K174" i="3"/>
  <c r="L174" i="3"/>
  <c r="N174" i="3"/>
  <c r="O174" i="3"/>
  <c r="B175" i="3"/>
  <c r="C175" i="3"/>
  <c r="D175" i="3"/>
  <c r="E175" i="3"/>
  <c r="F175" i="3"/>
  <c r="G175" i="3"/>
  <c r="H175" i="3"/>
  <c r="I175" i="3"/>
  <c r="J175" i="3"/>
  <c r="K175" i="3"/>
  <c r="L175" i="3"/>
  <c r="N175" i="3"/>
  <c r="O175" i="3"/>
  <c r="B176" i="3"/>
  <c r="C176" i="3"/>
  <c r="D176" i="3"/>
  <c r="E176" i="3"/>
  <c r="F176" i="3"/>
  <c r="G176" i="3"/>
  <c r="H176" i="3"/>
  <c r="I176" i="3"/>
  <c r="J176" i="3"/>
  <c r="K176" i="3"/>
  <c r="L176" i="3"/>
  <c r="N176" i="3"/>
  <c r="O176" i="3"/>
  <c r="B177" i="3"/>
  <c r="C177" i="3"/>
  <c r="D177" i="3"/>
  <c r="E177" i="3"/>
  <c r="F177" i="3"/>
  <c r="G177" i="3"/>
  <c r="H177" i="3"/>
  <c r="I177" i="3"/>
  <c r="J177" i="3"/>
  <c r="K177" i="3"/>
  <c r="L177" i="3"/>
  <c r="N177" i="3"/>
  <c r="O177" i="3"/>
  <c r="B178" i="3"/>
  <c r="C178" i="3"/>
  <c r="D178" i="3"/>
  <c r="E178" i="3"/>
  <c r="F178" i="3"/>
  <c r="G178" i="3"/>
  <c r="H178" i="3"/>
  <c r="I178" i="3"/>
  <c r="J178" i="3"/>
  <c r="K178" i="3"/>
  <c r="L178" i="3"/>
  <c r="N178" i="3"/>
  <c r="O178" i="3"/>
  <c r="B179" i="3"/>
  <c r="C179" i="3"/>
  <c r="D179" i="3"/>
  <c r="E179" i="3"/>
  <c r="F179" i="3"/>
  <c r="G179" i="3"/>
  <c r="H179" i="3"/>
  <c r="I179" i="3"/>
  <c r="J179" i="3"/>
  <c r="K179" i="3"/>
  <c r="L179" i="3"/>
  <c r="N179" i="3"/>
  <c r="O179" i="3"/>
  <c r="B180" i="3"/>
  <c r="C180" i="3"/>
  <c r="D180" i="3"/>
  <c r="E180" i="3"/>
  <c r="F180" i="3"/>
  <c r="G180" i="3"/>
  <c r="H180" i="3"/>
  <c r="I180" i="3"/>
  <c r="J180" i="3"/>
  <c r="K180" i="3"/>
  <c r="L180" i="3"/>
  <c r="N180" i="3"/>
  <c r="O180" i="3"/>
  <c r="B181" i="3"/>
  <c r="C181" i="3"/>
  <c r="D181" i="3"/>
  <c r="E181" i="3"/>
  <c r="F181" i="3"/>
  <c r="G181" i="3"/>
  <c r="H181" i="3"/>
  <c r="I181" i="3"/>
  <c r="J181" i="3"/>
  <c r="K181" i="3"/>
  <c r="L181" i="3"/>
  <c r="N181" i="3"/>
  <c r="O181" i="3"/>
  <c r="B182" i="3"/>
  <c r="C182" i="3"/>
  <c r="D182" i="3"/>
  <c r="E182" i="3"/>
  <c r="F182" i="3"/>
  <c r="G182" i="3"/>
  <c r="H182" i="3"/>
  <c r="I182" i="3"/>
  <c r="J182" i="3"/>
  <c r="K182" i="3"/>
  <c r="L182" i="3"/>
  <c r="N182" i="3"/>
  <c r="O182" i="3"/>
  <c r="B183" i="3"/>
  <c r="C183" i="3"/>
  <c r="D183" i="3"/>
  <c r="E183" i="3"/>
  <c r="F183" i="3"/>
  <c r="G183" i="3"/>
  <c r="H183" i="3"/>
  <c r="I183" i="3"/>
  <c r="J183" i="3"/>
  <c r="K183" i="3"/>
  <c r="L183" i="3"/>
  <c r="N183" i="3"/>
  <c r="O183" i="3"/>
  <c r="B184" i="3"/>
  <c r="C184" i="3"/>
  <c r="D184" i="3"/>
  <c r="E184" i="3"/>
  <c r="F184" i="3"/>
  <c r="G184" i="3"/>
  <c r="H184" i="3"/>
  <c r="I184" i="3"/>
  <c r="J184" i="3"/>
  <c r="K184" i="3"/>
  <c r="L184" i="3"/>
  <c r="N184" i="3"/>
  <c r="O184" i="3"/>
  <c r="B185" i="3"/>
  <c r="C185" i="3"/>
  <c r="D185" i="3"/>
  <c r="E185" i="3"/>
  <c r="F185" i="3"/>
  <c r="G185" i="3"/>
  <c r="H185" i="3"/>
  <c r="I185" i="3"/>
  <c r="J185" i="3"/>
  <c r="K185" i="3"/>
  <c r="L185" i="3"/>
  <c r="N185" i="3"/>
  <c r="O185" i="3"/>
  <c r="B186" i="3"/>
  <c r="C186" i="3"/>
  <c r="D186" i="3"/>
  <c r="E186" i="3"/>
  <c r="F186" i="3"/>
  <c r="G186" i="3"/>
  <c r="H186" i="3"/>
  <c r="I186" i="3"/>
  <c r="J186" i="3"/>
  <c r="K186" i="3"/>
  <c r="L186" i="3"/>
  <c r="N186" i="3"/>
  <c r="O186" i="3"/>
  <c r="B187" i="3"/>
  <c r="C187" i="3"/>
  <c r="D187" i="3"/>
  <c r="E187" i="3"/>
  <c r="F187" i="3"/>
  <c r="G187" i="3"/>
  <c r="H187" i="3"/>
  <c r="I187" i="3"/>
  <c r="J187" i="3"/>
  <c r="K187" i="3"/>
  <c r="L187" i="3"/>
  <c r="N187" i="3"/>
  <c r="O187" i="3"/>
  <c r="B188" i="3"/>
  <c r="C188" i="3"/>
  <c r="D188" i="3"/>
  <c r="E188" i="3"/>
  <c r="F188" i="3"/>
  <c r="G188" i="3"/>
  <c r="H188" i="3"/>
  <c r="I188" i="3"/>
  <c r="J188" i="3"/>
  <c r="K188" i="3"/>
  <c r="L188" i="3"/>
  <c r="N188" i="3"/>
  <c r="O188" i="3"/>
  <c r="B189" i="3"/>
  <c r="C189" i="3"/>
  <c r="D189" i="3"/>
  <c r="E189" i="3"/>
  <c r="F189" i="3"/>
  <c r="G189" i="3"/>
  <c r="H189" i="3"/>
  <c r="I189" i="3"/>
  <c r="J189" i="3"/>
  <c r="K189" i="3"/>
  <c r="L189" i="3"/>
  <c r="N189" i="3"/>
  <c r="O189" i="3"/>
  <c r="B190" i="3"/>
  <c r="C190" i="3"/>
  <c r="D190" i="3"/>
  <c r="E190" i="3"/>
  <c r="F190" i="3"/>
  <c r="G190" i="3"/>
  <c r="H190" i="3"/>
  <c r="I190" i="3"/>
  <c r="J190" i="3"/>
  <c r="K190" i="3"/>
  <c r="L190" i="3"/>
  <c r="N190" i="3"/>
  <c r="O190" i="3"/>
  <c r="B191" i="3"/>
  <c r="C191" i="3"/>
  <c r="D191" i="3"/>
  <c r="E191" i="3"/>
  <c r="F191" i="3"/>
  <c r="G191" i="3"/>
  <c r="H191" i="3"/>
  <c r="I191" i="3"/>
  <c r="J191" i="3"/>
  <c r="K191" i="3"/>
  <c r="L191" i="3"/>
  <c r="N191" i="3"/>
  <c r="O191" i="3"/>
  <c r="B192" i="3"/>
  <c r="C192" i="3"/>
  <c r="D192" i="3"/>
  <c r="E192" i="3"/>
  <c r="F192" i="3"/>
  <c r="G192" i="3"/>
  <c r="H192" i="3"/>
  <c r="I192" i="3"/>
  <c r="J192" i="3"/>
  <c r="K192" i="3"/>
  <c r="L192" i="3"/>
  <c r="N192" i="3"/>
  <c r="O192" i="3"/>
  <c r="B193" i="3"/>
  <c r="C193" i="3"/>
  <c r="D193" i="3"/>
  <c r="E193" i="3"/>
  <c r="F193" i="3"/>
  <c r="G193" i="3"/>
  <c r="H193" i="3"/>
  <c r="I193" i="3"/>
  <c r="J193" i="3"/>
  <c r="K193" i="3"/>
  <c r="L193" i="3"/>
  <c r="N193" i="3"/>
  <c r="O193" i="3"/>
  <c r="B194" i="3"/>
  <c r="C194" i="3"/>
  <c r="D194" i="3"/>
  <c r="E194" i="3"/>
  <c r="F194" i="3"/>
  <c r="G194" i="3"/>
  <c r="H194" i="3"/>
  <c r="I194" i="3"/>
  <c r="J194" i="3"/>
  <c r="K194" i="3"/>
  <c r="L194" i="3"/>
  <c r="N194" i="3"/>
  <c r="O194" i="3"/>
  <c r="B195" i="3"/>
  <c r="C195" i="3"/>
  <c r="D195" i="3"/>
  <c r="E195" i="3"/>
  <c r="F195" i="3"/>
  <c r="G195" i="3"/>
  <c r="H195" i="3"/>
  <c r="I195" i="3"/>
  <c r="J195" i="3"/>
  <c r="K195" i="3"/>
  <c r="L195" i="3"/>
  <c r="N195" i="3"/>
  <c r="O195" i="3"/>
  <c r="B196" i="3"/>
  <c r="C196" i="3"/>
  <c r="D196" i="3"/>
  <c r="E196" i="3"/>
  <c r="F196" i="3"/>
  <c r="G196" i="3"/>
  <c r="H196" i="3"/>
  <c r="I196" i="3"/>
  <c r="J196" i="3"/>
  <c r="K196" i="3"/>
  <c r="L196" i="3"/>
  <c r="N196" i="3"/>
  <c r="O196" i="3"/>
  <c r="B197" i="3"/>
  <c r="C197" i="3"/>
  <c r="D197" i="3"/>
  <c r="E197" i="3"/>
  <c r="F197" i="3"/>
  <c r="G197" i="3"/>
  <c r="H197" i="3"/>
  <c r="I197" i="3"/>
  <c r="J197" i="3"/>
  <c r="K197" i="3"/>
  <c r="L197" i="3"/>
  <c r="N197" i="3"/>
  <c r="O197" i="3"/>
  <c r="B198" i="3"/>
  <c r="C198" i="3"/>
  <c r="D198" i="3"/>
  <c r="E198" i="3"/>
  <c r="F198" i="3"/>
  <c r="G198" i="3"/>
  <c r="H198" i="3"/>
  <c r="I198" i="3"/>
  <c r="J198" i="3"/>
  <c r="K198" i="3"/>
  <c r="L198" i="3"/>
  <c r="N198" i="3"/>
  <c r="O198" i="3"/>
  <c r="B199" i="3"/>
  <c r="C199" i="3"/>
  <c r="D199" i="3"/>
  <c r="E199" i="3"/>
  <c r="F199" i="3"/>
  <c r="G199" i="3"/>
  <c r="H199" i="3"/>
  <c r="I199" i="3"/>
  <c r="J199" i="3"/>
  <c r="K199" i="3"/>
  <c r="L199" i="3"/>
  <c r="N199" i="3"/>
  <c r="O199" i="3"/>
  <c r="B200" i="3"/>
  <c r="C200" i="3"/>
  <c r="D200" i="3"/>
  <c r="E200" i="3"/>
  <c r="F200" i="3"/>
  <c r="G200" i="3"/>
  <c r="H200" i="3"/>
  <c r="I200" i="3"/>
  <c r="J200" i="3"/>
  <c r="K200" i="3"/>
  <c r="L200" i="3"/>
  <c r="N200" i="3"/>
  <c r="O200" i="3"/>
  <c r="B201" i="3"/>
  <c r="C201" i="3"/>
  <c r="D201" i="3"/>
  <c r="E201" i="3"/>
  <c r="F201" i="3"/>
  <c r="G201" i="3"/>
  <c r="H201" i="3"/>
  <c r="I201" i="3"/>
  <c r="J201" i="3"/>
  <c r="K201" i="3"/>
  <c r="L201" i="3"/>
  <c r="N201" i="3"/>
  <c r="O201" i="3"/>
  <c r="B202" i="3"/>
  <c r="C202" i="3"/>
  <c r="D202" i="3"/>
  <c r="E202" i="3"/>
  <c r="F202" i="3"/>
  <c r="G202" i="3"/>
  <c r="H202" i="3"/>
  <c r="I202" i="3"/>
  <c r="J202" i="3"/>
  <c r="K202" i="3"/>
  <c r="L202" i="3"/>
  <c r="N202" i="3"/>
  <c r="O202" i="3"/>
  <c r="B203" i="3"/>
  <c r="C203" i="3"/>
  <c r="D203" i="3"/>
  <c r="E203" i="3"/>
  <c r="F203" i="3"/>
  <c r="G203" i="3"/>
  <c r="H203" i="3"/>
  <c r="I203" i="3"/>
  <c r="J203" i="3"/>
  <c r="K203" i="3"/>
  <c r="L203" i="3"/>
  <c r="N203" i="3"/>
  <c r="O203" i="3"/>
  <c r="B204" i="3"/>
  <c r="C204" i="3"/>
  <c r="D204" i="3"/>
  <c r="E204" i="3"/>
  <c r="F204" i="3"/>
  <c r="G204" i="3"/>
  <c r="H204" i="3"/>
  <c r="I204" i="3"/>
  <c r="J204" i="3"/>
  <c r="K204" i="3"/>
  <c r="L204" i="3"/>
  <c r="N204" i="3"/>
  <c r="O204" i="3"/>
  <c r="B205" i="3"/>
  <c r="C205" i="3"/>
  <c r="D205" i="3"/>
  <c r="E205" i="3"/>
  <c r="F205" i="3"/>
  <c r="G205" i="3"/>
  <c r="H205" i="3"/>
  <c r="I205" i="3"/>
  <c r="J205" i="3"/>
  <c r="K205" i="3"/>
  <c r="L205" i="3"/>
  <c r="N205" i="3"/>
  <c r="O205" i="3"/>
  <c r="B206" i="3"/>
  <c r="C206" i="3"/>
  <c r="D206" i="3"/>
  <c r="E206" i="3"/>
  <c r="F206" i="3"/>
  <c r="G206" i="3"/>
  <c r="H206" i="3"/>
  <c r="I206" i="3"/>
  <c r="J206" i="3"/>
  <c r="K206" i="3"/>
  <c r="L206" i="3"/>
  <c r="N206" i="3"/>
  <c r="O206" i="3"/>
  <c r="B207" i="3"/>
  <c r="C207" i="3"/>
  <c r="D207" i="3"/>
  <c r="E207" i="3"/>
  <c r="F207" i="3"/>
  <c r="G207" i="3"/>
  <c r="H207" i="3"/>
  <c r="I207" i="3"/>
  <c r="J207" i="3"/>
  <c r="K207" i="3"/>
  <c r="L207" i="3"/>
  <c r="N207" i="3"/>
  <c r="O207" i="3"/>
  <c r="B208" i="3"/>
  <c r="C208" i="3"/>
  <c r="D208" i="3"/>
  <c r="E208" i="3"/>
  <c r="F208" i="3"/>
  <c r="G208" i="3"/>
  <c r="H208" i="3"/>
  <c r="I208" i="3"/>
  <c r="J208" i="3"/>
  <c r="K208" i="3"/>
  <c r="L208" i="3"/>
  <c r="N208" i="3"/>
  <c r="O208" i="3"/>
  <c r="B209" i="3"/>
  <c r="C209" i="3"/>
  <c r="D209" i="3"/>
  <c r="E209" i="3"/>
  <c r="F209" i="3"/>
  <c r="G209" i="3"/>
  <c r="H209" i="3"/>
  <c r="I209" i="3"/>
  <c r="J209" i="3"/>
  <c r="K209" i="3"/>
  <c r="L209" i="3"/>
  <c r="N209" i="3"/>
  <c r="O209" i="3"/>
  <c r="B210" i="3"/>
  <c r="C210" i="3"/>
  <c r="D210" i="3"/>
  <c r="E210" i="3"/>
  <c r="F210" i="3"/>
  <c r="G210" i="3"/>
  <c r="H210" i="3"/>
  <c r="I210" i="3"/>
  <c r="J210" i="3"/>
  <c r="K210" i="3"/>
  <c r="L210" i="3"/>
  <c r="N210" i="3"/>
  <c r="O210" i="3"/>
  <c r="B211" i="3"/>
  <c r="C211" i="3"/>
  <c r="D211" i="3"/>
  <c r="E211" i="3"/>
  <c r="F211" i="3"/>
  <c r="G211" i="3"/>
  <c r="H211" i="3"/>
  <c r="I211" i="3"/>
  <c r="J211" i="3"/>
  <c r="K211" i="3"/>
  <c r="L211" i="3"/>
  <c r="N211" i="3"/>
  <c r="O211" i="3"/>
  <c r="B212" i="3"/>
  <c r="C212" i="3"/>
  <c r="D212" i="3"/>
  <c r="E212" i="3"/>
  <c r="F212" i="3"/>
  <c r="G212" i="3"/>
  <c r="H212" i="3"/>
  <c r="I212" i="3"/>
  <c r="J212" i="3"/>
  <c r="K212" i="3"/>
  <c r="L212" i="3"/>
  <c r="N212" i="3"/>
  <c r="O212" i="3"/>
  <c r="B213" i="3"/>
  <c r="C213" i="3"/>
  <c r="D213" i="3"/>
  <c r="E213" i="3"/>
  <c r="F213" i="3"/>
  <c r="G213" i="3"/>
  <c r="H213" i="3"/>
  <c r="I213" i="3"/>
  <c r="J213" i="3"/>
  <c r="K213" i="3"/>
  <c r="L213" i="3"/>
  <c r="N213" i="3"/>
  <c r="O213" i="3"/>
  <c r="B214" i="3"/>
  <c r="C214" i="3"/>
  <c r="D214" i="3"/>
  <c r="E214" i="3"/>
  <c r="F214" i="3"/>
  <c r="G214" i="3"/>
  <c r="H214" i="3"/>
  <c r="I214" i="3"/>
  <c r="J214" i="3"/>
  <c r="K214" i="3"/>
  <c r="L214" i="3"/>
  <c r="N214" i="3"/>
  <c r="O214" i="3"/>
  <c r="B215" i="3"/>
  <c r="C215" i="3"/>
  <c r="D215" i="3"/>
  <c r="E215" i="3"/>
  <c r="F215" i="3"/>
  <c r="G215" i="3"/>
  <c r="H215" i="3"/>
  <c r="I215" i="3"/>
  <c r="J215" i="3"/>
  <c r="K215" i="3"/>
  <c r="L215" i="3"/>
  <c r="N215" i="3"/>
  <c r="O215" i="3"/>
  <c r="B216" i="3"/>
  <c r="C216" i="3"/>
  <c r="D216" i="3"/>
  <c r="E216" i="3"/>
  <c r="F216" i="3"/>
  <c r="G216" i="3"/>
  <c r="H216" i="3"/>
  <c r="I216" i="3"/>
  <c r="J216" i="3"/>
  <c r="K216" i="3"/>
  <c r="L216" i="3"/>
  <c r="N216" i="3"/>
  <c r="O216" i="3"/>
  <c r="B217" i="3"/>
  <c r="C217" i="3"/>
  <c r="D217" i="3"/>
  <c r="E217" i="3"/>
  <c r="F217" i="3"/>
  <c r="G217" i="3"/>
  <c r="H217" i="3"/>
  <c r="I217" i="3"/>
  <c r="J217" i="3"/>
  <c r="K217" i="3"/>
  <c r="L217" i="3"/>
  <c r="N217" i="3"/>
  <c r="O217" i="3"/>
  <c r="B218" i="3"/>
  <c r="C218" i="3"/>
  <c r="D218" i="3"/>
  <c r="E218" i="3"/>
  <c r="F218" i="3"/>
  <c r="G218" i="3"/>
  <c r="H218" i="3"/>
  <c r="I218" i="3"/>
  <c r="J218" i="3"/>
  <c r="K218" i="3"/>
  <c r="L218" i="3"/>
  <c r="N218" i="3"/>
  <c r="O218" i="3"/>
  <c r="B219" i="3"/>
  <c r="C219" i="3"/>
  <c r="D219" i="3"/>
  <c r="E219" i="3"/>
  <c r="F219" i="3"/>
  <c r="G219" i="3"/>
  <c r="H219" i="3"/>
  <c r="I219" i="3"/>
  <c r="J219" i="3"/>
  <c r="K219" i="3"/>
  <c r="L219" i="3"/>
  <c r="N219" i="3"/>
  <c r="O219" i="3"/>
  <c r="B220" i="3"/>
  <c r="C220" i="3"/>
  <c r="D220" i="3"/>
  <c r="E220" i="3"/>
  <c r="F220" i="3"/>
  <c r="G220" i="3"/>
  <c r="H220" i="3"/>
  <c r="I220" i="3"/>
  <c r="J220" i="3"/>
  <c r="K220" i="3"/>
  <c r="L220" i="3"/>
  <c r="N220" i="3"/>
  <c r="O220" i="3"/>
  <c r="B221" i="3"/>
  <c r="C221" i="3"/>
  <c r="D221" i="3"/>
  <c r="E221" i="3"/>
  <c r="F221" i="3"/>
  <c r="G221" i="3"/>
  <c r="H221" i="3"/>
  <c r="I221" i="3"/>
  <c r="J221" i="3"/>
  <c r="K221" i="3"/>
  <c r="L221" i="3"/>
  <c r="N221" i="3"/>
  <c r="O221" i="3"/>
  <c r="B222" i="3"/>
  <c r="C222" i="3"/>
  <c r="D222" i="3"/>
  <c r="E222" i="3"/>
  <c r="F222" i="3"/>
  <c r="G222" i="3"/>
  <c r="H222" i="3"/>
  <c r="I222" i="3"/>
  <c r="J222" i="3"/>
  <c r="K222" i="3"/>
  <c r="L222" i="3"/>
  <c r="N222" i="3"/>
  <c r="O222" i="3"/>
  <c r="B223" i="3"/>
  <c r="C223" i="3"/>
  <c r="D223" i="3"/>
  <c r="E223" i="3"/>
  <c r="F223" i="3"/>
  <c r="G223" i="3"/>
  <c r="H223" i="3"/>
  <c r="I223" i="3"/>
  <c r="J223" i="3"/>
  <c r="K223" i="3"/>
  <c r="L223" i="3"/>
  <c r="N223" i="3"/>
  <c r="O223" i="3"/>
  <c r="B224" i="3"/>
  <c r="C224" i="3"/>
  <c r="D224" i="3"/>
  <c r="E224" i="3"/>
  <c r="F224" i="3"/>
  <c r="G224" i="3"/>
  <c r="H224" i="3"/>
  <c r="I224" i="3"/>
  <c r="J224" i="3"/>
  <c r="K224" i="3"/>
  <c r="L224" i="3"/>
  <c r="N224" i="3"/>
  <c r="O224" i="3"/>
  <c r="B225" i="3"/>
  <c r="C225" i="3"/>
  <c r="D225" i="3"/>
  <c r="E225" i="3"/>
  <c r="F225" i="3"/>
  <c r="G225" i="3"/>
  <c r="H225" i="3"/>
  <c r="I225" i="3"/>
  <c r="J225" i="3"/>
  <c r="K225" i="3"/>
  <c r="L225" i="3"/>
  <c r="N225" i="3"/>
  <c r="O225" i="3"/>
  <c r="B226" i="3"/>
  <c r="C226" i="3"/>
  <c r="D226" i="3"/>
  <c r="E226" i="3"/>
  <c r="F226" i="3"/>
  <c r="G226" i="3"/>
  <c r="H226" i="3"/>
  <c r="I226" i="3"/>
  <c r="J226" i="3"/>
  <c r="K226" i="3"/>
  <c r="L226" i="3"/>
  <c r="N226" i="3"/>
  <c r="O226" i="3"/>
  <c r="B227" i="3"/>
  <c r="C227" i="3"/>
  <c r="D227" i="3"/>
  <c r="E227" i="3"/>
  <c r="F227" i="3"/>
  <c r="G227" i="3"/>
  <c r="H227" i="3"/>
  <c r="I227" i="3"/>
  <c r="J227" i="3"/>
  <c r="K227" i="3"/>
  <c r="L227" i="3"/>
  <c r="N227" i="3"/>
  <c r="O227" i="3"/>
  <c r="B228" i="3"/>
  <c r="C228" i="3"/>
  <c r="D228" i="3"/>
  <c r="E228" i="3"/>
  <c r="F228" i="3"/>
  <c r="G228" i="3"/>
  <c r="H228" i="3"/>
  <c r="I228" i="3"/>
  <c r="J228" i="3"/>
  <c r="K228" i="3"/>
  <c r="N228" i="3"/>
  <c r="O228" i="3"/>
  <c r="B229" i="3"/>
  <c r="C229" i="3"/>
  <c r="D229" i="3"/>
  <c r="E229" i="3"/>
  <c r="F229" i="3"/>
  <c r="G229" i="3"/>
  <c r="H229" i="3"/>
  <c r="I229" i="3"/>
  <c r="J229" i="3"/>
  <c r="K229" i="3"/>
  <c r="L229" i="3"/>
  <c r="M229" i="3"/>
  <c r="N229" i="3"/>
  <c r="O229" i="3"/>
  <c r="B230" i="3"/>
  <c r="C230" i="3"/>
  <c r="D230" i="3"/>
  <c r="E230" i="3"/>
  <c r="F230" i="3"/>
  <c r="G230" i="3"/>
  <c r="H230" i="3"/>
  <c r="I230" i="3"/>
  <c r="J230" i="3"/>
  <c r="K230" i="3"/>
  <c r="L230" i="3"/>
  <c r="N230" i="3"/>
  <c r="O230" i="3"/>
  <c r="B231" i="3"/>
  <c r="C231" i="3"/>
  <c r="D231" i="3"/>
  <c r="E231" i="3"/>
  <c r="F231" i="3"/>
  <c r="G231" i="3"/>
  <c r="H231" i="3"/>
  <c r="I231" i="3"/>
  <c r="J231" i="3"/>
  <c r="K231" i="3"/>
  <c r="L231" i="3"/>
  <c r="N231" i="3"/>
  <c r="O231" i="3"/>
  <c r="B232" i="3"/>
  <c r="C232" i="3"/>
  <c r="D232" i="3"/>
  <c r="E232" i="3"/>
  <c r="F232" i="3"/>
  <c r="G232" i="3"/>
  <c r="H232" i="3"/>
  <c r="I232" i="3"/>
  <c r="J232" i="3"/>
  <c r="K232" i="3"/>
  <c r="L232" i="3"/>
  <c r="N232" i="3"/>
  <c r="O232" i="3"/>
  <c r="B233" i="3"/>
  <c r="C233" i="3"/>
  <c r="D233" i="3"/>
  <c r="E233" i="3"/>
  <c r="F233" i="3"/>
  <c r="G233" i="3"/>
  <c r="H233" i="3"/>
  <c r="I233" i="3"/>
  <c r="J233" i="3"/>
  <c r="K233" i="3"/>
  <c r="L233" i="3"/>
  <c r="N233" i="3"/>
  <c r="O233" i="3"/>
  <c r="B234" i="3"/>
  <c r="C234" i="3"/>
  <c r="D234" i="3"/>
  <c r="E234" i="3"/>
  <c r="F234" i="3"/>
  <c r="G234" i="3"/>
  <c r="H234" i="3"/>
  <c r="I234" i="3"/>
  <c r="J234" i="3"/>
  <c r="K234" i="3"/>
  <c r="L234" i="3"/>
  <c r="N234" i="3"/>
  <c r="O234" i="3"/>
  <c r="B235" i="3"/>
  <c r="C235" i="3"/>
  <c r="D235" i="3"/>
  <c r="E235" i="3"/>
  <c r="F235" i="3"/>
  <c r="G235" i="3"/>
  <c r="H235" i="3"/>
  <c r="I235" i="3"/>
  <c r="J235" i="3"/>
  <c r="K235" i="3"/>
  <c r="L235" i="3"/>
  <c r="N235" i="3"/>
  <c r="O235" i="3"/>
  <c r="B236" i="3"/>
  <c r="C236" i="3"/>
  <c r="D236" i="3"/>
  <c r="E236" i="3"/>
  <c r="F236" i="3"/>
  <c r="G236" i="3"/>
  <c r="H236" i="3"/>
  <c r="I236" i="3"/>
  <c r="J236" i="3"/>
  <c r="K236" i="3"/>
  <c r="L236" i="3"/>
  <c r="N236" i="3"/>
  <c r="O236" i="3"/>
  <c r="B237" i="3"/>
  <c r="C237" i="3"/>
  <c r="D237" i="3"/>
  <c r="E237" i="3"/>
  <c r="F237" i="3"/>
  <c r="G237" i="3"/>
  <c r="H237" i="3"/>
  <c r="I237" i="3"/>
  <c r="J237" i="3"/>
  <c r="K237" i="3"/>
  <c r="L237" i="3"/>
  <c r="N237" i="3"/>
  <c r="O237" i="3"/>
  <c r="B238" i="3"/>
  <c r="C238" i="3"/>
  <c r="D238" i="3"/>
  <c r="E238" i="3"/>
  <c r="F238" i="3"/>
  <c r="G238" i="3"/>
  <c r="H238" i="3"/>
  <c r="I238" i="3"/>
  <c r="J238" i="3"/>
  <c r="K238" i="3"/>
  <c r="L238" i="3"/>
  <c r="N238" i="3"/>
  <c r="O238" i="3"/>
  <c r="B239" i="3"/>
  <c r="C239" i="3"/>
  <c r="D239" i="3"/>
  <c r="E239" i="3"/>
  <c r="F239" i="3"/>
  <c r="G239" i="3"/>
  <c r="H239" i="3"/>
  <c r="I239" i="3"/>
  <c r="J239" i="3"/>
  <c r="K239" i="3"/>
  <c r="L239" i="3"/>
  <c r="N239" i="3"/>
  <c r="O239" i="3"/>
  <c r="B240" i="3"/>
  <c r="C240" i="3"/>
  <c r="D240" i="3"/>
  <c r="E240" i="3"/>
  <c r="F240" i="3"/>
  <c r="G240" i="3"/>
  <c r="H240" i="3"/>
  <c r="I240" i="3"/>
  <c r="J240" i="3"/>
  <c r="K240" i="3"/>
  <c r="L240" i="3"/>
  <c r="N240" i="3"/>
  <c r="O240" i="3"/>
  <c r="B241" i="3"/>
  <c r="C241" i="3"/>
  <c r="D241" i="3"/>
  <c r="E241" i="3"/>
  <c r="F241" i="3"/>
  <c r="G241" i="3"/>
  <c r="H241" i="3"/>
  <c r="I241" i="3"/>
  <c r="J241" i="3"/>
  <c r="K241" i="3"/>
  <c r="L241" i="3"/>
  <c r="N241" i="3"/>
  <c r="O241" i="3"/>
  <c r="B242" i="3"/>
  <c r="C242" i="3"/>
  <c r="D242" i="3"/>
  <c r="E242" i="3"/>
  <c r="F242" i="3"/>
  <c r="G242" i="3"/>
  <c r="H242" i="3"/>
  <c r="I242" i="3"/>
  <c r="J242" i="3"/>
  <c r="K242" i="3"/>
  <c r="L242" i="3"/>
  <c r="N242" i="3"/>
  <c r="O242" i="3"/>
  <c r="B243" i="3"/>
  <c r="C243" i="3"/>
  <c r="D243" i="3"/>
  <c r="E243" i="3"/>
  <c r="F243" i="3"/>
  <c r="G243" i="3"/>
  <c r="H243" i="3"/>
  <c r="I243" i="3"/>
  <c r="J243" i="3"/>
  <c r="K243" i="3"/>
  <c r="L243" i="3"/>
  <c r="N243" i="3"/>
  <c r="O243" i="3"/>
  <c r="B244" i="3"/>
  <c r="C244" i="3"/>
  <c r="D244" i="3"/>
  <c r="E244" i="3"/>
  <c r="F244" i="3"/>
  <c r="G244" i="3"/>
  <c r="H244" i="3"/>
  <c r="I244" i="3"/>
  <c r="J244" i="3"/>
  <c r="K244" i="3"/>
  <c r="L244" i="3"/>
  <c r="N244" i="3"/>
  <c r="O244" i="3"/>
  <c r="B245" i="3"/>
  <c r="C245" i="3"/>
  <c r="D245" i="3"/>
  <c r="E245" i="3"/>
  <c r="F245" i="3"/>
  <c r="G245" i="3"/>
  <c r="H245" i="3"/>
  <c r="I245" i="3"/>
  <c r="J245" i="3"/>
  <c r="K245" i="3"/>
  <c r="L245" i="3"/>
  <c r="N245" i="3"/>
  <c r="O245" i="3"/>
  <c r="B246" i="3"/>
  <c r="C246" i="3"/>
  <c r="D246" i="3"/>
  <c r="E246" i="3"/>
  <c r="F246" i="3"/>
  <c r="G246" i="3"/>
  <c r="H246" i="3"/>
  <c r="I246" i="3"/>
  <c r="J246" i="3"/>
  <c r="K246" i="3"/>
  <c r="L246" i="3"/>
  <c r="N246" i="3"/>
  <c r="O246" i="3"/>
  <c r="B247" i="3"/>
  <c r="C247" i="3"/>
  <c r="D247" i="3"/>
  <c r="E247" i="3"/>
  <c r="F247" i="3"/>
  <c r="G247" i="3"/>
  <c r="H247" i="3"/>
  <c r="I247" i="3"/>
  <c r="J247" i="3"/>
  <c r="K247" i="3"/>
  <c r="L247" i="3"/>
  <c r="N247" i="3"/>
  <c r="O247" i="3"/>
  <c r="B248" i="3"/>
  <c r="C248" i="3"/>
  <c r="D248" i="3"/>
  <c r="E248" i="3"/>
  <c r="F248" i="3"/>
  <c r="G248" i="3"/>
  <c r="H248" i="3"/>
  <c r="I248" i="3"/>
  <c r="J248" i="3"/>
  <c r="K248" i="3"/>
  <c r="L248" i="3"/>
  <c r="N248" i="3"/>
  <c r="O248" i="3"/>
  <c r="B249" i="3"/>
  <c r="C249" i="3"/>
  <c r="D249" i="3"/>
  <c r="E249" i="3"/>
  <c r="F249" i="3"/>
  <c r="G249" i="3"/>
  <c r="H249" i="3"/>
  <c r="I249" i="3"/>
  <c r="J249" i="3"/>
  <c r="K249" i="3"/>
  <c r="L249" i="3"/>
  <c r="N249" i="3"/>
  <c r="O249" i="3"/>
  <c r="B250" i="3"/>
  <c r="C250" i="3"/>
  <c r="D250" i="3"/>
  <c r="E250" i="3"/>
  <c r="F250" i="3"/>
  <c r="G250" i="3"/>
  <c r="H250" i="3"/>
  <c r="I250" i="3"/>
  <c r="J250" i="3"/>
  <c r="K250" i="3"/>
  <c r="N250" i="3"/>
  <c r="O250" i="3"/>
  <c r="B251" i="3"/>
  <c r="C251" i="3"/>
  <c r="D251" i="3"/>
  <c r="E251" i="3"/>
  <c r="F251" i="3"/>
  <c r="G251" i="3"/>
  <c r="H251" i="3"/>
  <c r="I251" i="3"/>
  <c r="J251" i="3"/>
  <c r="K251" i="3"/>
  <c r="N251" i="3"/>
  <c r="O251" i="3"/>
  <c r="B252" i="3"/>
  <c r="C252" i="3"/>
  <c r="D252" i="3"/>
  <c r="E252" i="3"/>
  <c r="F252" i="3"/>
  <c r="G252" i="3"/>
  <c r="H252" i="3"/>
  <c r="I252" i="3"/>
  <c r="J252" i="3"/>
  <c r="K252" i="3"/>
  <c r="N252" i="3"/>
  <c r="O252" i="3"/>
  <c r="B253" i="3"/>
  <c r="C253" i="3"/>
  <c r="D253" i="3"/>
  <c r="E253" i="3"/>
  <c r="F253" i="3"/>
  <c r="G253" i="3"/>
  <c r="H253" i="3"/>
  <c r="I253" i="3"/>
  <c r="J253" i="3"/>
  <c r="K253" i="3"/>
  <c r="L253" i="3"/>
  <c r="M253" i="3"/>
  <c r="N253" i="3"/>
  <c r="O253" i="3"/>
  <c r="B254" i="3"/>
  <c r="C254" i="3"/>
  <c r="D254" i="3"/>
  <c r="E254" i="3"/>
  <c r="F254" i="3"/>
  <c r="G254" i="3"/>
  <c r="H254" i="3"/>
  <c r="I254" i="3"/>
  <c r="J254" i="3"/>
  <c r="K254" i="3"/>
  <c r="L254" i="3"/>
  <c r="N254" i="3"/>
  <c r="O254" i="3"/>
  <c r="B255" i="3"/>
  <c r="C255" i="3"/>
  <c r="D255" i="3"/>
  <c r="E255" i="3"/>
  <c r="F255" i="3"/>
  <c r="G255" i="3"/>
  <c r="H255" i="3"/>
  <c r="I255" i="3"/>
  <c r="J255" i="3"/>
  <c r="K255" i="3"/>
  <c r="L255" i="3"/>
  <c r="N255" i="3"/>
  <c r="O255" i="3"/>
  <c r="B256" i="3"/>
  <c r="C256" i="3"/>
  <c r="D256" i="3"/>
  <c r="E256" i="3"/>
  <c r="F256" i="3"/>
  <c r="G256" i="3"/>
  <c r="H256" i="3"/>
  <c r="I256" i="3"/>
  <c r="J256" i="3"/>
  <c r="K256" i="3"/>
  <c r="L256" i="3"/>
  <c r="N256" i="3"/>
  <c r="O256" i="3"/>
  <c r="B257" i="3"/>
  <c r="C257" i="3"/>
  <c r="D257" i="3"/>
  <c r="E257" i="3"/>
  <c r="F257" i="3"/>
  <c r="G257" i="3"/>
  <c r="H257" i="3"/>
  <c r="I257" i="3"/>
  <c r="J257" i="3"/>
  <c r="K257" i="3"/>
  <c r="L257" i="3"/>
  <c r="N257" i="3"/>
  <c r="O257" i="3"/>
  <c r="B258" i="3"/>
  <c r="C258" i="3"/>
  <c r="D258" i="3"/>
  <c r="E258" i="3"/>
  <c r="F258" i="3"/>
  <c r="G258" i="3"/>
  <c r="H258" i="3"/>
  <c r="I258" i="3"/>
  <c r="J258" i="3"/>
  <c r="K258" i="3"/>
  <c r="L258" i="3"/>
  <c r="N258" i="3"/>
  <c r="O258" i="3"/>
  <c r="B259" i="3"/>
  <c r="C259" i="3"/>
  <c r="D259" i="3"/>
  <c r="E259" i="3"/>
  <c r="F259" i="3"/>
  <c r="G259" i="3"/>
  <c r="H259" i="3"/>
  <c r="I259" i="3"/>
  <c r="J259" i="3"/>
  <c r="K259" i="3"/>
  <c r="L259" i="3"/>
  <c r="N259" i="3"/>
  <c r="O259" i="3"/>
  <c r="B260" i="3"/>
  <c r="C260" i="3"/>
  <c r="D260" i="3"/>
  <c r="E260" i="3"/>
  <c r="F260" i="3"/>
  <c r="G260" i="3"/>
  <c r="H260" i="3"/>
  <c r="I260" i="3"/>
  <c r="J260" i="3"/>
  <c r="K260" i="3"/>
  <c r="L260" i="3"/>
  <c r="N260" i="3"/>
  <c r="O260" i="3"/>
  <c r="B261" i="3"/>
  <c r="C261" i="3"/>
  <c r="D261" i="3"/>
  <c r="E261" i="3"/>
  <c r="F261" i="3"/>
  <c r="G261" i="3"/>
  <c r="H261" i="3"/>
  <c r="I261" i="3"/>
  <c r="J261" i="3"/>
  <c r="K261" i="3"/>
  <c r="L261" i="3"/>
  <c r="N261" i="3"/>
  <c r="O261" i="3"/>
  <c r="B262" i="3"/>
  <c r="C262" i="3"/>
  <c r="D262" i="3"/>
  <c r="E262" i="3"/>
  <c r="F262" i="3"/>
  <c r="G262" i="3"/>
  <c r="H262" i="3"/>
  <c r="I262" i="3"/>
  <c r="J262" i="3"/>
  <c r="K262" i="3"/>
  <c r="L262" i="3"/>
  <c r="N262" i="3"/>
  <c r="O262" i="3"/>
  <c r="B263" i="3"/>
  <c r="C263" i="3"/>
  <c r="D263" i="3"/>
  <c r="E263" i="3"/>
  <c r="F263" i="3"/>
  <c r="G263" i="3"/>
  <c r="H263" i="3"/>
  <c r="I263" i="3"/>
  <c r="J263" i="3"/>
  <c r="K263" i="3"/>
  <c r="L263" i="3"/>
  <c r="N263" i="3"/>
  <c r="O263" i="3"/>
  <c r="B264" i="3"/>
  <c r="C264" i="3"/>
  <c r="D264" i="3"/>
  <c r="E264" i="3"/>
  <c r="F264" i="3"/>
  <c r="G264" i="3"/>
  <c r="H264" i="3"/>
  <c r="I264" i="3"/>
  <c r="J264" i="3"/>
  <c r="K264" i="3"/>
  <c r="L264" i="3"/>
  <c r="N264" i="3"/>
  <c r="O264" i="3"/>
  <c r="B265" i="3"/>
  <c r="C265" i="3"/>
  <c r="D265" i="3"/>
  <c r="E265" i="3"/>
  <c r="F265" i="3"/>
  <c r="G265" i="3"/>
  <c r="H265" i="3"/>
  <c r="I265" i="3"/>
  <c r="J265" i="3"/>
  <c r="K265" i="3"/>
  <c r="L265" i="3"/>
  <c r="N265" i="3"/>
  <c r="O265" i="3"/>
  <c r="B266" i="3"/>
  <c r="C266" i="3"/>
  <c r="D266" i="3"/>
  <c r="E266" i="3"/>
  <c r="F266" i="3"/>
  <c r="G266" i="3"/>
  <c r="H266" i="3"/>
  <c r="I266" i="3"/>
  <c r="J266" i="3"/>
  <c r="K266" i="3"/>
  <c r="L266" i="3"/>
  <c r="N266" i="3"/>
  <c r="O266" i="3"/>
  <c r="B267" i="3"/>
  <c r="C267" i="3"/>
  <c r="D267" i="3"/>
  <c r="E267" i="3"/>
  <c r="F267" i="3"/>
  <c r="G267" i="3"/>
  <c r="H267" i="3"/>
  <c r="I267" i="3"/>
  <c r="J267" i="3"/>
  <c r="K267" i="3"/>
  <c r="L267" i="3"/>
  <c r="N267" i="3"/>
  <c r="O267" i="3"/>
  <c r="B268" i="3"/>
  <c r="C268" i="3"/>
  <c r="D268" i="3"/>
  <c r="E268" i="3"/>
  <c r="F268" i="3"/>
  <c r="G268" i="3"/>
  <c r="H268" i="3"/>
  <c r="I268" i="3"/>
  <c r="J268" i="3"/>
  <c r="K268" i="3"/>
  <c r="L268" i="3"/>
  <c r="N268" i="3"/>
  <c r="O268" i="3"/>
  <c r="B269" i="3"/>
  <c r="C269" i="3"/>
  <c r="D269" i="3"/>
  <c r="E269" i="3"/>
  <c r="F269" i="3"/>
  <c r="G269" i="3"/>
  <c r="H269" i="3"/>
  <c r="I269" i="3"/>
  <c r="J269" i="3"/>
  <c r="K269" i="3"/>
  <c r="L269" i="3"/>
  <c r="N269" i="3"/>
  <c r="O269" i="3"/>
  <c r="B270" i="3"/>
  <c r="C270" i="3"/>
  <c r="D270" i="3"/>
  <c r="E270" i="3"/>
  <c r="F270" i="3"/>
  <c r="G270" i="3"/>
  <c r="H270" i="3"/>
  <c r="I270" i="3"/>
  <c r="J270" i="3"/>
  <c r="K270" i="3"/>
  <c r="L270" i="3"/>
  <c r="N270" i="3"/>
  <c r="O270" i="3"/>
  <c r="B271" i="3"/>
  <c r="C271" i="3"/>
  <c r="D271" i="3"/>
  <c r="E271" i="3"/>
  <c r="F271" i="3"/>
  <c r="G271" i="3"/>
  <c r="H271" i="3"/>
  <c r="I271" i="3"/>
  <c r="J271" i="3"/>
  <c r="K271" i="3"/>
  <c r="L271" i="3"/>
  <c r="N271" i="3"/>
  <c r="O271" i="3"/>
  <c r="B272" i="3"/>
  <c r="C272" i="3"/>
  <c r="D272" i="3"/>
  <c r="E272" i="3"/>
  <c r="F272" i="3"/>
  <c r="G272" i="3"/>
  <c r="H272" i="3"/>
  <c r="I272" i="3"/>
  <c r="J272" i="3"/>
  <c r="K272" i="3"/>
  <c r="L272" i="3"/>
  <c r="N272" i="3"/>
  <c r="O272" i="3"/>
  <c r="B273" i="3"/>
  <c r="C273" i="3"/>
  <c r="D273" i="3"/>
  <c r="E273" i="3"/>
  <c r="F273" i="3"/>
  <c r="G273" i="3"/>
  <c r="H273" i="3"/>
  <c r="I273" i="3"/>
  <c r="J273" i="3"/>
  <c r="K273" i="3"/>
  <c r="L273" i="3"/>
  <c r="N273" i="3"/>
  <c r="O273" i="3"/>
  <c r="B274" i="3"/>
  <c r="C274" i="3"/>
  <c r="D274" i="3"/>
  <c r="E274" i="3"/>
  <c r="F274" i="3"/>
  <c r="G274" i="3"/>
  <c r="H274" i="3"/>
  <c r="I274" i="3"/>
  <c r="J274" i="3"/>
  <c r="K274" i="3"/>
  <c r="L274" i="3"/>
  <c r="N274" i="3"/>
  <c r="O274" i="3"/>
  <c r="B275" i="3"/>
  <c r="C275" i="3"/>
  <c r="D275" i="3"/>
  <c r="E275" i="3"/>
  <c r="F275" i="3"/>
  <c r="G275" i="3"/>
  <c r="H275" i="3"/>
  <c r="I275" i="3"/>
  <c r="J275" i="3"/>
  <c r="K275" i="3"/>
  <c r="L275" i="3"/>
  <c r="N275" i="3"/>
  <c r="O275" i="3"/>
  <c r="B276" i="3"/>
  <c r="C276" i="3"/>
  <c r="D276" i="3"/>
  <c r="E276" i="3"/>
  <c r="F276" i="3"/>
  <c r="G276" i="3"/>
  <c r="H276" i="3"/>
  <c r="I276" i="3"/>
  <c r="J276" i="3"/>
  <c r="K276" i="3"/>
  <c r="L276" i="3"/>
  <c r="N276" i="3"/>
  <c r="O276" i="3"/>
  <c r="B277" i="3"/>
  <c r="C277" i="3"/>
  <c r="D277" i="3"/>
  <c r="E277" i="3"/>
  <c r="F277" i="3"/>
  <c r="G277" i="3"/>
  <c r="H277" i="3"/>
  <c r="I277" i="3"/>
  <c r="J277" i="3"/>
  <c r="K277" i="3"/>
  <c r="L277" i="3"/>
  <c r="N277" i="3"/>
  <c r="O277" i="3"/>
  <c r="B278" i="3"/>
  <c r="C278" i="3"/>
  <c r="D278" i="3"/>
  <c r="E278" i="3"/>
  <c r="F278" i="3"/>
  <c r="G278" i="3"/>
  <c r="H278" i="3"/>
  <c r="I278" i="3"/>
  <c r="J278" i="3"/>
  <c r="K278" i="3"/>
  <c r="L278" i="3"/>
  <c r="N278" i="3"/>
  <c r="O278" i="3"/>
  <c r="B279" i="3"/>
  <c r="C279" i="3"/>
  <c r="D279" i="3"/>
  <c r="E279" i="3"/>
  <c r="F279" i="3"/>
  <c r="G279" i="3"/>
  <c r="H279" i="3"/>
  <c r="I279" i="3"/>
  <c r="J279" i="3"/>
  <c r="K279" i="3"/>
  <c r="L279" i="3"/>
  <c r="N279" i="3"/>
  <c r="O279" i="3"/>
  <c r="B280" i="3"/>
  <c r="C280" i="3"/>
  <c r="D280" i="3"/>
  <c r="E280" i="3"/>
  <c r="F280" i="3"/>
  <c r="G280" i="3"/>
  <c r="H280" i="3"/>
  <c r="I280" i="3"/>
  <c r="J280" i="3"/>
  <c r="K280" i="3"/>
  <c r="L280" i="3"/>
  <c r="N280" i="3"/>
  <c r="O280" i="3"/>
  <c r="B281" i="3"/>
  <c r="C281" i="3"/>
  <c r="D281" i="3"/>
  <c r="E281" i="3"/>
  <c r="F281" i="3"/>
  <c r="G281" i="3"/>
  <c r="H281" i="3"/>
  <c r="I281" i="3"/>
  <c r="J281" i="3"/>
  <c r="K281" i="3"/>
  <c r="L281" i="3"/>
  <c r="N281" i="3"/>
  <c r="O281" i="3"/>
  <c r="B282" i="3"/>
  <c r="C282" i="3"/>
  <c r="D282" i="3"/>
  <c r="E282" i="3"/>
  <c r="F282" i="3"/>
  <c r="G282" i="3"/>
  <c r="H282" i="3"/>
  <c r="I282" i="3"/>
  <c r="J282" i="3"/>
  <c r="K282" i="3"/>
  <c r="L282" i="3"/>
  <c r="N282" i="3"/>
  <c r="O282" i="3"/>
  <c r="B283" i="3"/>
  <c r="C283" i="3"/>
  <c r="D283" i="3"/>
  <c r="E283" i="3"/>
  <c r="F283" i="3"/>
  <c r="G283" i="3"/>
  <c r="H283" i="3"/>
  <c r="I283" i="3"/>
  <c r="J283" i="3"/>
  <c r="K283" i="3"/>
  <c r="L283" i="3"/>
  <c r="N283" i="3"/>
  <c r="O283" i="3"/>
  <c r="B284" i="3"/>
  <c r="C284" i="3"/>
  <c r="D284" i="3"/>
  <c r="E284" i="3"/>
  <c r="F284" i="3"/>
  <c r="G284" i="3"/>
  <c r="H284" i="3"/>
  <c r="I284" i="3"/>
  <c r="J284" i="3"/>
  <c r="K284" i="3"/>
  <c r="L284" i="3"/>
  <c r="N284" i="3"/>
  <c r="O284" i="3"/>
  <c r="B285" i="3"/>
  <c r="C285" i="3"/>
  <c r="D285" i="3"/>
  <c r="E285" i="3"/>
  <c r="F285" i="3"/>
  <c r="G285" i="3"/>
  <c r="H285" i="3"/>
  <c r="I285" i="3"/>
  <c r="J285" i="3"/>
  <c r="K285" i="3"/>
  <c r="L285" i="3"/>
  <c r="N285" i="3"/>
  <c r="O285" i="3"/>
  <c r="B286" i="3"/>
  <c r="C286" i="3"/>
  <c r="D286" i="3"/>
  <c r="E286" i="3"/>
  <c r="F286" i="3"/>
  <c r="G286" i="3"/>
  <c r="H286" i="3"/>
  <c r="I286" i="3"/>
  <c r="J286" i="3"/>
  <c r="K286" i="3"/>
  <c r="L286" i="3"/>
  <c r="N286" i="3"/>
  <c r="O286" i="3"/>
  <c r="B287" i="3"/>
  <c r="C287" i="3"/>
  <c r="D287" i="3"/>
  <c r="E287" i="3"/>
  <c r="F287" i="3"/>
  <c r="G287" i="3"/>
  <c r="H287" i="3"/>
  <c r="I287" i="3"/>
  <c r="J287" i="3"/>
  <c r="K287" i="3"/>
  <c r="L287" i="3"/>
  <c r="N287" i="3"/>
  <c r="O287" i="3"/>
  <c r="B288" i="3"/>
  <c r="C288" i="3"/>
  <c r="D288" i="3"/>
  <c r="E288" i="3"/>
  <c r="F288" i="3"/>
  <c r="G288" i="3"/>
  <c r="H288" i="3"/>
  <c r="I288" i="3"/>
  <c r="J288" i="3"/>
  <c r="K288" i="3"/>
  <c r="L288" i="3"/>
  <c r="M288" i="3"/>
  <c r="N288" i="3"/>
  <c r="O288" i="3"/>
  <c r="B289" i="3"/>
  <c r="C289" i="3"/>
  <c r="D289" i="3"/>
  <c r="E289" i="3"/>
  <c r="F289" i="3"/>
  <c r="G289" i="3"/>
  <c r="H289" i="3"/>
  <c r="I289" i="3"/>
  <c r="J289" i="3"/>
  <c r="K289" i="3"/>
  <c r="L289" i="3"/>
  <c r="N289" i="3"/>
  <c r="O289" i="3"/>
  <c r="B290" i="3"/>
  <c r="C290" i="3"/>
  <c r="D290" i="3"/>
  <c r="E290" i="3"/>
  <c r="F290" i="3"/>
  <c r="G290" i="3"/>
  <c r="H290" i="3"/>
  <c r="I290" i="3"/>
  <c r="J290" i="3"/>
  <c r="K290" i="3"/>
  <c r="L290" i="3"/>
  <c r="N290" i="3"/>
  <c r="O290" i="3"/>
  <c r="B291" i="3"/>
  <c r="C291" i="3"/>
  <c r="D291" i="3"/>
  <c r="E291" i="3"/>
  <c r="F291" i="3"/>
  <c r="G291" i="3"/>
  <c r="H291" i="3"/>
  <c r="I291" i="3"/>
  <c r="J291" i="3"/>
  <c r="K291" i="3"/>
  <c r="L291" i="3"/>
  <c r="N291" i="3"/>
  <c r="O291" i="3"/>
  <c r="B292" i="3"/>
  <c r="C292" i="3"/>
  <c r="D292" i="3"/>
  <c r="E292" i="3"/>
  <c r="F292" i="3"/>
  <c r="G292" i="3"/>
  <c r="H292" i="3"/>
  <c r="I292" i="3"/>
  <c r="J292" i="3"/>
  <c r="K292" i="3"/>
  <c r="L292" i="3"/>
  <c r="N292" i="3"/>
  <c r="O292" i="3"/>
  <c r="B293" i="3"/>
  <c r="C293" i="3"/>
  <c r="D293" i="3"/>
  <c r="E293" i="3"/>
  <c r="F293" i="3"/>
  <c r="G293" i="3"/>
  <c r="H293" i="3"/>
  <c r="I293" i="3"/>
  <c r="J293" i="3"/>
  <c r="K293" i="3"/>
  <c r="L293" i="3"/>
  <c r="N293" i="3"/>
  <c r="O293" i="3"/>
  <c r="B294" i="3"/>
  <c r="C294" i="3"/>
  <c r="D294" i="3"/>
  <c r="E294" i="3"/>
  <c r="F294" i="3"/>
  <c r="G294" i="3"/>
  <c r="H294" i="3"/>
  <c r="I294" i="3"/>
  <c r="J294" i="3"/>
  <c r="K294" i="3"/>
  <c r="L294" i="3"/>
  <c r="N294" i="3"/>
  <c r="O294" i="3"/>
  <c r="B295" i="3"/>
  <c r="C295" i="3"/>
  <c r="D295" i="3"/>
  <c r="E295" i="3"/>
  <c r="F295" i="3"/>
  <c r="G295" i="3"/>
  <c r="H295" i="3"/>
  <c r="I295" i="3"/>
  <c r="J295" i="3"/>
  <c r="K295" i="3"/>
  <c r="L295" i="3"/>
  <c r="N295" i="3"/>
  <c r="O295" i="3"/>
  <c r="B296" i="3"/>
  <c r="C296" i="3"/>
  <c r="D296" i="3"/>
  <c r="E296" i="3"/>
  <c r="F296" i="3"/>
  <c r="G296" i="3"/>
  <c r="H296" i="3"/>
  <c r="I296" i="3"/>
  <c r="J296" i="3"/>
  <c r="K296" i="3"/>
  <c r="L296" i="3"/>
  <c r="N296" i="3"/>
  <c r="O296" i="3"/>
  <c r="B297" i="3"/>
  <c r="C297" i="3"/>
  <c r="D297" i="3"/>
  <c r="E297" i="3"/>
  <c r="F297" i="3"/>
  <c r="G297" i="3"/>
  <c r="H297" i="3"/>
  <c r="I297" i="3"/>
  <c r="J297" i="3"/>
  <c r="K297" i="3"/>
  <c r="L297" i="3"/>
  <c r="N297" i="3"/>
  <c r="O297" i="3"/>
  <c r="B298" i="3"/>
  <c r="C298" i="3"/>
  <c r="D298" i="3"/>
  <c r="E298" i="3"/>
  <c r="F298" i="3"/>
  <c r="G298" i="3"/>
  <c r="H298" i="3"/>
  <c r="I298" i="3"/>
  <c r="J298" i="3"/>
  <c r="K298" i="3"/>
  <c r="L298" i="3"/>
  <c r="N298" i="3"/>
  <c r="O298" i="3"/>
  <c r="B299" i="3"/>
  <c r="C299" i="3"/>
  <c r="D299" i="3"/>
  <c r="E299" i="3"/>
  <c r="F299" i="3"/>
  <c r="G299" i="3"/>
  <c r="H299" i="3"/>
  <c r="I299" i="3"/>
  <c r="J299" i="3"/>
  <c r="K299" i="3"/>
  <c r="L299" i="3"/>
  <c r="N299" i="3"/>
  <c r="O299" i="3"/>
  <c r="B300" i="3"/>
  <c r="C300" i="3"/>
  <c r="D300" i="3"/>
  <c r="E300" i="3"/>
  <c r="F300" i="3"/>
  <c r="G300" i="3"/>
  <c r="H300" i="3"/>
  <c r="I300" i="3"/>
  <c r="J300" i="3"/>
  <c r="K300" i="3"/>
  <c r="L300" i="3"/>
  <c r="N300" i="3"/>
  <c r="O300" i="3"/>
  <c r="B301" i="3"/>
  <c r="C301" i="3"/>
  <c r="D301" i="3"/>
  <c r="E301" i="3"/>
  <c r="F301" i="3"/>
  <c r="G301" i="3"/>
  <c r="H301" i="3"/>
  <c r="I301" i="3"/>
  <c r="J301" i="3"/>
  <c r="K301" i="3"/>
  <c r="L301" i="3"/>
  <c r="N301" i="3"/>
  <c r="O301" i="3"/>
  <c r="B302" i="3"/>
  <c r="C302" i="3"/>
  <c r="D302" i="3"/>
  <c r="E302" i="3"/>
  <c r="F302" i="3"/>
  <c r="G302" i="3"/>
  <c r="H302" i="3"/>
  <c r="I302" i="3"/>
  <c r="J302" i="3"/>
  <c r="K302" i="3"/>
  <c r="L302" i="3"/>
  <c r="N302" i="3"/>
  <c r="O302" i="3"/>
  <c r="B303" i="3"/>
  <c r="C303" i="3"/>
  <c r="D303" i="3"/>
  <c r="E303" i="3"/>
  <c r="F303" i="3"/>
  <c r="G303" i="3"/>
  <c r="H303" i="3"/>
  <c r="I303" i="3"/>
  <c r="J303" i="3"/>
  <c r="K303" i="3"/>
  <c r="L303" i="3"/>
  <c r="N303" i="3"/>
  <c r="O303" i="3"/>
  <c r="B304" i="3"/>
  <c r="C304" i="3"/>
  <c r="D304" i="3"/>
  <c r="E304" i="3"/>
  <c r="F304" i="3"/>
  <c r="G304" i="3"/>
  <c r="H304" i="3"/>
  <c r="I304" i="3"/>
  <c r="J304" i="3"/>
  <c r="K304" i="3"/>
  <c r="L304" i="3"/>
  <c r="N304" i="3"/>
  <c r="O304" i="3"/>
  <c r="B305" i="3"/>
  <c r="C305" i="3"/>
  <c r="D305" i="3"/>
  <c r="E305" i="3"/>
  <c r="F305" i="3"/>
  <c r="G305" i="3"/>
  <c r="H305" i="3"/>
  <c r="I305" i="3"/>
  <c r="J305" i="3"/>
  <c r="K305" i="3"/>
  <c r="L305" i="3"/>
  <c r="N305" i="3"/>
  <c r="O305" i="3"/>
  <c r="B306" i="3"/>
  <c r="C306" i="3"/>
  <c r="D306" i="3"/>
  <c r="E306" i="3"/>
  <c r="F306" i="3"/>
  <c r="G306" i="3"/>
  <c r="H306" i="3"/>
  <c r="I306" i="3"/>
  <c r="J306" i="3"/>
  <c r="K306" i="3"/>
  <c r="L306" i="3"/>
  <c r="N306" i="3"/>
  <c r="O306" i="3"/>
  <c r="B307" i="3"/>
  <c r="C307" i="3"/>
  <c r="D307" i="3"/>
  <c r="E307" i="3"/>
  <c r="F307" i="3"/>
  <c r="G307" i="3"/>
  <c r="H307" i="3"/>
  <c r="I307" i="3"/>
  <c r="J307" i="3"/>
  <c r="K307" i="3"/>
  <c r="L307" i="3"/>
  <c r="M307" i="3"/>
  <c r="N307" i="3"/>
  <c r="O307" i="3"/>
  <c r="B308" i="3"/>
  <c r="C308" i="3"/>
  <c r="D308" i="3"/>
  <c r="E308" i="3"/>
  <c r="F308" i="3"/>
  <c r="G308" i="3"/>
  <c r="H308" i="3"/>
  <c r="I308" i="3"/>
  <c r="J308" i="3"/>
  <c r="K308" i="3"/>
  <c r="L308" i="3"/>
  <c r="N308" i="3"/>
  <c r="O308" i="3"/>
  <c r="B309" i="3"/>
  <c r="C309" i="3"/>
  <c r="D309" i="3"/>
  <c r="E309" i="3"/>
  <c r="F309" i="3"/>
  <c r="G309" i="3"/>
  <c r="H309" i="3"/>
  <c r="I309" i="3"/>
  <c r="J309" i="3"/>
  <c r="K309" i="3"/>
  <c r="L309" i="3"/>
  <c r="M309" i="3"/>
  <c r="N309" i="3"/>
  <c r="O309" i="3"/>
  <c r="B310" i="3"/>
  <c r="C310" i="3"/>
  <c r="D310" i="3"/>
  <c r="E310" i="3"/>
  <c r="F310" i="3"/>
  <c r="G310" i="3"/>
  <c r="H310" i="3"/>
  <c r="I310" i="3"/>
  <c r="J310" i="3"/>
  <c r="K310" i="3"/>
  <c r="L310" i="3"/>
  <c r="M310" i="3"/>
  <c r="N310" i="3"/>
  <c r="O310" i="3"/>
  <c r="B311" i="3"/>
  <c r="C311" i="3"/>
  <c r="D311" i="3"/>
  <c r="E311" i="3"/>
  <c r="F311" i="3"/>
  <c r="G311" i="3"/>
  <c r="H311" i="3"/>
  <c r="I311" i="3"/>
  <c r="J311" i="3"/>
  <c r="K311" i="3"/>
  <c r="L311" i="3"/>
  <c r="M311" i="3"/>
  <c r="N311" i="3"/>
  <c r="O311" i="3"/>
  <c r="B312" i="3"/>
  <c r="C312" i="3"/>
  <c r="D312" i="3"/>
  <c r="E312" i="3"/>
  <c r="F312" i="3"/>
  <c r="G312" i="3"/>
  <c r="H312" i="3"/>
  <c r="I312" i="3"/>
  <c r="J312" i="3"/>
  <c r="K312" i="3"/>
  <c r="L312" i="3"/>
  <c r="N312" i="3"/>
  <c r="O312" i="3"/>
  <c r="B313" i="3"/>
  <c r="C313" i="3"/>
  <c r="D313" i="3"/>
  <c r="E313" i="3"/>
  <c r="F313" i="3"/>
  <c r="G313" i="3"/>
  <c r="H313" i="3"/>
  <c r="I313" i="3"/>
  <c r="J313" i="3"/>
  <c r="K313" i="3"/>
  <c r="L313" i="3"/>
  <c r="M313" i="3"/>
  <c r="N313" i="3"/>
  <c r="O313" i="3"/>
  <c r="B314" i="3"/>
  <c r="C314" i="3"/>
  <c r="D314" i="3"/>
  <c r="E314" i="3"/>
  <c r="F314" i="3"/>
  <c r="G314" i="3"/>
  <c r="H314" i="3"/>
  <c r="I314" i="3"/>
  <c r="J314" i="3"/>
  <c r="K314" i="3"/>
  <c r="L314" i="3"/>
  <c r="N314" i="3"/>
  <c r="O314" i="3"/>
  <c r="B315" i="3"/>
  <c r="C315" i="3"/>
  <c r="D315" i="3"/>
  <c r="E315" i="3"/>
  <c r="F315" i="3"/>
  <c r="G315" i="3"/>
  <c r="H315" i="3"/>
  <c r="I315" i="3"/>
  <c r="J315" i="3"/>
  <c r="K315" i="3"/>
  <c r="L315" i="3"/>
  <c r="N315" i="3"/>
  <c r="O315" i="3"/>
  <c r="B316" i="3"/>
  <c r="C316" i="3"/>
  <c r="D316" i="3"/>
  <c r="E316" i="3"/>
  <c r="F316" i="3"/>
  <c r="G316" i="3"/>
  <c r="H316" i="3"/>
  <c r="I316" i="3"/>
  <c r="J316" i="3"/>
  <c r="K316" i="3"/>
  <c r="L316" i="3"/>
  <c r="N316" i="3"/>
  <c r="O316" i="3"/>
  <c r="B317" i="3"/>
  <c r="C317" i="3"/>
  <c r="D317" i="3"/>
  <c r="E317" i="3"/>
  <c r="F317" i="3"/>
  <c r="G317" i="3"/>
  <c r="H317" i="3"/>
  <c r="I317" i="3"/>
  <c r="J317" i="3"/>
  <c r="K317" i="3"/>
  <c r="L317" i="3"/>
  <c r="M317" i="3"/>
  <c r="N317" i="3"/>
  <c r="O317" i="3"/>
  <c r="B318" i="3"/>
  <c r="C318" i="3"/>
  <c r="D318" i="3"/>
  <c r="E318" i="3"/>
  <c r="F318" i="3"/>
  <c r="G318" i="3"/>
  <c r="H318" i="3"/>
  <c r="I318" i="3"/>
  <c r="J318" i="3"/>
  <c r="K318" i="3"/>
  <c r="L318" i="3"/>
  <c r="N318" i="3"/>
  <c r="O318" i="3"/>
  <c r="B319" i="3"/>
  <c r="C319" i="3"/>
  <c r="D319" i="3"/>
  <c r="E319" i="3"/>
  <c r="F319" i="3"/>
  <c r="G319" i="3"/>
  <c r="H319" i="3"/>
  <c r="I319" i="3"/>
  <c r="J319" i="3"/>
  <c r="K319" i="3"/>
  <c r="L319" i="3"/>
  <c r="N319" i="3"/>
  <c r="O319" i="3"/>
  <c r="A2" i="3"/>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1" i="3"/>
  <c r="AU2" i="2"/>
  <c r="AV2" i="2"/>
  <c r="AW2" i="2"/>
  <c r="AX2" i="2"/>
  <c r="AY2" i="2"/>
  <c r="AZ2" i="2"/>
  <c r="BA2" i="2"/>
  <c r="BB2" i="2"/>
  <c r="BC2" i="2"/>
  <c r="BD2" i="2"/>
  <c r="BE2" i="2"/>
  <c r="BF2" i="2"/>
  <c r="BH2" i="2"/>
  <c r="BI2" i="2"/>
  <c r="BJ2" i="2"/>
  <c r="BK2" i="2"/>
  <c r="BL2" i="2"/>
  <c r="BM2" i="2"/>
  <c r="BN2" i="2"/>
  <c r="BO2" i="2"/>
  <c r="BP2" i="2"/>
  <c r="BQ2" i="2"/>
  <c r="BR2" i="2"/>
  <c r="BS2" i="2"/>
  <c r="BT2" i="2"/>
  <c r="BU2" i="2"/>
  <c r="BV2" i="2"/>
  <c r="BW2" i="2"/>
  <c r="BX2" i="2"/>
  <c r="BY2" i="2"/>
  <c r="BZ2" i="2"/>
  <c r="CA2" i="2"/>
  <c r="CB2" i="2"/>
  <c r="CC2" i="2"/>
  <c r="CD2" i="2"/>
  <c r="CE2" i="2"/>
  <c r="CF2" i="2"/>
  <c r="CG2" i="2"/>
  <c r="CH2" i="2"/>
  <c r="CJ2" i="2"/>
  <c r="CK2" i="2"/>
  <c r="CL2" i="2"/>
  <c r="CM2" i="2"/>
  <c r="AU3" i="2"/>
  <c r="AV3" i="2"/>
  <c r="AW3" i="2"/>
  <c r="AX3" i="2"/>
  <c r="AY3" i="2"/>
  <c r="AZ3" i="2"/>
  <c r="BA3" i="2"/>
  <c r="BB3" i="2"/>
  <c r="BC3" i="2"/>
  <c r="BD3" i="2"/>
  <c r="BE3" i="2"/>
  <c r="BF3" i="2"/>
  <c r="BH3" i="2"/>
  <c r="BI3" i="2"/>
  <c r="BJ3" i="2"/>
  <c r="BK3" i="2"/>
  <c r="BL3" i="2"/>
  <c r="BM3" i="2"/>
  <c r="BN3" i="2"/>
  <c r="BO3" i="2"/>
  <c r="BP3" i="2"/>
  <c r="BQ3" i="2"/>
  <c r="BR3" i="2"/>
  <c r="BS3" i="2"/>
  <c r="BT3" i="2"/>
  <c r="BU3" i="2"/>
  <c r="BV3" i="2"/>
  <c r="BW3" i="2"/>
  <c r="BX3" i="2"/>
  <c r="BY3" i="2"/>
  <c r="BZ3" i="2"/>
  <c r="CA3" i="2"/>
  <c r="CB3" i="2"/>
  <c r="CC3" i="2"/>
  <c r="CD3" i="2"/>
  <c r="CE3" i="2"/>
  <c r="CF3" i="2"/>
  <c r="CG3" i="2"/>
  <c r="CH3" i="2"/>
  <c r="CJ3" i="2"/>
  <c r="CK3" i="2"/>
  <c r="CL3" i="2"/>
  <c r="CM3" i="2"/>
  <c r="AU4" i="2"/>
  <c r="AV4" i="2"/>
  <c r="AW4" i="2"/>
  <c r="AX4" i="2"/>
  <c r="AY4" i="2"/>
  <c r="AZ4" i="2"/>
  <c r="BA4" i="2"/>
  <c r="BB4" i="2"/>
  <c r="BC4" i="2"/>
  <c r="BD4" i="2"/>
  <c r="BE4" i="2"/>
  <c r="BF4" i="2"/>
  <c r="BH4" i="2"/>
  <c r="BI4" i="2"/>
  <c r="BJ4" i="2"/>
  <c r="BK4" i="2"/>
  <c r="BL4" i="2"/>
  <c r="BM4" i="2"/>
  <c r="BN4" i="2"/>
  <c r="BO4" i="2"/>
  <c r="BP4" i="2"/>
  <c r="BQ4" i="2"/>
  <c r="BR4" i="2"/>
  <c r="BS4" i="2"/>
  <c r="BT4" i="2"/>
  <c r="BU4" i="2"/>
  <c r="BV4" i="2"/>
  <c r="BW4" i="2"/>
  <c r="BX4" i="2"/>
  <c r="BY4" i="2"/>
  <c r="BZ4" i="2"/>
  <c r="CA4" i="2"/>
  <c r="CB4" i="2"/>
  <c r="CC4" i="2"/>
  <c r="CD4" i="2"/>
  <c r="CE4" i="2"/>
  <c r="CF4" i="2"/>
  <c r="CG4" i="2"/>
  <c r="CH4" i="2"/>
  <c r="CJ4" i="2"/>
  <c r="CK4" i="2"/>
  <c r="CL4" i="2"/>
  <c r="CM4" i="2"/>
  <c r="AU5" i="2"/>
  <c r="AV5" i="2"/>
  <c r="AW5" i="2"/>
  <c r="AX5" i="2"/>
  <c r="AY5" i="2"/>
  <c r="AZ5" i="2"/>
  <c r="BA5" i="2"/>
  <c r="BB5" i="2"/>
  <c r="BC5" i="2"/>
  <c r="BD5" i="2"/>
  <c r="BE5" i="2"/>
  <c r="BF5" i="2"/>
  <c r="BH5" i="2"/>
  <c r="BI5" i="2"/>
  <c r="BJ5" i="2"/>
  <c r="BK5" i="2"/>
  <c r="BL5" i="2"/>
  <c r="BM5" i="2"/>
  <c r="BN5" i="2"/>
  <c r="BO5" i="2"/>
  <c r="BP5" i="2"/>
  <c r="BQ5" i="2"/>
  <c r="BR5" i="2"/>
  <c r="BS5" i="2"/>
  <c r="BT5" i="2"/>
  <c r="BU5" i="2"/>
  <c r="BV5" i="2"/>
  <c r="BW5" i="2"/>
  <c r="BX5" i="2"/>
  <c r="BY5" i="2"/>
  <c r="BZ5" i="2"/>
  <c r="CA5" i="2"/>
  <c r="CB5" i="2"/>
  <c r="CC5" i="2"/>
  <c r="CD5" i="2"/>
  <c r="CE5" i="2"/>
  <c r="CF5" i="2"/>
  <c r="CG5" i="2"/>
  <c r="CH5" i="2"/>
  <c r="CJ5" i="2"/>
  <c r="CK5" i="2"/>
  <c r="CL5" i="2"/>
  <c r="CM5" i="2"/>
  <c r="AU6" i="2"/>
  <c r="AV6" i="2"/>
  <c r="AW6" i="2"/>
  <c r="AX6" i="2"/>
  <c r="AY6" i="2"/>
  <c r="AZ6" i="2"/>
  <c r="BA6" i="2"/>
  <c r="BB6" i="2"/>
  <c r="BC6" i="2"/>
  <c r="BD6" i="2"/>
  <c r="BE6" i="2"/>
  <c r="BF6" i="2"/>
  <c r="BH6" i="2"/>
  <c r="BI6" i="2"/>
  <c r="BJ6" i="2"/>
  <c r="BK6" i="2"/>
  <c r="BL6" i="2"/>
  <c r="BM6" i="2"/>
  <c r="BN6" i="2"/>
  <c r="BO6" i="2"/>
  <c r="BP6" i="2"/>
  <c r="BQ6" i="2"/>
  <c r="BR6" i="2"/>
  <c r="BS6" i="2"/>
  <c r="BT6" i="2"/>
  <c r="BU6" i="2"/>
  <c r="BV6" i="2"/>
  <c r="BW6" i="2"/>
  <c r="BX6" i="2"/>
  <c r="BY6" i="2"/>
  <c r="BZ6" i="2"/>
  <c r="CA6" i="2"/>
  <c r="CB6" i="2"/>
  <c r="CC6" i="2"/>
  <c r="CD6" i="2"/>
  <c r="CE6" i="2"/>
  <c r="CF6" i="2"/>
  <c r="CG6" i="2"/>
  <c r="CH6" i="2"/>
  <c r="CJ6" i="2"/>
  <c r="CK6" i="2"/>
  <c r="CL6" i="2"/>
  <c r="CM6" i="2"/>
  <c r="AU7" i="2"/>
  <c r="AV7" i="2"/>
  <c r="AW7" i="2"/>
  <c r="AX7" i="2"/>
  <c r="AY7" i="2"/>
  <c r="AZ7" i="2"/>
  <c r="BA7" i="2"/>
  <c r="BB7" i="2"/>
  <c r="BC7" i="2"/>
  <c r="BD7" i="2"/>
  <c r="BE7" i="2"/>
  <c r="BF7" i="2"/>
  <c r="BH7" i="2"/>
  <c r="BI7" i="2"/>
  <c r="BJ7" i="2"/>
  <c r="BK7" i="2"/>
  <c r="BL7" i="2"/>
  <c r="BM7" i="2"/>
  <c r="BN7" i="2"/>
  <c r="BO7" i="2"/>
  <c r="BP7" i="2"/>
  <c r="BQ7" i="2"/>
  <c r="BR7" i="2"/>
  <c r="BS7" i="2"/>
  <c r="BT7" i="2"/>
  <c r="BU7" i="2"/>
  <c r="BV7" i="2"/>
  <c r="BW7" i="2"/>
  <c r="BX7" i="2"/>
  <c r="BY7" i="2"/>
  <c r="BZ7" i="2"/>
  <c r="CA7" i="2"/>
  <c r="CB7" i="2"/>
  <c r="CC7" i="2"/>
  <c r="CD7" i="2"/>
  <c r="CE7" i="2"/>
  <c r="CF7" i="2"/>
  <c r="CG7" i="2"/>
  <c r="CH7" i="2"/>
  <c r="CJ7" i="2"/>
  <c r="CK7" i="2"/>
  <c r="CL7" i="2"/>
  <c r="CM7" i="2"/>
  <c r="AU8" i="2"/>
  <c r="AV8" i="2"/>
  <c r="AW8" i="2"/>
  <c r="AX8" i="2"/>
  <c r="AY8" i="2"/>
  <c r="AZ8" i="2"/>
  <c r="BA8" i="2"/>
  <c r="BB8" i="2"/>
  <c r="BC8" i="2"/>
  <c r="BD8" i="2"/>
  <c r="BE8" i="2"/>
  <c r="BH8" i="2"/>
  <c r="BI8" i="2"/>
  <c r="BJ8" i="2"/>
  <c r="BK8" i="2"/>
  <c r="BL8" i="2"/>
  <c r="BM8" i="2"/>
  <c r="BN8" i="2"/>
  <c r="BO8" i="2"/>
  <c r="BP8" i="2"/>
  <c r="BQ8" i="2"/>
  <c r="BR8" i="2"/>
  <c r="BS8" i="2"/>
  <c r="BT8" i="2"/>
  <c r="BU8" i="2"/>
  <c r="BV8" i="2"/>
  <c r="BW8" i="2"/>
  <c r="BX8" i="2"/>
  <c r="BY8" i="2"/>
  <c r="BZ8" i="2"/>
  <c r="CA8" i="2"/>
  <c r="CB8" i="2"/>
  <c r="CC8" i="2"/>
  <c r="CD8" i="2"/>
  <c r="CE8" i="2"/>
  <c r="CF8" i="2"/>
  <c r="CG8" i="2"/>
  <c r="CH8" i="2"/>
  <c r="CJ8" i="2"/>
  <c r="CK8" i="2"/>
  <c r="CL8" i="2"/>
  <c r="CM8" i="2"/>
  <c r="AU9" i="2"/>
  <c r="AV9" i="2"/>
  <c r="AW9" i="2"/>
  <c r="AX9" i="2"/>
  <c r="AY9" i="2"/>
  <c r="AZ9" i="2"/>
  <c r="BA9" i="2"/>
  <c r="BB9" i="2"/>
  <c r="BC9" i="2"/>
  <c r="BD9" i="2"/>
  <c r="BE9" i="2"/>
  <c r="BF9" i="2"/>
  <c r="BH9" i="2"/>
  <c r="BI9" i="2"/>
  <c r="BJ9" i="2"/>
  <c r="BK9" i="2"/>
  <c r="BL9" i="2"/>
  <c r="BM9" i="2"/>
  <c r="BN9" i="2"/>
  <c r="BO9" i="2"/>
  <c r="BP9" i="2"/>
  <c r="BQ9" i="2"/>
  <c r="BR9" i="2"/>
  <c r="BS9" i="2"/>
  <c r="BT9" i="2"/>
  <c r="BU9" i="2"/>
  <c r="BV9" i="2"/>
  <c r="BW9" i="2"/>
  <c r="BX9" i="2"/>
  <c r="BY9" i="2"/>
  <c r="BZ9" i="2"/>
  <c r="CA9" i="2"/>
  <c r="CB9" i="2"/>
  <c r="CC9" i="2"/>
  <c r="CD9" i="2"/>
  <c r="CE9" i="2"/>
  <c r="CF9" i="2"/>
  <c r="CG9" i="2"/>
  <c r="CH9" i="2"/>
  <c r="CJ9" i="2"/>
  <c r="CK9" i="2"/>
  <c r="CL9" i="2"/>
  <c r="CM9" i="2"/>
  <c r="AU10" i="2"/>
  <c r="AV10" i="2"/>
  <c r="AW10" i="2"/>
  <c r="AX10" i="2"/>
  <c r="AY10" i="2"/>
  <c r="AZ10" i="2"/>
  <c r="BA10" i="2"/>
  <c r="BB10" i="2"/>
  <c r="BC10" i="2"/>
  <c r="BD10" i="2"/>
  <c r="BE10" i="2"/>
  <c r="BF10" i="2"/>
  <c r="BH10" i="2"/>
  <c r="BI10" i="2"/>
  <c r="BJ10" i="2"/>
  <c r="BK10" i="2"/>
  <c r="BL10" i="2"/>
  <c r="BM10" i="2"/>
  <c r="BN10" i="2"/>
  <c r="BO10" i="2"/>
  <c r="BP10" i="2"/>
  <c r="BQ10" i="2"/>
  <c r="BR10" i="2"/>
  <c r="BS10" i="2"/>
  <c r="BT10" i="2"/>
  <c r="BU10" i="2"/>
  <c r="BV10" i="2"/>
  <c r="BW10" i="2"/>
  <c r="BX10" i="2"/>
  <c r="BY10" i="2"/>
  <c r="BZ10" i="2"/>
  <c r="CA10" i="2"/>
  <c r="CB10" i="2"/>
  <c r="CC10" i="2"/>
  <c r="CD10" i="2"/>
  <c r="CE10" i="2"/>
  <c r="CF10" i="2"/>
  <c r="CG10" i="2"/>
  <c r="CH10" i="2"/>
  <c r="CJ10" i="2"/>
  <c r="CK10" i="2"/>
  <c r="CL10" i="2"/>
  <c r="CM10" i="2"/>
  <c r="AU11" i="2"/>
  <c r="AV11" i="2"/>
  <c r="AW11" i="2"/>
  <c r="AX11" i="2"/>
  <c r="AY11" i="2"/>
  <c r="AZ11" i="2"/>
  <c r="BA11" i="2"/>
  <c r="BB11" i="2"/>
  <c r="BC11" i="2"/>
  <c r="BD11" i="2"/>
  <c r="BE11" i="2"/>
  <c r="BF11" i="2"/>
  <c r="BH11" i="2"/>
  <c r="BI11" i="2"/>
  <c r="BJ11" i="2"/>
  <c r="BK11" i="2"/>
  <c r="BL11" i="2"/>
  <c r="BM11" i="2"/>
  <c r="BN11" i="2"/>
  <c r="BO11" i="2"/>
  <c r="BP11" i="2"/>
  <c r="BQ11" i="2"/>
  <c r="BR11" i="2"/>
  <c r="BS11" i="2"/>
  <c r="BT11" i="2"/>
  <c r="BU11" i="2"/>
  <c r="BV11" i="2"/>
  <c r="BW11" i="2"/>
  <c r="BX11" i="2"/>
  <c r="BY11" i="2"/>
  <c r="BZ11" i="2"/>
  <c r="CA11" i="2"/>
  <c r="CB11" i="2"/>
  <c r="CC11" i="2"/>
  <c r="CD11" i="2"/>
  <c r="CE11" i="2"/>
  <c r="CF11" i="2"/>
  <c r="CG11" i="2"/>
  <c r="CH11" i="2"/>
  <c r="CJ11" i="2"/>
  <c r="CK11" i="2"/>
  <c r="CL11" i="2"/>
  <c r="CM11" i="2"/>
  <c r="AU12" i="2"/>
  <c r="AV12" i="2"/>
  <c r="AW12" i="2"/>
  <c r="AX12" i="2"/>
  <c r="AY12" i="2"/>
  <c r="AZ12" i="2"/>
  <c r="BA12" i="2"/>
  <c r="BB12" i="2"/>
  <c r="BC12" i="2"/>
  <c r="BD12" i="2"/>
  <c r="BE12" i="2"/>
  <c r="BF12" i="2"/>
  <c r="BH12" i="2"/>
  <c r="BI12" i="2"/>
  <c r="BJ12" i="2"/>
  <c r="BK12" i="2"/>
  <c r="BL12" i="2"/>
  <c r="BM12" i="2"/>
  <c r="BN12" i="2"/>
  <c r="BO12" i="2"/>
  <c r="BP12" i="2"/>
  <c r="BQ12" i="2"/>
  <c r="BR12" i="2"/>
  <c r="BS12" i="2"/>
  <c r="BT12" i="2"/>
  <c r="BU12" i="2"/>
  <c r="BV12" i="2"/>
  <c r="BW12" i="2"/>
  <c r="BX12" i="2"/>
  <c r="BY12" i="2"/>
  <c r="BZ12" i="2"/>
  <c r="CA12" i="2"/>
  <c r="CB12" i="2"/>
  <c r="CC12" i="2"/>
  <c r="CD12" i="2"/>
  <c r="CE12" i="2"/>
  <c r="CF12" i="2"/>
  <c r="CG12" i="2"/>
  <c r="CH12" i="2"/>
  <c r="CJ12" i="2"/>
  <c r="CK12" i="2"/>
  <c r="CL12" i="2"/>
  <c r="CM12" i="2"/>
  <c r="AU13" i="2"/>
  <c r="AV13" i="2"/>
  <c r="AW13" i="2"/>
  <c r="AX13" i="2"/>
  <c r="AY13" i="2"/>
  <c r="AZ13" i="2"/>
  <c r="BA13" i="2"/>
  <c r="BB13" i="2"/>
  <c r="BC13" i="2"/>
  <c r="BD13" i="2"/>
  <c r="BE13" i="2"/>
  <c r="BF13" i="2"/>
  <c r="BH13" i="2"/>
  <c r="BI13" i="2"/>
  <c r="BJ13" i="2"/>
  <c r="BK13" i="2"/>
  <c r="BL13" i="2"/>
  <c r="BM13" i="2"/>
  <c r="BN13" i="2"/>
  <c r="BO13" i="2"/>
  <c r="BP13" i="2"/>
  <c r="BQ13" i="2"/>
  <c r="BR13" i="2"/>
  <c r="BS13" i="2"/>
  <c r="BT13" i="2"/>
  <c r="BU13" i="2"/>
  <c r="BV13" i="2"/>
  <c r="BW13" i="2"/>
  <c r="BX13" i="2"/>
  <c r="BY13" i="2"/>
  <c r="BZ13" i="2"/>
  <c r="CA13" i="2"/>
  <c r="CB13" i="2"/>
  <c r="CC13" i="2"/>
  <c r="CD13" i="2"/>
  <c r="CE13" i="2"/>
  <c r="CF13" i="2"/>
  <c r="CG13" i="2"/>
  <c r="CH13" i="2"/>
  <c r="CJ13" i="2"/>
  <c r="CK13" i="2"/>
  <c r="CL13" i="2"/>
  <c r="CM13" i="2"/>
  <c r="AU14" i="2"/>
  <c r="AV14" i="2"/>
  <c r="AW14" i="2"/>
  <c r="AX14" i="2"/>
  <c r="AY14" i="2"/>
  <c r="AZ14" i="2"/>
  <c r="BA14" i="2"/>
  <c r="BB14" i="2"/>
  <c r="BC14" i="2"/>
  <c r="BD14" i="2"/>
  <c r="BE14" i="2"/>
  <c r="BF14" i="2"/>
  <c r="BH14" i="2"/>
  <c r="BI14" i="2"/>
  <c r="BJ14" i="2"/>
  <c r="BK14" i="2"/>
  <c r="BL14" i="2"/>
  <c r="BM14" i="2"/>
  <c r="BN14" i="2"/>
  <c r="BO14" i="2"/>
  <c r="BP14" i="2"/>
  <c r="BQ14" i="2"/>
  <c r="BR14" i="2"/>
  <c r="BS14" i="2"/>
  <c r="BT14" i="2"/>
  <c r="BU14" i="2"/>
  <c r="BV14" i="2"/>
  <c r="BW14" i="2"/>
  <c r="BX14" i="2"/>
  <c r="BY14" i="2"/>
  <c r="BZ14" i="2"/>
  <c r="CA14" i="2"/>
  <c r="CB14" i="2"/>
  <c r="CC14" i="2"/>
  <c r="CD14" i="2"/>
  <c r="CE14" i="2"/>
  <c r="CF14" i="2"/>
  <c r="CG14" i="2"/>
  <c r="CH14" i="2"/>
  <c r="CJ14" i="2"/>
  <c r="CK14" i="2"/>
  <c r="CL14" i="2"/>
  <c r="CM14" i="2"/>
  <c r="AU15" i="2"/>
  <c r="AV15" i="2"/>
  <c r="AW15" i="2"/>
  <c r="AX15" i="2"/>
  <c r="AY15" i="2"/>
  <c r="AZ15" i="2"/>
  <c r="BA15" i="2"/>
  <c r="BB15" i="2"/>
  <c r="BC15" i="2"/>
  <c r="BD15" i="2"/>
  <c r="BE15" i="2"/>
  <c r="BF15" i="2"/>
  <c r="BH15" i="2"/>
  <c r="BI15" i="2"/>
  <c r="BJ15" i="2"/>
  <c r="BK15" i="2"/>
  <c r="BL15" i="2"/>
  <c r="BM15" i="2"/>
  <c r="BN15" i="2"/>
  <c r="BO15" i="2"/>
  <c r="BP15" i="2"/>
  <c r="BQ15" i="2"/>
  <c r="BR15" i="2"/>
  <c r="BS15" i="2"/>
  <c r="BT15" i="2"/>
  <c r="BU15" i="2"/>
  <c r="BV15" i="2"/>
  <c r="BW15" i="2"/>
  <c r="BX15" i="2"/>
  <c r="BY15" i="2"/>
  <c r="BZ15" i="2"/>
  <c r="CA15" i="2"/>
  <c r="CB15" i="2"/>
  <c r="CC15" i="2"/>
  <c r="CD15" i="2"/>
  <c r="CE15" i="2"/>
  <c r="CF15" i="2"/>
  <c r="CG15" i="2"/>
  <c r="CH15" i="2"/>
  <c r="CJ15" i="2"/>
  <c r="CK15" i="2"/>
  <c r="CL15" i="2"/>
  <c r="CM15" i="2"/>
  <c r="AU16" i="2"/>
  <c r="AV16" i="2"/>
  <c r="AW16" i="2"/>
  <c r="AX16" i="2"/>
  <c r="AY16" i="2"/>
  <c r="AZ16" i="2"/>
  <c r="BA16" i="2"/>
  <c r="BB16" i="2"/>
  <c r="BC16" i="2"/>
  <c r="BD16" i="2"/>
  <c r="BE16" i="2"/>
  <c r="BF16" i="2"/>
  <c r="BH16" i="2"/>
  <c r="BI16" i="2"/>
  <c r="BJ16" i="2"/>
  <c r="BK16" i="2"/>
  <c r="BL16" i="2"/>
  <c r="BM16" i="2"/>
  <c r="BN16" i="2"/>
  <c r="BO16" i="2"/>
  <c r="BP16" i="2"/>
  <c r="BQ16" i="2"/>
  <c r="BR16" i="2"/>
  <c r="BS16" i="2"/>
  <c r="BT16" i="2"/>
  <c r="BU16" i="2"/>
  <c r="BV16" i="2"/>
  <c r="BW16" i="2"/>
  <c r="BX16" i="2"/>
  <c r="BY16" i="2"/>
  <c r="BZ16" i="2"/>
  <c r="CA16" i="2"/>
  <c r="CB16" i="2"/>
  <c r="CC16" i="2"/>
  <c r="CD16" i="2"/>
  <c r="CE16" i="2"/>
  <c r="CF16" i="2"/>
  <c r="CG16" i="2"/>
  <c r="CH16" i="2"/>
  <c r="CJ16" i="2"/>
  <c r="CK16" i="2"/>
  <c r="CL16" i="2"/>
  <c r="CM16" i="2"/>
  <c r="AU17" i="2"/>
  <c r="AV17" i="2"/>
  <c r="AW17" i="2"/>
  <c r="AX17" i="2"/>
  <c r="AY17" i="2"/>
  <c r="AZ17" i="2"/>
  <c r="BA17" i="2"/>
  <c r="BB17" i="2"/>
  <c r="BC17" i="2"/>
  <c r="BD17" i="2"/>
  <c r="BE17" i="2"/>
  <c r="BF17" i="2"/>
  <c r="BH17" i="2"/>
  <c r="BI17" i="2"/>
  <c r="BJ17" i="2"/>
  <c r="BK17" i="2"/>
  <c r="BL17" i="2"/>
  <c r="BM17" i="2"/>
  <c r="BN17" i="2"/>
  <c r="BO17" i="2"/>
  <c r="BP17" i="2"/>
  <c r="BQ17" i="2"/>
  <c r="BR17" i="2"/>
  <c r="BS17" i="2"/>
  <c r="BT17" i="2"/>
  <c r="BU17" i="2"/>
  <c r="BV17" i="2"/>
  <c r="BW17" i="2"/>
  <c r="BX17" i="2"/>
  <c r="BY17" i="2"/>
  <c r="BZ17" i="2"/>
  <c r="CA17" i="2"/>
  <c r="CB17" i="2"/>
  <c r="CC17" i="2"/>
  <c r="CD17" i="2"/>
  <c r="CE17" i="2"/>
  <c r="CF17" i="2"/>
  <c r="CG17" i="2"/>
  <c r="CH17" i="2"/>
  <c r="CJ17" i="2"/>
  <c r="CK17" i="2"/>
  <c r="CL17" i="2"/>
  <c r="CM17" i="2"/>
  <c r="AU18" i="2"/>
  <c r="AV18" i="2"/>
  <c r="AW18" i="2"/>
  <c r="AX18" i="2"/>
  <c r="AY18" i="2"/>
  <c r="AZ18" i="2"/>
  <c r="BA18" i="2"/>
  <c r="BB18" i="2"/>
  <c r="BC18" i="2"/>
  <c r="BD18" i="2"/>
  <c r="BE18" i="2"/>
  <c r="BF18" i="2"/>
  <c r="BH18" i="2"/>
  <c r="BI18" i="2"/>
  <c r="BJ18" i="2"/>
  <c r="BK18" i="2"/>
  <c r="BL18" i="2"/>
  <c r="BM18" i="2"/>
  <c r="BN18" i="2"/>
  <c r="BO18" i="2"/>
  <c r="BP18" i="2"/>
  <c r="BQ18" i="2"/>
  <c r="BR18" i="2"/>
  <c r="BS18" i="2"/>
  <c r="BT18" i="2"/>
  <c r="BU18" i="2"/>
  <c r="BV18" i="2"/>
  <c r="BW18" i="2"/>
  <c r="BX18" i="2"/>
  <c r="BY18" i="2"/>
  <c r="BZ18" i="2"/>
  <c r="CA18" i="2"/>
  <c r="CB18" i="2"/>
  <c r="CC18" i="2"/>
  <c r="CD18" i="2"/>
  <c r="CE18" i="2"/>
  <c r="CF18" i="2"/>
  <c r="CG18" i="2"/>
  <c r="CH18" i="2"/>
  <c r="CJ18" i="2"/>
  <c r="CK18" i="2"/>
  <c r="CL18" i="2"/>
  <c r="CM18" i="2"/>
  <c r="AU19" i="2"/>
  <c r="AV19" i="2"/>
  <c r="AW19" i="2"/>
  <c r="AX19" i="2"/>
  <c r="AY19" i="2"/>
  <c r="AZ19" i="2"/>
  <c r="BA19" i="2"/>
  <c r="BB19" i="2"/>
  <c r="BC19" i="2"/>
  <c r="BD19" i="2"/>
  <c r="BE19" i="2"/>
  <c r="BF19" i="2"/>
  <c r="BH19" i="2"/>
  <c r="BI19" i="2"/>
  <c r="BJ19" i="2"/>
  <c r="BK19" i="2"/>
  <c r="BL19" i="2"/>
  <c r="BM19" i="2"/>
  <c r="BN19" i="2"/>
  <c r="BO19" i="2"/>
  <c r="BP19" i="2"/>
  <c r="BQ19" i="2"/>
  <c r="BR19" i="2"/>
  <c r="BS19" i="2"/>
  <c r="BT19" i="2"/>
  <c r="BU19" i="2"/>
  <c r="BV19" i="2"/>
  <c r="BW19" i="2"/>
  <c r="BX19" i="2"/>
  <c r="BY19" i="2"/>
  <c r="BZ19" i="2"/>
  <c r="CA19" i="2"/>
  <c r="CB19" i="2"/>
  <c r="CC19" i="2"/>
  <c r="CD19" i="2"/>
  <c r="CE19" i="2"/>
  <c r="CF19" i="2"/>
  <c r="CG19" i="2"/>
  <c r="CH19" i="2"/>
  <c r="CJ19" i="2"/>
  <c r="CK19" i="2"/>
  <c r="CL19" i="2"/>
  <c r="CM19" i="2"/>
  <c r="AU20" i="2"/>
  <c r="AV20" i="2"/>
  <c r="AW20" i="2"/>
  <c r="AX20" i="2"/>
  <c r="AY20" i="2"/>
  <c r="AZ20" i="2"/>
  <c r="BA20" i="2"/>
  <c r="BB20" i="2"/>
  <c r="BC20" i="2"/>
  <c r="BD20" i="2"/>
  <c r="BE20" i="2"/>
  <c r="BF20" i="2"/>
  <c r="BH20" i="2"/>
  <c r="BI20" i="2"/>
  <c r="BJ20" i="2"/>
  <c r="BK20" i="2"/>
  <c r="BL20" i="2"/>
  <c r="BM20" i="2"/>
  <c r="BN20" i="2"/>
  <c r="BO20" i="2"/>
  <c r="BP20" i="2"/>
  <c r="BQ20" i="2"/>
  <c r="BR20" i="2"/>
  <c r="BS20" i="2"/>
  <c r="BT20" i="2"/>
  <c r="BU20" i="2"/>
  <c r="BV20" i="2"/>
  <c r="BW20" i="2"/>
  <c r="BX20" i="2"/>
  <c r="BY20" i="2"/>
  <c r="BZ20" i="2"/>
  <c r="CA20" i="2"/>
  <c r="CB20" i="2"/>
  <c r="CC20" i="2"/>
  <c r="CD20" i="2"/>
  <c r="CE20" i="2"/>
  <c r="CF20" i="2"/>
  <c r="CG20" i="2"/>
  <c r="CH20" i="2"/>
  <c r="CJ20" i="2"/>
  <c r="CK20" i="2"/>
  <c r="CL20" i="2"/>
  <c r="CM20" i="2"/>
  <c r="AU21" i="2"/>
  <c r="AV21" i="2"/>
  <c r="AW21" i="2"/>
  <c r="AX21" i="2"/>
  <c r="AY21" i="2"/>
  <c r="AZ21" i="2"/>
  <c r="BA21" i="2"/>
  <c r="BB21" i="2"/>
  <c r="BC21" i="2"/>
  <c r="BD21" i="2"/>
  <c r="BE21" i="2"/>
  <c r="BF21" i="2"/>
  <c r="BH21" i="2"/>
  <c r="BI21" i="2"/>
  <c r="BJ21" i="2"/>
  <c r="BK21" i="2"/>
  <c r="BL21" i="2"/>
  <c r="BM21" i="2"/>
  <c r="BN21" i="2"/>
  <c r="BO21" i="2"/>
  <c r="BP21" i="2"/>
  <c r="BQ21" i="2"/>
  <c r="BR21" i="2"/>
  <c r="BS21" i="2"/>
  <c r="BT21" i="2"/>
  <c r="BU21" i="2"/>
  <c r="BV21" i="2"/>
  <c r="BW21" i="2"/>
  <c r="BX21" i="2"/>
  <c r="BY21" i="2"/>
  <c r="BZ21" i="2"/>
  <c r="CA21" i="2"/>
  <c r="CB21" i="2"/>
  <c r="CC21" i="2"/>
  <c r="CD21" i="2"/>
  <c r="CE21" i="2"/>
  <c r="CF21" i="2"/>
  <c r="CG21" i="2"/>
  <c r="CH21" i="2"/>
  <c r="CJ21" i="2"/>
  <c r="CK21" i="2"/>
  <c r="CL21" i="2"/>
  <c r="CM21" i="2"/>
  <c r="AU22" i="2"/>
  <c r="AV22" i="2"/>
  <c r="AW22" i="2"/>
  <c r="AX22" i="2"/>
  <c r="AY22" i="2"/>
  <c r="AZ22" i="2"/>
  <c r="BA22" i="2"/>
  <c r="BB22" i="2"/>
  <c r="BC22" i="2"/>
  <c r="BD22" i="2"/>
  <c r="BE22" i="2"/>
  <c r="BF22" i="2"/>
  <c r="BG22" i="2"/>
  <c r="BH22" i="2"/>
  <c r="BI22" i="2"/>
  <c r="BJ22" i="2"/>
  <c r="BK22" i="2"/>
  <c r="BL22" i="2"/>
  <c r="BM22" i="2"/>
  <c r="BN22" i="2"/>
  <c r="BO22" i="2"/>
  <c r="BP22" i="2"/>
  <c r="BQ22" i="2"/>
  <c r="BR22" i="2"/>
  <c r="BS22" i="2"/>
  <c r="BT22" i="2"/>
  <c r="BU22" i="2"/>
  <c r="BV22" i="2"/>
  <c r="BW22" i="2"/>
  <c r="BX22" i="2"/>
  <c r="BY22" i="2"/>
  <c r="BZ22" i="2"/>
  <c r="CA22" i="2"/>
  <c r="CB22" i="2"/>
  <c r="CC22" i="2"/>
  <c r="CD22" i="2"/>
  <c r="CE22" i="2"/>
  <c r="CF22" i="2"/>
  <c r="CG22" i="2"/>
  <c r="CH22" i="2"/>
  <c r="CJ22" i="2"/>
  <c r="CK22" i="2"/>
  <c r="CL22" i="2"/>
  <c r="CM22" i="2"/>
  <c r="AU23" i="2"/>
  <c r="AV23" i="2"/>
  <c r="AW23" i="2"/>
  <c r="AX23" i="2"/>
  <c r="AY23" i="2"/>
  <c r="AZ23" i="2"/>
  <c r="BA23" i="2"/>
  <c r="BB23" i="2"/>
  <c r="BC23" i="2"/>
  <c r="BD23" i="2"/>
  <c r="BE23" i="2"/>
  <c r="BF23" i="2"/>
  <c r="BH23" i="2"/>
  <c r="BI23" i="2"/>
  <c r="BJ23" i="2"/>
  <c r="BK23" i="2"/>
  <c r="BL23" i="2"/>
  <c r="BM23" i="2"/>
  <c r="BN23" i="2"/>
  <c r="BO23" i="2"/>
  <c r="BP23" i="2"/>
  <c r="BQ23" i="2"/>
  <c r="BR23" i="2"/>
  <c r="BS23" i="2"/>
  <c r="BT23" i="2"/>
  <c r="BU23" i="2"/>
  <c r="BV23" i="2"/>
  <c r="BW23" i="2"/>
  <c r="BX23" i="2"/>
  <c r="BY23" i="2"/>
  <c r="BZ23" i="2"/>
  <c r="CA23" i="2"/>
  <c r="CB23" i="2"/>
  <c r="CC23" i="2"/>
  <c r="CD23" i="2"/>
  <c r="CE23" i="2"/>
  <c r="CF23" i="2"/>
  <c r="CG23" i="2"/>
  <c r="CH23" i="2"/>
  <c r="CJ23" i="2"/>
  <c r="CK23" i="2"/>
  <c r="CL23" i="2"/>
  <c r="CM23" i="2"/>
  <c r="AU24" i="2"/>
  <c r="AV24" i="2"/>
  <c r="AW24" i="2"/>
  <c r="AX24" i="2"/>
  <c r="AY24" i="2"/>
  <c r="AZ24" i="2"/>
  <c r="BA24" i="2"/>
  <c r="BB24" i="2"/>
  <c r="BC24" i="2"/>
  <c r="BD24" i="2"/>
  <c r="BE24" i="2"/>
  <c r="BF24" i="2"/>
  <c r="BH24" i="2"/>
  <c r="BI24" i="2"/>
  <c r="BJ24" i="2"/>
  <c r="BK24" i="2"/>
  <c r="BL24" i="2"/>
  <c r="BM24" i="2"/>
  <c r="BN24" i="2"/>
  <c r="BO24" i="2"/>
  <c r="BP24" i="2"/>
  <c r="BQ24" i="2"/>
  <c r="BR24" i="2"/>
  <c r="BS24" i="2"/>
  <c r="BT24" i="2"/>
  <c r="BU24" i="2"/>
  <c r="BV24" i="2"/>
  <c r="BW24" i="2"/>
  <c r="BX24" i="2"/>
  <c r="BY24" i="2"/>
  <c r="BZ24" i="2"/>
  <c r="CA24" i="2"/>
  <c r="CB24" i="2"/>
  <c r="CC24" i="2"/>
  <c r="CD24" i="2"/>
  <c r="CE24" i="2"/>
  <c r="CF24" i="2"/>
  <c r="CG24" i="2"/>
  <c r="CH24" i="2"/>
  <c r="CJ24" i="2"/>
  <c r="CK24" i="2"/>
  <c r="CL24" i="2"/>
  <c r="CM24" i="2"/>
  <c r="AU25" i="2"/>
  <c r="AV25" i="2"/>
  <c r="AW25" i="2"/>
  <c r="AX25" i="2"/>
  <c r="AY25" i="2"/>
  <c r="AZ25" i="2"/>
  <c r="BA25" i="2"/>
  <c r="BB25" i="2"/>
  <c r="BC25" i="2"/>
  <c r="BD25" i="2"/>
  <c r="BE25" i="2"/>
  <c r="BF25" i="2"/>
  <c r="BH25" i="2"/>
  <c r="BI25" i="2"/>
  <c r="BJ25" i="2"/>
  <c r="BK25" i="2"/>
  <c r="BL25" i="2"/>
  <c r="BM25" i="2"/>
  <c r="BN25" i="2"/>
  <c r="BO25" i="2"/>
  <c r="BP25" i="2"/>
  <c r="BQ25" i="2"/>
  <c r="BR25" i="2"/>
  <c r="BS25" i="2"/>
  <c r="BT25" i="2"/>
  <c r="BU25" i="2"/>
  <c r="BV25" i="2"/>
  <c r="BW25" i="2"/>
  <c r="BX25" i="2"/>
  <c r="BY25" i="2"/>
  <c r="BZ25" i="2"/>
  <c r="CA25" i="2"/>
  <c r="CB25" i="2"/>
  <c r="CC25" i="2"/>
  <c r="CD25" i="2"/>
  <c r="CE25" i="2"/>
  <c r="CF25" i="2"/>
  <c r="CG25" i="2"/>
  <c r="CH25" i="2"/>
  <c r="CJ25" i="2"/>
  <c r="CK25" i="2"/>
  <c r="CL25" i="2"/>
  <c r="CM25" i="2"/>
  <c r="AU26" i="2"/>
  <c r="AV26" i="2"/>
  <c r="AW26" i="2"/>
  <c r="AX26" i="2"/>
  <c r="AY26" i="2"/>
  <c r="AZ26" i="2"/>
  <c r="BA26" i="2"/>
  <c r="BB26" i="2"/>
  <c r="BC26" i="2"/>
  <c r="BD26" i="2"/>
  <c r="BE26" i="2"/>
  <c r="BF26" i="2"/>
  <c r="BG26" i="2"/>
  <c r="BH26" i="2"/>
  <c r="BI26" i="2"/>
  <c r="BJ26" i="2"/>
  <c r="BK26" i="2"/>
  <c r="BL26" i="2"/>
  <c r="BM26" i="2"/>
  <c r="BN26" i="2"/>
  <c r="BO26" i="2"/>
  <c r="BP26" i="2"/>
  <c r="BQ26" i="2"/>
  <c r="BR26" i="2"/>
  <c r="BS26" i="2"/>
  <c r="BT26" i="2"/>
  <c r="BU26" i="2"/>
  <c r="BV26" i="2"/>
  <c r="BW26" i="2"/>
  <c r="BX26" i="2"/>
  <c r="BY26" i="2"/>
  <c r="BZ26" i="2"/>
  <c r="CA26" i="2"/>
  <c r="CB26" i="2"/>
  <c r="CC26" i="2"/>
  <c r="CD26" i="2"/>
  <c r="CE26" i="2"/>
  <c r="CF26" i="2"/>
  <c r="CG26" i="2"/>
  <c r="CH26" i="2"/>
  <c r="CJ26" i="2"/>
  <c r="CK26" i="2"/>
  <c r="CL26" i="2"/>
  <c r="CM26" i="2"/>
  <c r="AU27" i="2"/>
  <c r="AV27" i="2"/>
  <c r="AW27" i="2"/>
  <c r="AX27" i="2"/>
  <c r="AY27" i="2"/>
  <c r="AZ27" i="2"/>
  <c r="BA27" i="2"/>
  <c r="BB27" i="2"/>
  <c r="BC27" i="2"/>
  <c r="BD27" i="2"/>
  <c r="BE27" i="2"/>
  <c r="BF27" i="2"/>
  <c r="BH27" i="2"/>
  <c r="BI27" i="2"/>
  <c r="BJ27" i="2"/>
  <c r="BK27" i="2"/>
  <c r="BL27" i="2"/>
  <c r="BM27" i="2"/>
  <c r="BN27" i="2"/>
  <c r="BO27" i="2"/>
  <c r="BP27" i="2"/>
  <c r="BQ27" i="2"/>
  <c r="BR27" i="2"/>
  <c r="BS27" i="2"/>
  <c r="BT27" i="2"/>
  <c r="BU27" i="2"/>
  <c r="BV27" i="2"/>
  <c r="BW27" i="2"/>
  <c r="BX27" i="2"/>
  <c r="BY27" i="2"/>
  <c r="BZ27" i="2"/>
  <c r="CA27" i="2"/>
  <c r="CB27" i="2"/>
  <c r="CC27" i="2"/>
  <c r="CD27" i="2"/>
  <c r="CE27" i="2"/>
  <c r="CF27" i="2"/>
  <c r="CG27" i="2"/>
  <c r="CH27" i="2"/>
  <c r="CJ27" i="2"/>
  <c r="CK27" i="2"/>
  <c r="CL27" i="2"/>
  <c r="CM27" i="2"/>
  <c r="AU28" i="2"/>
  <c r="AV28" i="2"/>
  <c r="AW28" i="2"/>
  <c r="AX28" i="2"/>
  <c r="AY28" i="2"/>
  <c r="AZ28" i="2"/>
  <c r="BA28" i="2"/>
  <c r="BB28" i="2"/>
  <c r="BC28" i="2"/>
  <c r="BD28" i="2"/>
  <c r="BE28" i="2"/>
  <c r="BF28" i="2"/>
  <c r="BH28" i="2"/>
  <c r="BI28" i="2"/>
  <c r="BJ28" i="2"/>
  <c r="BK28" i="2"/>
  <c r="BL28" i="2"/>
  <c r="BM28" i="2"/>
  <c r="BN28" i="2"/>
  <c r="BO28" i="2"/>
  <c r="BP28" i="2"/>
  <c r="BQ28" i="2"/>
  <c r="BR28" i="2"/>
  <c r="BS28" i="2"/>
  <c r="BT28" i="2"/>
  <c r="BU28" i="2"/>
  <c r="BV28" i="2"/>
  <c r="BW28" i="2"/>
  <c r="BX28" i="2"/>
  <c r="BY28" i="2"/>
  <c r="BZ28" i="2"/>
  <c r="CA28" i="2"/>
  <c r="CB28" i="2"/>
  <c r="CC28" i="2"/>
  <c r="CD28" i="2"/>
  <c r="CE28" i="2"/>
  <c r="CF28" i="2"/>
  <c r="CG28" i="2"/>
  <c r="CH28" i="2"/>
  <c r="CJ28" i="2"/>
  <c r="CK28" i="2"/>
  <c r="CL28" i="2"/>
  <c r="CM28" i="2"/>
  <c r="AU29" i="2"/>
  <c r="AV29" i="2"/>
  <c r="AW29" i="2"/>
  <c r="AX29" i="2"/>
  <c r="AY29" i="2"/>
  <c r="AZ29" i="2"/>
  <c r="BA29" i="2"/>
  <c r="BB29" i="2"/>
  <c r="BC29" i="2"/>
  <c r="BD29" i="2"/>
  <c r="BE29" i="2"/>
  <c r="BF29" i="2"/>
  <c r="BH29" i="2"/>
  <c r="BI29" i="2"/>
  <c r="BJ29" i="2"/>
  <c r="BK29" i="2"/>
  <c r="BL29" i="2"/>
  <c r="BM29" i="2"/>
  <c r="BN29" i="2"/>
  <c r="BO29" i="2"/>
  <c r="BP29" i="2"/>
  <c r="BQ29" i="2"/>
  <c r="BR29" i="2"/>
  <c r="BS29" i="2"/>
  <c r="BT29" i="2"/>
  <c r="BU29" i="2"/>
  <c r="BV29" i="2"/>
  <c r="BW29" i="2"/>
  <c r="BX29" i="2"/>
  <c r="BY29" i="2"/>
  <c r="BZ29" i="2"/>
  <c r="CA29" i="2"/>
  <c r="CB29" i="2"/>
  <c r="CC29" i="2"/>
  <c r="CD29" i="2"/>
  <c r="CE29" i="2"/>
  <c r="CF29" i="2"/>
  <c r="CG29" i="2"/>
  <c r="CH29" i="2"/>
  <c r="CJ29" i="2"/>
  <c r="CK29" i="2"/>
  <c r="CL29" i="2"/>
  <c r="CM29" i="2"/>
  <c r="AU30" i="2"/>
  <c r="AV30" i="2"/>
  <c r="AW30" i="2"/>
  <c r="AX30" i="2"/>
  <c r="AY30" i="2"/>
  <c r="AZ30" i="2"/>
  <c r="BA30" i="2"/>
  <c r="BB30" i="2"/>
  <c r="BC30" i="2"/>
  <c r="BD30" i="2"/>
  <c r="BE30" i="2"/>
  <c r="BF30" i="2"/>
  <c r="BH30" i="2"/>
  <c r="BI30" i="2"/>
  <c r="BJ30" i="2"/>
  <c r="BK30" i="2"/>
  <c r="BL30" i="2"/>
  <c r="BM30" i="2"/>
  <c r="BN30" i="2"/>
  <c r="BO30" i="2"/>
  <c r="BP30" i="2"/>
  <c r="BQ30" i="2"/>
  <c r="BR30" i="2"/>
  <c r="BS30" i="2"/>
  <c r="BT30" i="2"/>
  <c r="BU30" i="2"/>
  <c r="BV30" i="2"/>
  <c r="BW30" i="2"/>
  <c r="BX30" i="2"/>
  <c r="BY30" i="2"/>
  <c r="BZ30" i="2"/>
  <c r="CA30" i="2"/>
  <c r="CB30" i="2"/>
  <c r="CC30" i="2"/>
  <c r="CD30" i="2"/>
  <c r="CE30" i="2"/>
  <c r="CF30" i="2"/>
  <c r="CG30" i="2"/>
  <c r="CH30" i="2"/>
  <c r="CJ30" i="2"/>
  <c r="CK30" i="2"/>
  <c r="CL30" i="2"/>
  <c r="CM30" i="2"/>
  <c r="AU31" i="2"/>
  <c r="AV31" i="2"/>
  <c r="AW31" i="2"/>
  <c r="AX31" i="2"/>
  <c r="AY31" i="2"/>
  <c r="AZ31" i="2"/>
  <c r="BA31" i="2"/>
  <c r="BB31" i="2"/>
  <c r="BC31" i="2"/>
  <c r="BD31" i="2"/>
  <c r="BE31" i="2"/>
  <c r="BF31" i="2"/>
  <c r="BH31" i="2"/>
  <c r="BI31" i="2"/>
  <c r="BJ31" i="2"/>
  <c r="BK31" i="2"/>
  <c r="BL31" i="2"/>
  <c r="BM31" i="2"/>
  <c r="BN31" i="2"/>
  <c r="BO31" i="2"/>
  <c r="BP31" i="2"/>
  <c r="BQ31" i="2"/>
  <c r="BR31" i="2"/>
  <c r="BS31" i="2"/>
  <c r="BT31" i="2"/>
  <c r="BU31" i="2"/>
  <c r="BV31" i="2"/>
  <c r="BW31" i="2"/>
  <c r="BX31" i="2"/>
  <c r="BY31" i="2"/>
  <c r="BZ31" i="2"/>
  <c r="CA31" i="2"/>
  <c r="CB31" i="2"/>
  <c r="CC31" i="2"/>
  <c r="CD31" i="2"/>
  <c r="CE31" i="2"/>
  <c r="CF31" i="2"/>
  <c r="CG31" i="2"/>
  <c r="CH31" i="2"/>
  <c r="CJ31" i="2"/>
  <c r="CK31" i="2"/>
  <c r="CL31" i="2"/>
  <c r="CM31" i="2"/>
  <c r="AU32" i="2"/>
  <c r="AV32" i="2"/>
  <c r="AW32" i="2"/>
  <c r="AX32" i="2"/>
  <c r="AY32" i="2"/>
  <c r="AZ32" i="2"/>
  <c r="BA32" i="2"/>
  <c r="BB32" i="2"/>
  <c r="BC32" i="2"/>
  <c r="BD32" i="2"/>
  <c r="BE32" i="2"/>
  <c r="BF32" i="2"/>
  <c r="BG32" i="2"/>
  <c r="BH32" i="2"/>
  <c r="BI32" i="2"/>
  <c r="BJ32" i="2"/>
  <c r="BK32" i="2"/>
  <c r="BL32" i="2"/>
  <c r="BM32" i="2"/>
  <c r="BN32" i="2"/>
  <c r="BO32" i="2"/>
  <c r="BP32" i="2"/>
  <c r="BQ32" i="2"/>
  <c r="BR32" i="2"/>
  <c r="BS32" i="2"/>
  <c r="BT32" i="2"/>
  <c r="BU32" i="2"/>
  <c r="BV32" i="2"/>
  <c r="BW32" i="2"/>
  <c r="BX32" i="2"/>
  <c r="BY32" i="2"/>
  <c r="BZ32" i="2"/>
  <c r="CA32" i="2"/>
  <c r="CB32" i="2"/>
  <c r="CC32" i="2"/>
  <c r="CD32" i="2"/>
  <c r="CE32" i="2"/>
  <c r="CF32" i="2"/>
  <c r="CG32" i="2"/>
  <c r="CH32" i="2"/>
  <c r="CJ32" i="2"/>
  <c r="CK32" i="2"/>
  <c r="CL32" i="2"/>
  <c r="CM32" i="2"/>
  <c r="AU33" i="2"/>
  <c r="AV33" i="2"/>
  <c r="AW33" i="2"/>
  <c r="AX33" i="2"/>
  <c r="AY33" i="2"/>
  <c r="AZ33" i="2"/>
  <c r="BA33" i="2"/>
  <c r="BB33" i="2"/>
  <c r="BC33" i="2"/>
  <c r="BD33" i="2"/>
  <c r="BE33" i="2"/>
  <c r="BF33" i="2"/>
  <c r="BG33" i="2"/>
  <c r="BH33" i="2"/>
  <c r="BI33" i="2"/>
  <c r="BJ33" i="2"/>
  <c r="BK33" i="2"/>
  <c r="BL33" i="2"/>
  <c r="BM33" i="2"/>
  <c r="BN33" i="2"/>
  <c r="BO33" i="2"/>
  <c r="BP33" i="2"/>
  <c r="BQ33" i="2"/>
  <c r="BR33" i="2"/>
  <c r="BS33" i="2"/>
  <c r="BT33" i="2"/>
  <c r="BU33" i="2"/>
  <c r="BV33" i="2"/>
  <c r="BW33" i="2"/>
  <c r="BX33" i="2"/>
  <c r="BY33" i="2"/>
  <c r="BZ33" i="2"/>
  <c r="CA33" i="2"/>
  <c r="CB33" i="2"/>
  <c r="CC33" i="2"/>
  <c r="CD33" i="2"/>
  <c r="CE33" i="2"/>
  <c r="CF33" i="2"/>
  <c r="CG33" i="2"/>
  <c r="CH33" i="2"/>
  <c r="CJ33" i="2"/>
  <c r="CK33" i="2"/>
  <c r="CL33" i="2"/>
  <c r="CM33" i="2"/>
  <c r="AU34" i="2"/>
  <c r="AV34" i="2"/>
  <c r="AW34" i="2"/>
  <c r="AX34" i="2"/>
  <c r="AY34" i="2"/>
  <c r="AZ34" i="2"/>
  <c r="BA34" i="2"/>
  <c r="BB34" i="2"/>
  <c r="BC34" i="2"/>
  <c r="BD34" i="2"/>
  <c r="BE34" i="2"/>
  <c r="BF34" i="2"/>
  <c r="BH34" i="2"/>
  <c r="BI34" i="2"/>
  <c r="BJ34" i="2"/>
  <c r="BK34" i="2"/>
  <c r="BL34" i="2"/>
  <c r="BM34" i="2"/>
  <c r="BN34" i="2"/>
  <c r="BO34" i="2"/>
  <c r="BP34" i="2"/>
  <c r="BQ34" i="2"/>
  <c r="BR34" i="2"/>
  <c r="BS34" i="2"/>
  <c r="BT34" i="2"/>
  <c r="BU34" i="2"/>
  <c r="BV34" i="2"/>
  <c r="BW34" i="2"/>
  <c r="BX34" i="2"/>
  <c r="BY34" i="2"/>
  <c r="BZ34" i="2"/>
  <c r="CA34" i="2"/>
  <c r="CB34" i="2"/>
  <c r="CC34" i="2"/>
  <c r="CD34" i="2"/>
  <c r="CE34" i="2"/>
  <c r="CF34" i="2"/>
  <c r="CG34" i="2"/>
  <c r="CH34" i="2"/>
  <c r="CJ34" i="2"/>
  <c r="CK34" i="2"/>
  <c r="CL34" i="2"/>
  <c r="CM34" i="2"/>
  <c r="AU35" i="2"/>
  <c r="AV35" i="2"/>
  <c r="AW35" i="2"/>
  <c r="AX35" i="2"/>
  <c r="AY35" i="2"/>
  <c r="AZ35" i="2"/>
  <c r="BA35" i="2"/>
  <c r="BB35" i="2"/>
  <c r="BC35" i="2"/>
  <c r="BD35" i="2"/>
  <c r="BE35" i="2"/>
  <c r="BF35" i="2"/>
  <c r="BH35" i="2"/>
  <c r="BI35" i="2"/>
  <c r="BJ35" i="2"/>
  <c r="BK35" i="2"/>
  <c r="BL35" i="2"/>
  <c r="BM35" i="2"/>
  <c r="BN35" i="2"/>
  <c r="BO35" i="2"/>
  <c r="BP35" i="2"/>
  <c r="BQ35" i="2"/>
  <c r="BR35" i="2"/>
  <c r="BS35" i="2"/>
  <c r="BT35" i="2"/>
  <c r="BU35" i="2"/>
  <c r="BV35" i="2"/>
  <c r="BW35" i="2"/>
  <c r="BX35" i="2"/>
  <c r="BY35" i="2"/>
  <c r="BZ35" i="2"/>
  <c r="CA35" i="2"/>
  <c r="CB35" i="2"/>
  <c r="CC35" i="2"/>
  <c r="CD35" i="2"/>
  <c r="CE35" i="2"/>
  <c r="CF35" i="2"/>
  <c r="CG35" i="2"/>
  <c r="CH35" i="2"/>
  <c r="CJ35" i="2"/>
  <c r="CK35" i="2"/>
  <c r="CL35" i="2"/>
  <c r="CM35" i="2"/>
  <c r="AU36" i="2"/>
  <c r="AV36" i="2"/>
  <c r="AW36" i="2"/>
  <c r="AX36" i="2"/>
  <c r="AY36" i="2"/>
  <c r="AZ36" i="2"/>
  <c r="BA36" i="2"/>
  <c r="BB36" i="2"/>
  <c r="BC36" i="2"/>
  <c r="BD36" i="2"/>
  <c r="BE36" i="2"/>
  <c r="BF36" i="2"/>
  <c r="BH36" i="2"/>
  <c r="BI36" i="2"/>
  <c r="BJ36" i="2"/>
  <c r="BK36" i="2"/>
  <c r="BL36" i="2"/>
  <c r="BM36" i="2"/>
  <c r="BN36" i="2"/>
  <c r="BO36" i="2"/>
  <c r="BP36" i="2"/>
  <c r="BQ36" i="2"/>
  <c r="BR36" i="2"/>
  <c r="BS36" i="2"/>
  <c r="BT36" i="2"/>
  <c r="BU36" i="2"/>
  <c r="BV36" i="2"/>
  <c r="BW36" i="2"/>
  <c r="BX36" i="2"/>
  <c r="BY36" i="2"/>
  <c r="BZ36" i="2"/>
  <c r="CA36" i="2"/>
  <c r="CB36" i="2"/>
  <c r="CC36" i="2"/>
  <c r="CD36" i="2"/>
  <c r="CE36" i="2"/>
  <c r="CF36" i="2"/>
  <c r="CG36" i="2"/>
  <c r="CH36" i="2"/>
  <c r="CJ36" i="2"/>
  <c r="CK36" i="2"/>
  <c r="CL36" i="2"/>
  <c r="CM36" i="2"/>
  <c r="AU37" i="2"/>
  <c r="AV37" i="2"/>
  <c r="AW37" i="2"/>
  <c r="AX37" i="2"/>
  <c r="AY37" i="2"/>
  <c r="AZ37" i="2"/>
  <c r="BA37" i="2"/>
  <c r="BB37" i="2"/>
  <c r="BC37" i="2"/>
  <c r="BD37" i="2"/>
  <c r="BE37" i="2"/>
  <c r="BF37" i="2"/>
  <c r="BH37" i="2"/>
  <c r="BI37" i="2"/>
  <c r="BJ37" i="2"/>
  <c r="BK37" i="2"/>
  <c r="BL37" i="2"/>
  <c r="BM37" i="2"/>
  <c r="BN37" i="2"/>
  <c r="BO37" i="2"/>
  <c r="BP37" i="2"/>
  <c r="BQ37" i="2"/>
  <c r="BR37" i="2"/>
  <c r="BS37" i="2"/>
  <c r="BT37" i="2"/>
  <c r="BU37" i="2"/>
  <c r="BV37" i="2"/>
  <c r="BW37" i="2"/>
  <c r="BX37" i="2"/>
  <c r="BY37" i="2"/>
  <c r="BZ37" i="2"/>
  <c r="CA37" i="2"/>
  <c r="CB37" i="2"/>
  <c r="CC37" i="2"/>
  <c r="CD37" i="2"/>
  <c r="CE37" i="2"/>
  <c r="CF37" i="2"/>
  <c r="CG37" i="2"/>
  <c r="CH37" i="2"/>
  <c r="CJ37" i="2"/>
  <c r="CK37" i="2"/>
  <c r="CL37" i="2"/>
  <c r="CM37" i="2"/>
  <c r="AU38" i="2"/>
  <c r="AV38" i="2"/>
  <c r="AW38" i="2"/>
  <c r="AX38" i="2"/>
  <c r="AY38" i="2"/>
  <c r="AZ38" i="2"/>
  <c r="BA38" i="2"/>
  <c r="BB38" i="2"/>
  <c r="BC38" i="2"/>
  <c r="BD38" i="2"/>
  <c r="BE38" i="2"/>
  <c r="BF38" i="2"/>
  <c r="BH38" i="2"/>
  <c r="BI38" i="2"/>
  <c r="BJ38" i="2"/>
  <c r="BK38" i="2"/>
  <c r="BL38" i="2"/>
  <c r="BM38" i="2"/>
  <c r="BN38" i="2"/>
  <c r="BO38" i="2"/>
  <c r="BP38" i="2"/>
  <c r="BQ38" i="2"/>
  <c r="BR38" i="2"/>
  <c r="BS38" i="2"/>
  <c r="BT38" i="2"/>
  <c r="BU38" i="2"/>
  <c r="BV38" i="2"/>
  <c r="BW38" i="2"/>
  <c r="BX38" i="2"/>
  <c r="BY38" i="2"/>
  <c r="BZ38" i="2"/>
  <c r="CA38" i="2"/>
  <c r="CB38" i="2"/>
  <c r="CC38" i="2"/>
  <c r="CD38" i="2"/>
  <c r="CE38" i="2"/>
  <c r="CF38" i="2"/>
  <c r="CG38" i="2"/>
  <c r="CH38" i="2"/>
  <c r="CJ38" i="2"/>
  <c r="CK38" i="2"/>
  <c r="CL38" i="2"/>
  <c r="CM38" i="2"/>
  <c r="AU39" i="2"/>
  <c r="AV39" i="2"/>
  <c r="AW39" i="2"/>
  <c r="AX39" i="2"/>
  <c r="AY39" i="2"/>
  <c r="AZ39" i="2"/>
  <c r="BA39" i="2"/>
  <c r="BB39" i="2"/>
  <c r="BC39" i="2"/>
  <c r="BD39" i="2"/>
  <c r="BE39" i="2"/>
  <c r="BF39" i="2"/>
  <c r="BH39" i="2"/>
  <c r="BI39" i="2"/>
  <c r="BJ39" i="2"/>
  <c r="BK39" i="2"/>
  <c r="BL39" i="2"/>
  <c r="BM39" i="2"/>
  <c r="BN39" i="2"/>
  <c r="BO39" i="2"/>
  <c r="BP39" i="2"/>
  <c r="BQ39" i="2"/>
  <c r="BR39" i="2"/>
  <c r="BS39" i="2"/>
  <c r="BT39" i="2"/>
  <c r="BU39" i="2"/>
  <c r="BV39" i="2"/>
  <c r="BW39" i="2"/>
  <c r="BX39" i="2"/>
  <c r="BY39" i="2"/>
  <c r="BZ39" i="2"/>
  <c r="CA39" i="2"/>
  <c r="CB39" i="2"/>
  <c r="CC39" i="2"/>
  <c r="CD39" i="2"/>
  <c r="CE39" i="2"/>
  <c r="CF39" i="2"/>
  <c r="CG39" i="2"/>
  <c r="CH39" i="2"/>
  <c r="CJ39" i="2"/>
  <c r="CK39" i="2"/>
  <c r="CL39" i="2"/>
  <c r="CM39" i="2"/>
  <c r="AU40" i="2"/>
  <c r="AV40" i="2"/>
  <c r="AW40" i="2"/>
  <c r="AX40" i="2"/>
  <c r="AY40" i="2"/>
  <c r="AZ40" i="2"/>
  <c r="BA40" i="2"/>
  <c r="BB40" i="2"/>
  <c r="BC40" i="2"/>
  <c r="BD40" i="2"/>
  <c r="BE40" i="2"/>
  <c r="BF40" i="2"/>
  <c r="BH40" i="2"/>
  <c r="BI40" i="2"/>
  <c r="BJ40" i="2"/>
  <c r="BK40" i="2"/>
  <c r="BL40" i="2"/>
  <c r="BM40" i="2"/>
  <c r="BN40" i="2"/>
  <c r="BO40" i="2"/>
  <c r="BP40" i="2"/>
  <c r="BQ40" i="2"/>
  <c r="BR40" i="2"/>
  <c r="BS40" i="2"/>
  <c r="BT40" i="2"/>
  <c r="BU40" i="2"/>
  <c r="BV40" i="2"/>
  <c r="BW40" i="2"/>
  <c r="BX40" i="2"/>
  <c r="BY40" i="2"/>
  <c r="BZ40" i="2"/>
  <c r="CA40" i="2"/>
  <c r="CB40" i="2"/>
  <c r="CC40" i="2"/>
  <c r="CD40" i="2"/>
  <c r="CE40" i="2"/>
  <c r="CF40" i="2"/>
  <c r="CG40" i="2"/>
  <c r="CH40" i="2"/>
  <c r="CJ40" i="2"/>
  <c r="CK40" i="2"/>
  <c r="CL40" i="2"/>
  <c r="CM40" i="2"/>
  <c r="AU41" i="2"/>
  <c r="AV41" i="2"/>
  <c r="AW41" i="2"/>
  <c r="AX41" i="2"/>
  <c r="AY41" i="2"/>
  <c r="AZ41" i="2"/>
  <c r="BA41" i="2"/>
  <c r="BB41" i="2"/>
  <c r="BC41" i="2"/>
  <c r="BD41" i="2"/>
  <c r="BE41" i="2"/>
  <c r="BF41" i="2"/>
  <c r="BH41" i="2"/>
  <c r="BI41" i="2"/>
  <c r="BJ41" i="2"/>
  <c r="BK41" i="2"/>
  <c r="BL41" i="2"/>
  <c r="BM41" i="2"/>
  <c r="BN41" i="2"/>
  <c r="BO41" i="2"/>
  <c r="BP41" i="2"/>
  <c r="BQ41" i="2"/>
  <c r="BR41" i="2"/>
  <c r="BS41" i="2"/>
  <c r="BT41" i="2"/>
  <c r="BU41" i="2"/>
  <c r="BV41" i="2"/>
  <c r="BW41" i="2"/>
  <c r="BX41" i="2"/>
  <c r="BY41" i="2"/>
  <c r="BZ41" i="2"/>
  <c r="CA41" i="2"/>
  <c r="CB41" i="2"/>
  <c r="CC41" i="2"/>
  <c r="CD41" i="2"/>
  <c r="CE41" i="2"/>
  <c r="CF41" i="2"/>
  <c r="CG41" i="2"/>
  <c r="CH41" i="2"/>
  <c r="CJ41" i="2"/>
  <c r="CK41" i="2"/>
  <c r="CL41" i="2"/>
  <c r="CM41" i="2"/>
  <c r="AU42" i="2"/>
  <c r="AV42" i="2"/>
  <c r="AW42" i="2"/>
  <c r="AX42" i="2"/>
  <c r="AY42" i="2"/>
  <c r="AZ42" i="2"/>
  <c r="BA42" i="2"/>
  <c r="BB42" i="2"/>
  <c r="BC42" i="2"/>
  <c r="BD42" i="2"/>
  <c r="BE42" i="2"/>
  <c r="BH42" i="2"/>
  <c r="BI42" i="2"/>
  <c r="BJ42" i="2"/>
  <c r="BK42" i="2"/>
  <c r="BL42" i="2"/>
  <c r="BM42" i="2"/>
  <c r="BN42" i="2"/>
  <c r="BO42" i="2"/>
  <c r="BP42" i="2"/>
  <c r="BQ42" i="2"/>
  <c r="BR42" i="2"/>
  <c r="BS42" i="2"/>
  <c r="BT42" i="2"/>
  <c r="BU42" i="2"/>
  <c r="BV42" i="2"/>
  <c r="BW42" i="2"/>
  <c r="BX42" i="2"/>
  <c r="BY42" i="2"/>
  <c r="BZ42" i="2"/>
  <c r="CA42" i="2"/>
  <c r="CB42" i="2"/>
  <c r="CC42" i="2"/>
  <c r="CD42" i="2"/>
  <c r="CE42" i="2"/>
  <c r="CF42" i="2"/>
  <c r="CG42" i="2"/>
  <c r="CH42" i="2"/>
  <c r="CJ42" i="2"/>
  <c r="CK42" i="2"/>
  <c r="CL42" i="2"/>
  <c r="CM42" i="2"/>
  <c r="AU43" i="2"/>
  <c r="AV43" i="2"/>
  <c r="AW43" i="2"/>
  <c r="AX43" i="2"/>
  <c r="AY43" i="2"/>
  <c r="AZ43" i="2"/>
  <c r="BA43" i="2"/>
  <c r="BB43" i="2"/>
  <c r="BC43" i="2"/>
  <c r="BD43" i="2"/>
  <c r="BE43" i="2"/>
  <c r="BF43" i="2"/>
  <c r="BH43" i="2"/>
  <c r="BI43" i="2"/>
  <c r="BJ43" i="2"/>
  <c r="BK43" i="2"/>
  <c r="BL43" i="2"/>
  <c r="BM43" i="2"/>
  <c r="BN43" i="2"/>
  <c r="BO43" i="2"/>
  <c r="BP43" i="2"/>
  <c r="BQ43" i="2"/>
  <c r="BR43" i="2"/>
  <c r="BS43" i="2"/>
  <c r="BT43" i="2"/>
  <c r="BU43" i="2"/>
  <c r="BV43" i="2"/>
  <c r="BW43" i="2"/>
  <c r="BX43" i="2"/>
  <c r="BY43" i="2"/>
  <c r="BZ43" i="2"/>
  <c r="CA43" i="2"/>
  <c r="CB43" i="2"/>
  <c r="CC43" i="2"/>
  <c r="CD43" i="2"/>
  <c r="CE43" i="2"/>
  <c r="CF43" i="2"/>
  <c r="CG43" i="2"/>
  <c r="CH43" i="2"/>
  <c r="CJ43" i="2"/>
  <c r="CK43" i="2"/>
  <c r="CL43" i="2"/>
  <c r="CM43" i="2"/>
  <c r="AU44" i="2"/>
  <c r="AV44" i="2"/>
  <c r="AW44" i="2"/>
  <c r="AX44" i="2"/>
  <c r="AY44" i="2"/>
  <c r="AZ44" i="2"/>
  <c r="BA44" i="2"/>
  <c r="BB44" i="2"/>
  <c r="BC44" i="2"/>
  <c r="BD44" i="2"/>
  <c r="BE44" i="2"/>
  <c r="BF44" i="2"/>
  <c r="BH44" i="2"/>
  <c r="BI44" i="2"/>
  <c r="BJ44" i="2"/>
  <c r="BK44" i="2"/>
  <c r="BL44" i="2"/>
  <c r="BM44" i="2"/>
  <c r="BN44" i="2"/>
  <c r="BO44" i="2"/>
  <c r="BP44" i="2"/>
  <c r="BQ44" i="2"/>
  <c r="BR44" i="2"/>
  <c r="BS44" i="2"/>
  <c r="BT44" i="2"/>
  <c r="BU44" i="2"/>
  <c r="BV44" i="2"/>
  <c r="BW44" i="2"/>
  <c r="BX44" i="2"/>
  <c r="BY44" i="2"/>
  <c r="BZ44" i="2"/>
  <c r="CA44" i="2"/>
  <c r="CB44" i="2"/>
  <c r="CC44" i="2"/>
  <c r="CD44" i="2"/>
  <c r="CE44" i="2"/>
  <c r="CF44" i="2"/>
  <c r="CG44" i="2"/>
  <c r="CH44" i="2"/>
  <c r="CJ44" i="2"/>
  <c r="CK44" i="2"/>
  <c r="CL44" i="2"/>
  <c r="CM44" i="2"/>
  <c r="AU45" i="2"/>
  <c r="AV45" i="2"/>
  <c r="AW45" i="2"/>
  <c r="AX45" i="2"/>
  <c r="AY45" i="2"/>
  <c r="AZ45" i="2"/>
  <c r="BA45" i="2"/>
  <c r="BB45" i="2"/>
  <c r="BC45" i="2"/>
  <c r="BD45" i="2"/>
  <c r="BE45" i="2"/>
  <c r="BF45" i="2"/>
  <c r="BH45" i="2"/>
  <c r="BI45" i="2"/>
  <c r="BJ45" i="2"/>
  <c r="BK45" i="2"/>
  <c r="BL45" i="2"/>
  <c r="BM45" i="2"/>
  <c r="BN45" i="2"/>
  <c r="BO45" i="2"/>
  <c r="BP45" i="2"/>
  <c r="BQ45" i="2"/>
  <c r="BR45" i="2"/>
  <c r="BS45" i="2"/>
  <c r="BT45" i="2"/>
  <c r="BU45" i="2"/>
  <c r="BV45" i="2"/>
  <c r="BW45" i="2"/>
  <c r="BX45" i="2"/>
  <c r="BY45" i="2"/>
  <c r="BZ45" i="2"/>
  <c r="CA45" i="2"/>
  <c r="CB45" i="2"/>
  <c r="CC45" i="2"/>
  <c r="CD45" i="2"/>
  <c r="CE45" i="2"/>
  <c r="CF45" i="2"/>
  <c r="CG45" i="2"/>
  <c r="CH45" i="2"/>
  <c r="CJ45" i="2"/>
  <c r="CK45" i="2"/>
  <c r="CL45" i="2"/>
  <c r="CM45" i="2"/>
  <c r="AU46" i="2"/>
  <c r="AV46" i="2"/>
  <c r="AW46" i="2"/>
  <c r="AX46" i="2"/>
  <c r="AY46" i="2"/>
  <c r="AZ46" i="2"/>
  <c r="BA46" i="2"/>
  <c r="BB46" i="2"/>
  <c r="BC46" i="2"/>
  <c r="BD46" i="2"/>
  <c r="BE46" i="2"/>
  <c r="BH46" i="2"/>
  <c r="BI46" i="2"/>
  <c r="BJ46" i="2"/>
  <c r="BK46" i="2"/>
  <c r="BL46" i="2"/>
  <c r="BM46" i="2"/>
  <c r="BN46" i="2"/>
  <c r="BO46" i="2"/>
  <c r="BP46" i="2"/>
  <c r="BQ46" i="2"/>
  <c r="BR46" i="2"/>
  <c r="BS46" i="2"/>
  <c r="BT46" i="2"/>
  <c r="BU46" i="2"/>
  <c r="BV46" i="2"/>
  <c r="BW46" i="2"/>
  <c r="BX46" i="2"/>
  <c r="BY46" i="2"/>
  <c r="BZ46" i="2"/>
  <c r="CA46" i="2"/>
  <c r="CB46" i="2"/>
  <c r="CC46" i="2"/>
  <c r="CD46" i="2"/>
  <c r="CE46" i="2"/>
  <c r="CF46" i="2"/>
  <c r="CG46" i="2"/>
  <c r="CH46" i="2"/>
  <c r="CJ46" i="2"/>
  <c r="CK46" i="2"/>
  <c r="CL46" i="2"/>
  <c r="CM46" i="2"/>
  <c r="AU47" i="2"/>
  <c r="AV47" i="2"/>
  <c r="AW47" i="2"/>
  <c r="AX47" i="2"/>
  <c r="AY47" i="2"/>
  <c r="AZ47" i="2"/>
  <c r="BA47" i="2"/>
  <c r="BB47" i="2"/>
  <c r="BC47" i="2"/>
  <c r="BD47" i="2"/>
  <c r="BE47" i="2"/>
  <c r="BF47" i="2"/>
  <c r="BH47" i="2"/>
  <c r="BI47" i="2"/>
  <c r="BJ47" i="2"/>
  <c r="BK47" i="2"/>
  <c r="BL47" i="2"/>
  <c r="BM47" i="2"/>
  <c r="BN47" i="2"/>
  <c r="BO47" i="2"/>
  <c r="BP47" i="2"/>
  <c r="BQ47" i="2"/>
  <c r="BR47" i="2"/>
  <c r="BS47" i="2"/>
  <c r="BT47" i="2"/>
  <c r="BU47" i="2"/>
  <c r="BV47" i="2"/>
  <c r="BW47" i="2"/>
  <c r="BX47" i="2"/>
  <c r="BY47" i="2"/>
  <c r="BZ47" i="2"/>
  <c r="CA47" i="2"/>
  <c r="CB47" i="2"/>
  <c r="CC47" i="2"/>
  <c r="CD47" i="2"/>
  <c r="CE47" i="2"/>
  <c r="CF47" i="2"/>
  <c r="CG47" i="2"/>
  <c r="CH47" i="2"/>
  <c r="CJ47" i="2"/>
  <c r="CK47" i="2"/>
  <c r="CL47" i="2"/>
  <c r="CM47" i="2"/>
  <c r="AU48" i="2"/>
  <c r="AV48" i="2"/>
  <c r="AW48" i="2"/>
  <c r="AX48" i="2"/>
  <c r="AY48" i="2"/>
  <c r="AZ48" i="2"/>
  <c r="BA48" i="2"/>
  <c r="BB48" i="2"/>
  <c r="BC48" i="2"/>
  <c r="BD48" i="2"/>
  <c r="BE48" i="2"/>
  <c r="BF48" i="2"/>
  <c r="BG48" i="2"/>
  <c r="BH48" i="2"/>
  <c r="BI48" i="2"/>
  <c r="BJ48" i="2"/>
  <c r="BK48" i="2"/>
  <c r="BL48" i="2"/>
  <c r="BM48" i="2"/>
  <c r="BN48" i="2"/>
  <c r="BO48" i="2"/>
  <c r="BP48" i="2"/>
  <c r="BQ48" i="2"/>
  <c r="BR48" i="2"/>
  <c r="BS48" i="2"/>
  <c r="BT48" i="2"/>
  <c r="BU48" i="2"/>
  <c r="BV48" i="2"/>
  <c r="BW48" i="2"/>
  <c r="BX48" i="2"/>
  <c r="BY48" i="2"/>
  <c r="BZ48" i="2"/>
  <c r="CA48" i="2"/>
  <c r="CB48" i="2"/>
  <c r="CC48" i="2"/>
  <c r="CD48" i="2"/>
  <c r="CE48" i="2"/>
  <c r="CF48" i="2"/>
  <c r="CG48" i="2"/>
  <c r="CH48" i="2"/>
  <c r="CJ48" i="2"/>
  <c r="CK48" i="2"/>
  <c r="CL48" i="2"/>
  <c r="CM48" i="2"/>
  <c r="AU49" i="2"/>
  <c r="AV49" i="2"/>
  <c r="AW49" i="2"/>
  <c r="AX49" i="2"/>
  <c r="AY49" i="2"/>
  <c r="AZ49" i="2"/>
  <c r="BA49" i="2"/>
  <c r="BB49" i="2"/>
  <c r="BC49" i="2"/>
  <c r="BD49" i="2"/>
  <c r="BE49" i="2"/>
  <c r="BF49" i="2"/>
  <c r="BH49" i="2"/>
  <c r="BI49" i="2"/>
  <c r="BJ49" i="2"/>
  <c r="BK49" i="2"/>
  <c r="BL49" i="2"/>
  <c r="BM49" i="2"/>
  <c r="BN49" i="2"/>
  <c r="BO49" i="2"/>
  <c r="BP49" i="2"/>
  <c r="BQ49" i="2"/>
  <c r="BR49" i="2"/>
  <c r="BS49" i="2"/>
  <c r="BT49" i="2"/>
  <c r="BU49" i="2"/>
  <c r="BV49" i="2"/>
  <c r="BW49" i="2"/>
  <c r="BX49" i="2"/>
  <c r="BY49" i="2"/>
  <c r="BZ49" i="2"/>
  <c r="CA49" i="2"/>
  <c r="CB49" i="2"/>
  <c r="CC49" i="2"/>
  <c r="CD49" i="2"/>
  <c r="CE49" i="2"/>
  <c r="CF49" i="2"/>
  <c r="CG49" i="2"/>
  <c r="CH49" i="2"/>
  <c r="CJ49" i="2"/>
  <c r="CK49" i="2"/>
  <c r="CL49" i="2"/>
  <c r="CM49" i="2"/>
  <c r="AU50" i="2"/>
  <c r="AV50" i="2"/>
  <c r="AW50" i="2"/>
  <c r="AX50" i="2"/>
  <c r="AY50" i="2"/>
  <c r="AZ50" i="2"/>
  <c r="BA50" i="2"/>
  <c r="BB50" i="2"/>
  <c r="BC50" i="2"/>
  <c r="BD50" i="2"/>
  <c r="BE50" i="2"/>
  <c r="BF50" i="2"/>
  <c r="BH50" i="2"/>
  <c r="BI50" i="2"/>
  <c r="BJ50" i="2"/>
  <c r="BK50" i="2"/>
  <c r="BL50" i="2"/>
  <c r="BM50" i="2"/>
  <c r="BN50" i="2"/>
  <c r="BO50" i="2"/>
  <c r="BP50" i="2"/>
  <c r="BQ50" i="2"/>
  <c r="BR50" i="2"/>
  <c r="BS50" i="2"/>
  <c r="BT50" i="2"/>
  <c r="BU50" i="2"/>
  <c r="BV50" i="2"/>
  <c r="BW50" i="2"/>
  <c r="BX50" i="2"/>
  <c r="BY50" i="2"/>
  <c r="BZ50" i="2"/>
  <c r="CA50" i="2"/>
  <c r="CB50" i="2"/>
  <c r="CC50" i="2"/>
  <c r="CD50" i="2"/>
  <c r="CE50" i="2"/>
  <c r="CF50" i="2"/>
  <c r="CG50" i="2"/>
  <c r="CH50" i="2"/>
  <c r="CJ50" i="2"/>
  <c r="CK50" i="2"/>
  <c r="CL50" i="2"/>
  <c r="CM50" i="2"/>
  <c r="AU51" i="2"/>
  <c r="AV51" i="2"/>
  <c r="AW51" i="2"/>
  <c r="AX51" i="2"/>
  <c r="AY51" i="2"/>
  <c r="AZ51" i="2"/>
  <c r="BA51" i="2"/>
  <c r="BB51" i="2"/>
  <c r="BC51" i="2"/>
  <c r="BD51" i="2"/>
  <c r="BE51" i="2"/>
  <c r="BF51" i="2"/>
  <c r="BH51" i="2"/>
  <c r="BI51" i="2"/>
  <c r="BJ51" i="2"/>
  <c r="BK51" i="2"/>
  <c r="BL51" i="2"/>
  <c r="BM51" i="2"/>
  <c r="BN51" i="2"/>
  <c r="BO51" i="2"/>
  <c r="BP51" i="2"/>
  <c r="BQ51" i="2"/>
  <c r="BR51" i="2"/>
  <c r="BS51" i="2"/>
  <c r="BT51" i="2"/>
  <c r="BU51" i="2"/>
  <c r="BV51" i="2"/>
  <c r="BW51" i="2"/>
  <c r="BX51" i="2"/>
  <c r="BY51" i="2"/>
  <c r="BZ51" i="2"/>
  <c r="CA51" i="2"/>
  <c r="CB51" i="2"/>
  <c r="CC51" i="2"/>
  <c r="CD51" i="2"/>
  <c r="CE51" i="2"/>
  <c r="CF51" i="2"/>
  <c r="CG51" i="2"/>
  <c r="CH51" i="2"/>
  <c r="CJ51" i="2"/>
  <c r="CK51" i="2"/>
  <c r="CL51" i="2"/>
  <c r="CM51" i="2"/>
  <c r="AU52" i="2"/>
  <c r="AV52" i="2"/>
  <c r="AW52" i="2"/>
  <c r="AX52" i="2"/>
  <c r="AY52" i="2"/>
  <c r="AZ52" i="2"/>
  <c r="BA52" i="2"/>
  <c r="BB52" i="2"/>
  <c r="BC52" i="2"/>
  <c r="BD52" i="2"/>
  <c r="BE52" i="2"/>
  <c r="BF52" i="2"/>
  <c r="BH52" i="2"/>
  <c r="BI52" i="2"/>
  <c r="BJ52" i="2"/>
  <c r="BK52" i="2"/>
  <c r="BL52" i="2"/>
  <c r="BM52" i="2"/>
  <c r="BN52" i="2"/>
  <c r="BO52" i="2"/>
  <c r="BP52" i="2"/>
  <c r="BQ52" i="2"/>
  <c r="BR52" i="2"/>
  <c r="BS52" i="2"/>
  <c r="BT52" i="2"/>
  <c r="BU52" i="2"/>
  <c r="BV52" i="2"/>
  <c r="BW52" i="2"/>
  <c r="BX52" i="2"/>
  <c r="BY52" i="2"/>
  <c r="BZ52" i="2"/>
  <c r="CA52" i="2"/>
  <c r="CB52" i="2"/>
  <c r="CC52" i="2"/>
  <c r="CD52" i="2"/>
  <c r="CE52" i="2"/>
  <c r="CF52" i="2"/>
  <c r="CG52" i="2"/>
  <c r="CH52" i="2"/>
  <c r="CJ52" i="2"/>
  <c r="CK52" i="2"/>
  <c r="CL52" i="2"/>
  <c r="CM52" i="2"/>
  <c r="AU53" i="2"/>
  <c r="AV53" i="2"/>
  <c r="AW53" i="2"/>
  <c r="AX53" i="2"/>
  <c r="AY53" i="2"/>
  <c r="AZ53" i="2"/>
  <c r="BA53" i="2"/>
  <c r="BB53" i="2"/>
  <c r="BC53" i="2"/>
  <c r="BD53" i="2"/>
  <c r="BE53" i="2"/>
  <c r="BF53" i="2"/>
  <c r="BH53" i="2"/>
  <c r="BI53" i="2"/>
  <c r="BJ53" i="2"/>
  <c r="BK53" i="2"/>
  <c r="BL53" i="2"/>
  <c r="BM53" i="2"/>
  <c r="BN53" i="2"/>
  <c r="BO53" i="2"/>
  <c r="BP53" i="2"/>
  <c r="BQ53" i="2"/>
  <c r="BR53" i="2"/>
  <c r="BS53" i="2"/>
  <c r="BT53" i="2"/>
  <c r="BU53" i="2"/>
  <c r="BV53" i="2"/>
  <c r="BW53" i="2"/>
  <c r="BX53" i="2"/>
  <c r="BY53" i="2"/>
  <c r="BZ53" i="2"/>
  <c r="CA53" i="2"/>
  <c r="CB53" i="2"/>
  <c r="CC53" i="2"/>
  <c r="CD53" i="2"/>
  <c r="CE53" i="2"/>
  <c r="CF53" i="2"/>
  <c r="CG53" i="2"/>
  <c r="CH53" i="2"/>
  <c r="CJ53" i="2"/>
  <c r="CK53" i="2"/>
  <c r="CL53" i="2"/>
  <c r="CM53" i="2"/>
  <c r="AU54" i="2"/>
  <c r="AV54" i="2"/>
  <c r="AW54" i="2"/>
  <c r="AX54" i="2"/>
  <c r="AY54" i="2"/>
  <c r="AZ54" i="2"/>
  <c r="BA54" i="2"/>
  <c r="BB54" i="2"/>
  <c r="BC54" i="2"/>
  <c r="BD54" i="2"/>
  <c r="BE54" i="2"/>
  <c r="BF54" i="2"/>
  <c r="BH54" i="2"/>
  <c r="BI54" i="2"/>
  <c r="BJ54" i="2"/>
  <c r="BK54" i="2"/>
  <c r="BL54" i="2"/>
  <c r="BM54" i="2"/>
  <c r="BN54" i="2"/>
  <c r="BO54" i="2"/>
  <c r="BP54" i="2"/>
  <c r="BQ54" i="2"/>
  <c r="BR54" i="2"/>
  <c r="BS54" i="2"/>
  <c r="BT54" i="2"/>
  <c r="BU54" i="2"/>
  <c r="BV54" i="2"/>
  <c r="BW54" i="2"/>
  <c r="BX54" i="2"/>
  <c r="BY54" i="2"/>
  <c r="BZ54" i="2"/>
  <c r="CA54" i="2"/>
  <c r="CB54" i="2"/>
  <c r="CC54" i="2"/>
  <c r="CD54" i="2"/>
  <c r="CE54" i="2"/>
  <c r="CF54" i="2"/>
  <c r="CG54" i="2"/>
  <c r="CH54" i="2"/>
  <c r="CJ54" i="2"/>
  <c r="CK54" i="2"/>
  <c r="CL54" i="2"/>
  <c r="CM54" i="2"/>
  <c r="AU55" i="2"/>
  <c r="AV55" i="2"/>
  <c r="AW55" i="2"/>
  <c r="AX55" i="2"/>
  <c r="AY55" i="2"/>
  <c r="AZ55" i="2"/>
  <c r="BA55" i="2"/>
  <c r="BB55" i="2"/>
  <c r="BC55" i="2"/>
  <c r="BD55" i="2"/>
  <c r="BE55" i="2"/>
  <c r="BF55" i="2"/>
  <c r="BH55" i="2"/>
  <c r="BI55" i="2"/>
  <c r="BJ55" i="2"/>
  <c r="BK55" i="2"/>
  <c r="BL55" i="2"/>
  <c r="BM55" i="2"/>
  <c r="BN55" i="2"/>
  <c r="BO55" i="2"/>
  <c r="BP55" i="2"/>
  <c r="BQ55" i="2"/>
  <c r="BR55" i="2"/>
  <c r="BS55" i="2"/>
  <c r="BT55" i="2"/>
  <c r="BU55" i="2"/>
  <c r="BV55" i="2"/>
  <c r="BW55" i="2"/>
  <c r="BX55" i="2"/>
  <c r="BY55" i="2"/>
  <c r="BZ55" i="2"/>
  <c r="CA55" i="2"/>
  <c r="CB55" i="2"/>
  <c r="CC55" i="2"/>
  <c r="CD55" i="2"/>
  <c r="CE55" i="2"/>
  <c r="CF55" i="2"/>
  <c r="CG55" i="2"/>
  <c r="CH55" i="2"/>
  <c r="CJ55" i="2"/>
  <c r="CK55" i="2"/>
  <c r="CL55" i="2"/>
  <c r="CM55" i="2"/>
  <c r="AU56" i="2"/>
  <c r="AV56" i="2"/>
  <c r="AW56" i="2"/>
  <c r="AX56" i="2"/>
  <c r="AY56" i="2"/>
  <c r="AZ56" i="2"/>
  <c r="BA56" i="2"/>
  <c r="BB56" i="2"/>
  <c r="BC56" i="2"/>
  <c r="BD56" i="2"/>
  <c r="BE56" i="2"/>
  <c r="BF56" i="2"/>
  <c r="BH56" i="2"/>
  <c r="BI56" i="2"/>
  <c r="BJ56" i="2"/>
  <c r="BK56" i="2"/>
  <c r="BL56" i="2"/>
  <c r="BM56" i="2"/>
  <c r="BN56" i="2"/>
  <c r="BO56" i="2"/>
  <c r="BP56" i="2"/>
  <c r="BQ56" i="2"/>
  <c r="BR56" i="2"/>
  <c r="BS56" i="2"/>
  <c r="BT56" i="2"/>
  <c r="BU56" i="2"/>
  <c r="BV56" i="2"/>
  <c r="BW56" i="2"/>
  <c r="BX56" i="2"/>
  <c r="BY56" i="2"/>
  <c r="BZ56" i="2"/>
  <c r="CA56" i="2"/>
  <c r="CB56" i="2"/>
  <c r="CC56" i="2"/>
  <c r="CD56" i="2"/>
  <c r="CE56" i="2"/>
  <c r="CF56" i="2"/>
  <c r="CG56" i="2"/>
  <c r="CH56" i="2"/>
  <c r="CJ56" i="2"/>
  <c r="CK56" i="2"/>
  <c r="CL56" i="2"/>
  <c r="CM56" i="2"/>
  <c r="AU57" i="2"/>
  <c r="AV57" i="2"/>
  <c r="AW57" i="2"/>
  <c r="AX57" i="2"/>
  <c r="AY57" i="2"/>
  <c r="AZ57" i="2"/>
  <c r="BA57" i="2"/>
  <c r="BB57" i="2"/>
  <c r="BC57" i="2"/>
  <c r="BD57" i="2"/>
  <c r="BE57" i="2"/>
  <c r="BF57" i="2"/>
  <c r="BG57" i="2"/>
  <c r="BH57" i="2"/>
  <c r="BI57" i="2"/>
  <c r="BJ57" i="2"/>
  <c r="BK57" i="2"/>
  <c r="BL57" i="2"/>
  <c r="BM57" i="2"/>
  <c r="BN57" i="2"/>
  <c r="BO57" i="2"/>
  <c r="BP57" i="2"/>
  <c r="BQ57" i="2"/>
  <c r="BR57" i="2"/>
  <c r="BS57" i="2"/>
  <c r="BT57" i="2"/>
  <c r="BU57" i="2"/>
  <c r="BV57" i="2"/>
  <c r="BW57" i="2"/>
  <c r="BX57" i="2"/>
  <c r="BY57" i="2"/>
  <c r="BZ57" i="2"/>
  <c r="CA57" i="2"/>
  <c r="CB57" i="2"/>
  <c r="CC57" i="2"/>
  <c r="CD57" i="2"/>
  <c r="CE57" i="2"/>
  <c r="CF57" i="2"/>
  <c r="CG57" i="2"/>
  <c r="CH57" i="2"/>
  <c r="CJ57" i="2"/>
  <c r="CK57" i="2"/>
  <c r="CM57" i="2"/>
  <c r="AU58" i="2"/>
  <c r="AV58" i="2"/>
  <c r="AW58" i="2"/>
  <c r="AX58" i="2"/>
  <c r="AY58" i="2"/>
  <c r="AZ58" i="2"/>
  <c r="BA58" i="2"/>
  <c r="BB58" i="2"/>
  <c r="BC58" i="2"/>
  <c r="BD58" i="2"/>
  <c r="BE58" i="2"/>
  <c r="BF58" i="2"/>
  <c r="BH58" i="2"/>
  <c r="BI58" i="2"/>
  <c r="BJ58" i="2"/>
  <c r="BK58" i="2"/>
  <c r="BL58" i="2"/>
  <c r="BM58" i="2"/>
  <c r="BN58" i="2"/>
  <c r="BO58" i="2"/>
  <c r="BP58" i="2"/>
  <c r="BQ58" i="2"/>
  <c r="BR58" i="2"/>
  <c r="BS58" i="2"/>
  <c r="BT58" i="2"/>
  <c r="BU58" i="2"/>
  <c r="BV58" i="2"/>
  <c r="BW58" i="2"/>
  <c r="BX58" i="2"/>
  <c r="BY58" i="2"/>
  <c r="BZ58" i="2"/>
  <c r="CA58" i="2"/>
  <c r="CB58" i="2"/>
  <c r="CC58" i="2"/>
  <c r="CD58" i="2"/>
  <c r="CE58" i="2"/>
  <c r="CF58" i="2"/>
  <c r="CG58" i="2"/>
  <c r="CH58" i="2"/>
  <c r="CJ58" i="2"/>
  <c r="CK58" i="2"/>
  <c r="CL58" i="2"/>
  <c r="CM58" i="2"/>
  <c r="AU59" i="2"/>
  <c r="AV59" i="2"/>
  <c r="AW59" i="2"/>
  <c r="AX59" i="2"/>
  <c r="AY59" i="2"/>
  <c r="AZ59" i="2"/>
  <c r="BA59" i="2"/>
  <c r="BB59" i="2"/>
  <c r="BC59" i="2"/>
  <c r="BD59" i="2"/>
  <c r="BE59" i="2"/>
  <c r="BF59" i="2"/>
  <c r="BH59" i="2"/>
  <c r="BI59" i="2"/>
  <c r="BJ59" i="2"/>
  <c r="BK59" i="2"/>
  <c r="BL59" i="2"/>
  <c r="BM59" i="2"/>
  <c r="BN59" i="2"/>
  <c r="BO59" i="2"/>
  <c r="BP59" i="2"/>
  <c r="BQ59" i="2"/>
  <c r="BR59" i="2"/>
  <c r="BS59" i="2"/>
  <c r="BT59" i="2"/>
  <c r="BU59" i="2"/>
  <c r="BV59" i="2"/>
  <c r="BW59" i="2"/>
  <c r="BX59" i="2"/>
  <c r="BY59" i="2"/>
  <c r="BZ59" i="2"/>
  <c r="CA59" i="2"/>
  <c r="CB59" i="2"/>
  <c r="CC59" i="2"/>
  <c r="CD59" i="2"/>
  <c r="CE59" i="2"/>
  <c r="CF59" i="2"/>
  <c r="CG59" i="2"/>
  <c r="CH59" i="2"/>
  <c r="CJ59" i="2"/>
  <c r="CK59" i="2"/>
  <c r="CL59" i="2"/>
  <c r="CM59" i="2"/>
  <c r="AU60" i="2"/>
  <c r="AV60" i="2"/>
  <c r="AW60" i="2"/>
  <c r="AX60" i="2"/>
  <c r="AY60" i="2"/>
  <c r="AZ60" i="2"/>
  <c r="BA60" i="2"/>
  <c r="BB60" i="2"/>
  <c r="BC60" i="2"/>
  <c r="BD60" i="2"/>
  <c r="BE60" i="2"/>
  <c r="BF60" i="2"/>
  <c r="BH60" i="2"/>
  <c r="BI60" i="2"/>
  <c r="BJ60" i="2"/>
  <c r="BK60" i="2"/>
  <c r="BL60" i="2"/>
  <c r="BM60" i="2"/>
  <c r="BN60" i="2"/>
  <c r="BO60" i="2"/>
  <c r="BP60" i="2"/>
  <c r="BQ60" i="2"/>
  <c r="BR60" i="2"/>
  <c r="BS60" i="2"/>
  <c r="BT60" i="2"/>
  <c r="BU60" i="2"/>
  <c r="BV60" i="2"/>
  <c r="BW60" i="2"/>
  <c r="BX60" i="2"/>
  <c r="BY60" i="2"/>
  <c r="BZ60" i="2"/>
  <c r="CA60" i="2"/>
  <c r="CB60" i="2"/>
  <c r="CC60" i="2"/>
  <c r="CD60" i="2"/>
  <c r="CE60" i="2"/>
  <c r="CF60" i="2"/>
  <c r="CG60" i="2"/>
  <c r="CH60" i="2"/>
  <c r="CJ60" i="2"/>
  <c r="CK60" i="2"/>
  <c r="CL60" i="2"/>
  <c r="CM60" i="2"/>
  <c r="AU61" i="2"/>
  <c r="AV61" i="2"/>
  <c r="AW61" i="2"/>
  <c r="AX61" i="2"/>
  <c r="AY61" i="2"/>
  <c r="AZ61" i="2"/>
  <c r="BA61" i="2"/>
  <c r="BB61" i="2"/>
  <c r="BC61" i="2"/>
  <c r="BD61" i="2"/>
  <c r="BE61" i="2"/>
  <c r="BH61" i="2"/>
  <c r="BI61" i="2"/>
  <c r="BJ61" i="2"/>
  <c r="BK61" i="2"/>
  <c r="BL61" i="2"/>
  <c r="BM61" i="2"/>
  <c r="BN61" i="2"/>
  <c r="BO61" i="2"/>
  <c r="BP61" i="2"/>
  <c r="BQ61" i="2"/>
  <c r="BR61" i="2"/>
  <c r="BS61" i="2"/>
  <c r="BT61" i="2"/>
  <c r="BU61" i="2"/>
  <c r="BV61" i="2"/>
  <c r="BW61" i="2"/>
  <c r="BX61" i="2"/>
  <c r="BY61" i="2"/>
  <c r="BZ61" i="2"/>
  <c r="CA61" i="2"/>
  <c r="CB61" i="2"/>
  <c r="CC61" i="2"/>
  <c r="CD61" i="2"/>
  <c r="CE61" i="2"/>
  <c r="CF61" i="2"/>
  <c r="CG61" i="2"/>
  <c r="CH61" i="2"/>
  <c r="CJ61" i="2"/>
  <c r="CK61" i="2"/>
  <c r="CL61" i="2"/>
  <c r="CM61" i="2"/>
  <c r="AU62" i="2"/>
  <c r="AV62" i="2"/>
  <c r="AW62" i="2"/>
  <c r="AX62" i="2"/>
  <c r="AY62" i="2"/>
  <c r="AZ62" i="2"/>
  <c r="BA62" i="2"/>
  <c r="BB62" i="2"/>
  <c r="BC62" i="2"/>
  <c r="BD62" i="2"/>
  <c r="BE62" i="2"/>
  <c r="BF62" i="2"/>
  <c r="BH62" i="2"/>
  <c r="BI62" i="2"/>
  <c r="BJ62" i="2"/>
  <c r="BK62" i="2"/>
  <c r="BL62" i="2"/>
  <c r="BM62" i="2"/>
  <c r="BN62" i="2"/>
  <c r="BO62" i="2"/>
  <c r="BP62" i="2"/>
  <c r="BQ62" i="2"/>
  <c r="BR62" i="2"/>
  <c r="BS62" i="2"/>
  <c r="BT62" i="2"/>
  <c r="BU62" i="2"/>
  <c r="BV62" i="2"/>
  <c r="BW62" i="2"/>
  <c r="BX62" i="2"/>
  <c r="BY62" i="2"/>
  <c r="BZ62" i="2"/>
  <c r="CA62" i="2"/>
  <c r="CB62" i="2"/>
  <c r="CC62" i="2"/>
  <c r="CD62" i="2"/>
  <c r="CE62" i="2"/>
  <c r="CF62" i="2"/>
  <c r="CG62" i="2"/>
  <c r="CH62" i="2"/>
  <c r="CJ62" i="2"/>
  <c r="CK62" i="2"/>
  <c r="CL62" i="2"/>
  <c r="CM62" i="2"/>
  <c r="AU63" i="2"/>
  <c r="AV63" i="2"/>
  <c r="AW63" i="2"/>
  <c r="AX63" i="2"/>
  <c r="AY63" i="2"/>
  <c r="AZ63" i="2"/>
  <c r="BA63" i="2"/>
  <c r="BB63" i="2"/>
  <c r="BC63" i="2"/>
  <c r="BD63" i="2"/>
  <c r="BE63" i="2"/>
  <c r="BF63" i="2"/>
  <c r="BG63" i="2"/>
  <c r="BH63" i="2"/>
  <c r="BI63" i="2"/>
  <c r="BJ63" i="2"/>
  <c r="BK63" i="2"/>
  <c r="BL63" i="2"/>
  <c r="BM63" i="2"/>
  <c r="BN63" i="2"/>
  <c r="BO63" i="2"/>
  <c r="BP63" i="2"/>
  <c r="BQ63" i="2"/>
  <c r="BR63" i="2"/>
  <c r="BS63" i="2"/>
  <c r="BT63" i="2"/>
  <c r="BU63" i="2"/>
  <c r="BV63" i="2"/>
  <c r="BW63" i="2"/>
  <c r="BX63" i="2"/>
  <c r="BY63" i="2"/>
  <c r="BZ63" i="2"/>
  <c r="CA63" i="2"/>
  <c r="CB63" i="2"/>
  <c r="CC63" i="2"/>
  <c r="CD63" i="2"/>
  <c r="CE63" i="2"/>
  <c r="CF63" i="2"/>
  <c r="CG63" i="2"/>
  <c r="CH63" i="2"/>
  <c r="CJ63" i="2"/>
  <c r="CK63" i="2"/>
  <c r="CL63" i="2"/>
  <c r="CM63" i="2"/>
  <c r="AU64" i="2"/>
  <c r="AV64" i="2"/>
  <c r="AW64" i="2"/>
  <c r="AX64" i="2"/>
  <c r="AY64" i="2"/>
  <c r="AZ64" i="2"/>
  <c r="BA64" i="2"/>
  <c r="BB64" i="2"/>
  <c r="BC64" i="2"/>
  <c r="BD64" i="2"/>
  <c r="BE64" i="2"/>
  <c r="BF64" i="2"/>
  <c r="BH64" i="2"/>
  <c r="BI64" i="2"/>
  <c r="BJ64" i="2"/>
  <c r="BK64" i="2"/>
  <c r="BL64" i="2"/>
  <c r="BM64" i="2"/>
  <c r="BN64" i="2"/>
  <c r="BO64" i="2"/>
  <c r="BP64" i="2"/>
  <c r="BQ64" i="2"/>
  <c r="BR64" i="2"/>
  <c r="BS64" i="2"/>
  <c r="BT64" i="2"/>
  <c r="BU64" i="2"/>
  <c r="BV64" i="2"/>
  <c r="BW64" i="2"/>
  <c r="BX64" i="2"/>
  <c r="BY64" i="2"/>
  <c r="BZ64" i="2"/>
  <c r="CA64" i="2"/>
  <c r="CB64" i="2"/>
  <c r="CC64" i="2"/>
  <c r="CD64" i="2"/>
  <c r="CE64" i="2"/>
  <c r="CF64" i="2"/>
  <c r="CG64" i="2"/>
  <c r="CH64" i="2"/>
  <c r="CJ64" i="2"/>
  <c r="CK64" i="2"/>
  <c r="CL64" i="2"/>
  <c r="CM64" i="2"/>
  <c r="AU65" i="2"/>
  <c r="AV65" i="2"/>
  <c r="AW65" i="2"/>
  <c r="AX65" i="2"/>
  <c r="AY65" i="2"/>
  <c r="AZ65" i="2"/>
  <c r="BA65" i="2"/>
  <c r="BB65" i="2"/>
  <c r="BC65" i="2"/>
  <c r="BD65" i="2"/>
  <c r="BE65" i="2"/>
  <c r="BF65" i="2"/>
  <c r="BH65" i="2"/>
  <c r="BI65" i="2"/>
  <c r="BJ65" i="2"/>
  <c r="BK65" i="2"/>
  <c r="BL65" i="2"/>
  <c r="BM65" i="2"/>
  <c r="BN65" i="2"/>
  <c r="BO65" i="2"/>
  <c r="BP65" i="2"/>
  <c r="BQ65" i="2"/>
  <c r="BR65" i="2"/>
  <c r="BS65" i="2"/>
  <c r="BT65" i="2"/>
  <c r="BU65" i="2"/>
  <c r="BV65" i="2"/>
  <c r="BW65" i="2"/>
  <c r="BX65" i="2"/>
  <c r="BY65" i="2"/>
  <c r="BZ65" i="2"/>
  <c r="CA65" i="2"/>
  <c r="CB65" i="2"/>
  <c r="CC65" i="2"/>
  <c r="CD65" i="2"/>
  <c r="CE65" i="2"/>
  <c r="CF65" i="2"/>
  <c r="CG65" i="2"/>
  <c r="CH65" i="2"/>
  <c r="CJ65" i="2"/>
  <c r="CK65" i="2"/>
  <c r="CL65" i="2"/>
  <c r="CM65" i="2"/>
  <c r="AU66" i="2"/>
  <c r="AV66" i="2"/>
  <c r="AW66" i="2"/>
  <c r="AX66" i="2"/>
  <c r="AY66" i="2"/>
  <c r="AZ66" i="2"/>
  <c r="BA66" i="2"/>
  <c r="BB66" i="2"/>
  <c r="BC66" i="2"/>
  <c r="BD66" i="2"/>
  <c r="BE66" i="2"/>
  <c r="BF66" i="2"/>
  <c r="BH66" i="2"/>
  <c r="BI66" i="2"/>
  <c r="BJ66" i="2"/>
  <c r="BK66" i="2"/>
  <c r="BL66" i="2"/>
  <c r="BM66" i="2"/>
  <c r="BN66" i="2"/>
  <c r="BO66" i="2"/>
  <c r="BP66" i="2"/>
  <c r="BQ66" i="2"/>
  <c r="BR66" i="2"/>
  <c r="BS66" i="2"/>
  <c r="BT66" i="2"/>
  <c r="BU66" i="2"/>
  <c r="BV66" i="2"/>
  <c r="BW66" i="2"/>
  <c r="BX66" i="2"/>
  <c r="BY66" i="2"/>
  <c r="BZ66" i="2"/>
  <c r="CA66" i="2"/>
  <c r="CB66" i="2"/>
  <c r="CC66" i="2"/>
  <c r="CD66" i="2"/>
  <c r="CE66" i="2"/>
  <c r="CF66" i="2"/>
  <c r="CG66" i="2"/>
  <c r="CH66" i="2"/>
  <c r="CJ66" i="2"/>
  <c r="CK66" i="2"/>
  <c r="CL66" i="2"/>
  <c r="CM66" i="2"/>
  <c r="AU67" i="2"/>
  <c r="AV67" i="2"/>
  <c r="AW67" i="2"/>
  <c r="AX67" i="2"/>
  <c r="AY67" i="2"/>
  <c r="AZ67" i="2"/>
  <c r="BA67" i="2"/>
  <c r="BB67" i="2"/>
  <c r="BC67" i="2"/>
  <c r="BD67" i="2"/>
  <c r="BE67" i="2"/>
  <c r="BF67" i="2"/>
  <c r="BH67" i="2"/>
  <c r="BI67" i="2"/>
  <c r="BJ67" i="2"/>
  <c r="BK67" i="2"/>
  <c r="BL67" i="2"/>
  <c r="BM67" i="2"/>
  <c r="BN67" i="2"/>
  <c r="BO67" i="2"/>
  <c r="BP67" i="2"/>
  <c r="BQ67" i="2"/>
  <c r="BR67" i="2"/>
  <c r="BS67" i="2"/>
  <c r="BT67" i="2"/>
  <c r="BU67" i="2"/>
  <c r="BV67" i="2"/>
  <c r="BW67" i="2"/>
  <c r="BX67" i="2"/>
  <c r="BY67" i="2"/>
  <c r="BZ67" i="2"/>
  <c r="CA67" i="2"/>
  <c r="CB67" i="2"/>
  <c r="CC67" i="2"/>
  <c r="CD67" i="2"/>
  <c r="CE67" i="2"/>
  <c r="CF67" i="2"/>
  <c r="CG67" i="2"/>
  <c r="CH67" i="2"/>
  <c r="CJ67" i="2"/>
  <c r="CK67" i="2"/>
  <c r="CL67" i="2"/>
  <c r="CM67" i="2"/>
  <c r="AU68" i="2"/>
  <c r="AV68" i="2"/>
  <c r="AW68" i="2"/>
  <c r="AX68" i="2"/>
  <c r="AY68" i="2"/>
  <c r="AZ68" i="2"/>
  <c r="BA68" i="2"/>
  <c r="BB68" i="2"/>
  <c r="BC68" i="2"/>
  <c r="BD68" i="2"/>
  <c r="BE68" i="2"/>
  <c r="BF68" i="2"/>
  <c r="BH68" i="2"/>
  <c r="BI68" i="2"/>
  <c r="BJ68" i="2"/>
  <c r="BK68" i="2"/>
  <c r="BL68" i="2"/>
  <c r="BM68" i="2"/>
  <c r="BN68" i="2"/>
  <c r="BO68" i="2"/>
  <c r="BP68" i="2"/>
  <c r="BQ68" i="2"/>
  <c r="BR68" i="2"/>
  <c r="BS68" i="2"/>
  <c r="BT68" i="2"/>
  <c r="BU68" i="2"/>
  <c r="BV68" i="2"/>
  <c r="BW68" i="2"/>
  <c r="BX68" i="2"/>
  <c r="BY68" i="2"/>
  <c r="BZ68" i="2"/>
  <c r="CA68" i="2"/>
  <c r="CB68" i="2"/>
  <c r="CC68" i="2"/>
  <c r="CD68" i="2"/>
  <c r="CE68" i="2"/>
  <c r="CF68" i="2"/>
  <c r="CG68" i="2"/>
  <c r="CH68" i="2"/>
  <c r="CJ68" i="2"/>
  <c r="CK68" i="2"/>
  <c r="CL68" i="2"/>
  <c r="CM68" i="2"/>
  <c r="AU69" i="2"/>
  <c r="AV69" i="2"/>
  <c r="AW69" i="2"/>
  <c r="AX69" i="2"/>
  <c r="AY69" i="2"/>
  <c r="AZ69" i="2"/>
  <c r="BA69" i="2"/>
  <c r="BB69" i="2"/>
  <c r="BC69" i="2"/>
  <c r="BD69" i="2"/>
  <c r="BE69" i="2"/>
  <c r="BF69" i="2"/>
  <c r="BH69" i="2"/>
  <c r="BI69" i="2"/>
  <c r="BJ69" i="2"/>
  <c r="BK69" i="2"/>
  <c r="BL69" i="2"/>
  <c r="BM69" i="2"/>
  <c r="BN69" i="2"/>
  <c r="BO69" i="2"/>
  <c r="BP69" i="2"/>
  <c r="BQ69" i="2"/>
  <c r="BR69" i="2"/>
  <c r="BS69" i="2"/>
  <c r="BT69" i="2"/>
  <c r="BU69" i="2"/>
  <c r="BV69" i="2"/>
  <c r="BW69" i="2"/>
  <c r="BX69" i="2"/>
  <c r="BY69" i="2"/>
  <c r="BZ69" i="2"/>
  <c r="CA69" i="2"/>
  <c r="CB69" i="2"/>
  <c r="CC69" i="2"/>
  <c r="CD69" i="2"/>
  <c r="CE69" i="2"/>
  <c r="CF69" i="2"/>
  <c r="CG69" i="2"/>
  <c r="CH69" i="2"/>
  <c r="CJ69" i="2"/>
  <c r="CK69" i="2"/>
  <c r="CL69" i="2"/>
  <c r="CM69" i="2"/>
  <c r="AU70" i="2"/>
  <c r="AV70" i="2"/>
  <c r="AW70" i="2"/>
  <c r="AX70" i="2"/>
  <c r="AY70" i="2"/>
  <c r="AZ70" i="2"/>
  <c r="BA70" i="2"/>
  <c r="BB70" i="2"/>
  <c r="BC70" i="2"/>
  <c r="BD70" i="2"/>
  <c r="BE70" i="2"/>
  <c r="BF70" i="2"/>
  <c r="BH70" i="2"/>
  <c r="BI70" i="2"/>
  <c r="BJ70" i="2"/>
  <c r="BK70" i="2"/>
  <c r="BL70" i="2"/>
  <c r="BM70" i="2"/>
  <c r="BN70" i="2"/>
  <c r="BO70" i="2"/>
  <c r="BP70" i="2"/>
  <c r="BQ70" i="2"/>
  <c r="BR70" i="2"/>
  <c r="BS70" i="2"/>
  <c r="BT70" i="2"/>
  <c r="BU70" i="2"/>
  <c r="BV70" i="2"/>
  <c r="BW70" i="2"/>
  <c r="BX70" i="2"/>
  <c r="BY70" i="2"/>
  <c r="BZ70" i="2"/>
  <c r="CA70" i="2"/>
  <c r="CB70" i="2"/>
  <c r="CC70" i="2"/>
  <c r="CD70" i="2"/>
  <c r="CE70" i="2"/>
  <c r="CF70" i="2"/>
  <c r="CG70" i="2"/>
  <c r="CH70" i="2"/>
  <c r="CJ70" i="2"/>
  <c r="CK70" i="2"/>
  <c r="CL70" i="2"/>
  <c r="CM70" i="2"/>
  <c r="AU71" i="2"/>
  <c r="AV71" i="2"/>
  <c r="AW71" i="2"/>
  <c r="AX71" i="2"/>
  <c r="AY71" i="2"/>
  <c r="AZ71" i="2"/>
  <c r="BA71" i="2"/>
  <c r="BB71" i="2"/>
  <c r="BC71" i="2"/>
  <c r="BD71" i="2"/>
  <c r="BE71" i="2"/>
  <c r="BF71" i="2"/>
  <c r="BH71" i="2"/>
  <c r="BI71" i="2"/>
  <c r="BJ71" i="2"/>
  <c r="BK71" i="2"/>
  <c r="BL71" i="2"/>
  <c r="BM71" i="2"/>
  <c r="BN71" i="2"/>
  <c r="BO71" i="2"/>
  <c r="BP71" i="2"/>
  <c r="BQ71" i="2"/>
  <c r="BR71" i="2"/>
  <c r="BS71" i="2"/>
  <c r="BT71" i="2"/>
  <c r="BU71" i="2"/>
  <c r="BV71" i="2"/>
  <c r="BW71" i="2"/>
  <c r="BX71" i="2"/>
  <c r="BY71" i="2"/>
  <c r="BZ71" i="2"/>
  <c r="CA71" i="2"/>
  <c r="CB71" i="2"/>
  <c r="CC71" i="2"/>
  <c r="CD71" i="2"/>
  <c r="CE71" i="2"/>
  <c r="CF71" i="2"/>
  <c r="CG71" i="2"/>
  <c r="CH71" i="2"/>
  <c r="CJ71" i="2"/>
  <c r="CK71" i="2"/>
  <c r="CL71" i="2"/>
  <c r="CM71" i="2"/>
  <c r="AU72" i="2"/>
  <c r="AV72" i="2"/>
  <c r="AW72" i="2"/>
  <c r="AX72" i="2"/>
  <c r="AY72" i="2"/>
  <c r="AZ72" i="2"/>
  <c r="BA72" i="2"/>
  <c r="BB72" i="2"/>
  <c r="BC72" i="2"/>
  <c r="BD72" i="2"/>
  <c r="BE72" i="2"/>
  <c r="BF72" i="2"/>
  <c r="BH72" i="2"/>
  <c r="BI72" i="2"/>
  <c r="BJ72" i="2"/>
  <c r="BK72" i="2"/>
  <c r="BL72" i="2"/>
  <c r="BM72" i="2"/>
  <c r="BN72" i="2"/>
  <c r="BO72" i="2"/>
  <c r="BP72" i="2"/>
  <c r="BQ72" i="2"/>
  <c r="BR72" i="2"/>
  <c r="BS72" i="2"/>
  <c r="BT72" i="2"/>
  <c r="BU72" i="2"/>
  <c r="BV72" i="2"/>
  <c r="BW72" i="2"/>
  <c r="BX72" i="2"/>
  <c r="BY72" i="2"/>
  <c r="BZ72" i="2"/>
  <c r="CA72" i="2"/>
  <c r="CB72" i="2"/>
  <c r="CC72" i="2"/>
  <c r="CD72" i="2"/>
  <c r="CE72" i="2"/>
  <c r="CF72" i="2"/>
  <c r="CG72" i="2"/>
  <c r="CH72" i="2"/>
  <c r="CJ72" i="2"/>
  <c r="CK72" i="2"/>
  <c r="CL72" i="2"/>
  <c r="CM72" i="2"/>
  <c r="AU73" i="2"/>
  <c r="AV73" i="2"/>
  <c r="AW73" i="2"/>
  <c r="AX73" i="2"/>
  <c r="AY73" i="2"/>
  <c r="AZ73" i="2"/>
  <c r="BA73" i="2"/>
  <c r="BB73" i="2"/>
  <c r="BC73" i="2"/>
  <c r="BD73" i="2"/>
  <c r="BE73" i="2"/>
  <c r="BF73" i="2"/>
  <c r="BH73" i="2"/>
  <c r="BI73" i="2"/>
  <c r="BJ73" i="2"/>
  <c r="BK73" i="2"/>
  <c r="BL73" i="2"/>
  <c r="BM73" i="2"/>
  <c r="BN73" i="2"/>
  <c r="BO73" i="2"/>
  <c r="BP73" i="2"/>
  <c r="BQ73" i="2"/>
  <c r="BR73" i="2"/>
  <c r="BS73" i="2"/>
  <c r="BT73" i="2"/>
  <c r="BU73" i="2"/>
  <c r="BV73" i="2"/>
  <c r="BW73" i="2"/>
  <c r="BX73" i="2"/>
  <c r="BY73" i="2"/>
  <c r="BZ73" i="2"/>
  <c r="CA73" i="2"/>
  <c r="CB73" i="2"/>
  <c r="CC73" i="2"/>
  <c r="CD73" i="2"/>
  <c r="CE73" i="2"/>
  <c r="CF73" i="2"/>
  <c r="CG73" i="2"/>
  <c r="CH73" i="2"/>
  <c r="CJ73" i="2"/>
  <c r="CK73" i="2"/>
  <c r="CL73" i="2"/>
  <c r="CM73" i="2"/>
  <c r="AU74" i="2"/>
  <c r="AV74" i="2"/>
  <c r="AW74" i="2"/>
  <c r="AX74" i="2"/>
  <c r="AY74" i="2"/>
  <c r="AZ74" i="2"/>
  <c r="BA74" i="2"/>
  <c r="BB74" i="2"/>
  <c r="BC74" i="2"/>
  <c r="BD74" i="2"/>
  <c r="BE74" i="2"/>
  <c r="BF74" i="2"/>
  <c r="BH74" i="2"/>
  <c r="BI74" i="2"/>
  <c r="BJ74" i="2"/>
  <c r="BK74" i="2"/>
  <c r="BL74" i="2"/>
  <c r="BM74" i="2"/>
  <c r="BN74" i="2"/>
  <c r="BO74" i="2"/>
  <c r="BP74" i="2"/>
  <c r="BQ74" i="2"/>
  <c r="BR74" i="2"/>
  <c r="BS74" i="2"/>
  <c r="BT74" i="2"/>
  <c r="BU74" i="2"/>
  <c r="BV74" i="2"/>
  <c r="BW74" i="2"/>
  <c r="BX74" i="2"/>
  <c r="BY74" i="2"/>
  <c r="BZ74" i="2"/>
  <c r="CA74" i="2"/>
  <c r="CB74" i="2"/>
  <c r="CC74" i="2"/>
  <c r="CD74" i="2"/>
  <c r="CE74" i="2"/>
  <c r="CF74" i="2"/>
  <c r="CG74" i="2"/>
  <c r="CH74" i="2"/>
  <c r="CJ74" i="2"/>
  <c r="CK74" i="2"/>
  <c r="CL74" i="2"/>
  <c r="CM74" i="2"/>
  <c r="AU75" i="2"/>
  <c r="AV75" i="2"/>
  <c r="AW75" i="2"/>
  <c r="AX75" i="2"/>
  <c r="AY75" i="2"/>
  <c r="AZ75" i="2"/>
  <c r="BA75" i="2"/>
  <c r="BB75" i="2"/>
  <c r="BC75" i="2"/>
  <c r="BD75" i="2"/>
  <c r="BE75" i="2"/>
  <c r="BF75" i="2"/>
  <c r="BH75" i="2"/>
  <c r="BI75" i="2"/>
  <c r="BJ75" i="2"/>
  <c r="BK75" i="2"/>
  <c r="BL75" i="2"/>
  <c r="BM75" i="2"/>
  <c r="BN75" i="2"/>
  <c r="BO75" i="2"/>
  <c r="BP75" i="2"/>
  <c r="BQ75" i="2"/>
  <c r="BR75" i="2"/>
  <c r="BS75" i="2"/>
  <c r="BT75" i="2"/>
  <c r="BU75" i="2"/>
  <c r="BV75" i="2"/>
  <c r="BW75" i="2"/>
  <c r="BX75" i="2"/>
  <c r="BY75" i="2"/>
  <c r="BZ75" i="2"/>
  <c r="CA75" i="2"/>
  <c r="CB75" i="2"/>
  <c r="CC75" i="2"/>
  <c r="CD75" i="2"/>
  <c r="CE75" i="2"/>
  <c r="CF75" i="2"/>
  <c r="CG75" i="2"/>
  <c r="CH75" i="2"/>
  <c r="CJ75" i="2"/>
  <c r="CK75" i="2"/>
  <c r="CL75" i="2"/>
  <c r="CM75" i="2"/>
  <c r="AU76" i="2"/>
  <c r="AV76" i="2"/>
  <c r="AW76" i="2"/>
  <c r="AX76" i="2"/>
  <c r="AY76" i="2"/>
  <c r="AZ76" i="2"/>
  <c r="BA76" i="2"/>
  <c r="BB76" i="2"/>
  <c r="BC76" i="2"/>
  <c r="BD76" i="2"/>
  <c r="BE76" i="2"/>
  <c r="BF76" i="2"/>
  <c r="BH76" i="2"/>
  <c r="BI76" i="2"/>
  <c r="BJ76" i="2"/>
  <c r="BK76" i="2"/>
  <c r="BL76" i="2"/>
  <c r="BM76" i="2"/>
  <c r="BN76" i="2"/>
  <c r="BO76" i="2"/>
  <c r="BP76" i="2"/>
  <c r="BQ76" i="2"/>
  <c r="BR76" i="2"/>
  <c r="BS76" i="2"/>
  <c r="BT76" i="2"/>
  <c r="BU76" i="2"/>
  <c r="BV76" i="2"/>
  <c r="BW76" i="2"/>
  <c r="BX76" i="2"/>
  <c r="BY76" i="2"/>
  <c r="BZ76" i="2"/>
  <c r="CA76" i="2"/>
  <c r="CB76" i="2"/>
  <c r="CC76" i="2"/>
  <c r="CD76" i="2"/>
  <c r="CE76" i="2"/>
  <c r="CF76" i="2"/>
  <c r="CG76" i="2"/>
  <c r="CH76" i="2"/>
  <c r="CJ76" i="2"/>
  <c r="CK76" i="2"/>
  <c r="CL76" i="2"/>
  <c r="CM76" i="2"/>
  <c r="AU77" i="2"/>
  <c r="AV77" i="2"/>
  <c r="AW77" i="2"/>
  <c r="AX77" i="2"/>
  <c r="AY77" i="2"/>
  <c r="AZ77" i="2"/>
  <c r="BA77" i="2"/>
  <c r="BB77" i="2"/>
  <c r="BC77" i="2"/>
  <c r="BD77" i="2"/>
  <c r="BE77" i="2"/>
  <c r="BF77" i="2"/>
  <c r="BH77" i="2"/>
  <c r="BI77" i="2"/>
  <c r="BJ77" i="2"/>
  <c r="BK77" i="2"/>
  <c r="BL77" i="2"/>
  <c r="BM77" i="2"/>
  <c r="BN77" i="2"/>
  <c r="BO77" i="2"/>
  <c r="BP77" i="2"/>
  <c r="BQ77" i="2"/>
  <c r="BR77" i="2"/>
  <c r="BS77" i="2"/>
  <c r="BT77" i="2"/>
  <c r="BU77" i="2"/>
  <c r="BV77" i="2"/>
  <c r="BW77" i="2"/>
  <c r="BX77" i="2"/>
  <c r="BY77" i="2"/>
  <c r="BZ77" i="2"/>
  <c r="CA77" i="2"/>
  <c r="CB77" i="2"/>
  <c r="CC77" i="2"/>
  <c r="CD77" i="2"/>
  <c r="CE77" i="2"/>
  <c r="CF77" i="2"/>
  <c r="CG77" i="2"/>
  <c r="CH77" i="2"/>
  <c r="CJ77" i="2"/>
  <c r="CK77" i="2"/>
  <c r="CL77" i="2"/>
  <c r="CM77" i="2"/>
  <c r="AU78" i="2"/>
  <c r="AV78" i="2"/>
  <c r="AW78" i="2"/>
  <c r="AX78" i="2"/>
  <c r="AY78" i="2"/>
  <c r="AZ78" i="2"/>
  <c r="BA78" i="2"/>
  <c r="BB78" i="2"/>
  <c r="BC78" i="2"/>
  <c r="BD78" i="2"/>
  <c r="BE78" i="2"/>
  <c r="BH78" i="2"/>
  <c r="BI78" i="2"/>
  <c r="BJ78" i="2"/>
  <c r="BK78" i="2"/>
  <c r="BL78" i="2"/>
  <c r="BM78" i="2"/>
  <c r="BN78" i="2"/>
  <c r="BO78" i="2"/>
  <c r="BP78" i="2"/>
  <c r="BQ78" i="2"/>
  <c r="BR78" i="2"/>
  <c r="BS78" i="2"/>
  <c r="BT78" i="2"/>
  <c r="BU78" i="2"/>
  <c r="BV78" i="2"/>
  <c r="BW78" i="2"/>
  <c r="BX78" i="2"/>
  <c r="BY78" i="2"/>
  <c r="BZ78" i="2"/>
  <c r="CA78" i="2"/>
  <c r="CB78" i="2"/>
  <c r="CC78" i="2"/>
  <c r="CD78" i="2"/>
  <c r="CE78" i="2"/>
  <c r="CF78" i="2"/>
  <c r="CG78" i="2"/>
  <c r="CH78" i="2"/>
  <c r="CJ78" i="2"/>
  <c r="CK78" i="2"/>
  <c r="CL78" i="2"/>
  <c r="CM78" i="2"/>
  <c r="AU79" i="2"/>
  <c r="AV79" i="2"/>
  <c r="AW79" i="2"/>
  <c r="AX79" i="2"/>
  <c r="AY79" i="2"/>
  <c r="AZ79" i="2"/>
  <c r="BA79" i="2"/>
  <c r="BB79" i="2"/>
  <c r="BC79" i="2"/>
  <c r="BD79" i="2"/>
  <c r="BE79" i="2"/>
  <c r="BF79" i="2"/>
  <c r="BH79" i="2"/>
  <c r="BI79" i="2"/>
  <c r="BJ79" i="2"/>
  <c r="BK79" i="2"/>
  <c r="BL79" i="2"/>
  <c r="BM79" i="2"/>
  <c r="BN79" i="2"/>
  <c r="BO79" i="2"/>
  <c r="BP79" i="2"/>
  <c r="BQ79" i="2"/>
  <c r="BR79" i="2"/>
  <c r="BS79" i="2"/>
  <c r="BT79" i="2"/>
  <c r="BU79" i="2"/>
  <c r="BV79" i="2"/>
  <c r="BW79" i="2"/>
  <c r="BX79" i="2"/>
  <c r="BY79" i="2"/>
  <c r="BZ79" i="2"/>
  <c r="CA79" i="2"/>
  <c r="CB79" i="2"/>
  <c r="CC79" i="2"/>
  <c r="CD79" i="2"/>
  <c r="CE79" i="2"/>
  <c r="CF79" i="2"/>
  <c r="CG79" i="2"/>
  <c r="CH79" i="2"/>
  <c r="CJ79" i="2"/>
  <c r="CK79" i="2"/>
  <c r="CL79" i="2"/>
  <c r="CM79" i="2"/>
  <c r="AU80" i="2"/>
  <c r="AV80" i="2"/>
  <c r="AW80" i="2"/>
  <c r="AX80" i="2"/>
  <c r="AY80" i="2"/>
  <c r="AZ80" i="2"/>
  <c r="BA80" i="2"/>
  <c r="BB80" i="2"/>
  <c r="BC80" i="2"/>
  <c r="BD80" i="2"/>
  <c r="BE80" i="2"/>
  <c r="BF80" i="2"/>
  <c r="BH80" i="2"/>
  <c r="BI80" i="2"/>
  <c r="BJ80" i="2"/>
  <c r="BK80" i="2"/>
  <c r="BL80" i="2"/>
  <c r="BM80" i="2"/>
  <c r="BN80" i="2"/>
  <c r="BO80" i="2"/>
  <c r="BP80" i="2"/>
  <c r="BQ80" i="2"/>
  <c r="BR80" i="2"/>
  <c r="BS80" i="2"/>
  <c r="BT80" i="2"/>
  <c r="BU80" i="2"/>
  <c r="BV80" i="2"/>
  <c r="BW80" i="2"/>
  <c r="BX80" i="2"/>
  <c r="BY80" i="2"/>
  <c r="BZ80" i="2"/>
  <c r="CA80" i="2"/>
  <c r="CB80" i="2"/>
  <c r="CC80" i="2"/>
  <c r="CD80" i="2"/>
  <c r="CE80" i="2"/>
  <c r="CF80" i="2"/>
  <c r="CG80" i="2"/>
  <c r="CH80" i="2"/>
  <c r="CJ80" i="2"/>
  <c r="CK80" i="2"/>
  <c r="CL80" i="2"/>
  <c r="CM80" i="2"/>
  <c r="AU81" i="2"/>
  <c r="AV81" i="2"/>
  <c r="AW81" i="2"/>
  <c r="AX81" i="2"/>
  <c r="AY81" i="2"/>
  <c r="AZ81" i="2"/>
  <c r="BA81" i="2"/>
  <c r="BB81" i="2"/>
  <c r="BC81" i="2"/>
  <c r="BD81" i="2"/>
  <c r="BE81" i="2"/>
  <c r="BF81" i="2"/>
  <c r="BH81" i="2"/>
  <c r="BI81" i="2"/>
  <c r="BJ81" i="2"/>
  <c r="BK81" i="2"/>
  <c r="BL81" i="2"/>
  <c r="BM81" i="2"/>
  <c r="BN81" i="2"/>
  <c r="BO81" i="2"/>
  <c r="BP81" i="2"/>
  <c r="BQ81" i="2"/>
  <c r="BR81" i="2"/>
  <c r="BS81" i="2"/>
  <c r="BT81" i="2"/>
  <c r="BU81" i="2"/>
  <c r="BV81" i="2"/>
  <c r="BW81" i="2"/>
  <c r="BX81" i="2"/>
  <c r="BY81" i="2"/>
  <c r="BZ81" i="2"/>
  <c r="CA81" i="2"/>
  <c r="CB81" i="2"/>
  <c r="CC81" i="2"/>
  <c r="CD81" i="2"/>
  <c r="CE81" i="2"/>
  <c r="CF81" i="2"/>
  <c r="CG81" i="2"/>
  <c r="CH81" i="2"/>
  <c r="CJ81" i="2"/>
  <c r="CK81" i="2"/>
  <c r="CL81" i="2"/>
  <c r="CM81" i="2"/>
  <c r="AU82" i="2"/>
  <c r="AV82" i="2"/>
  <c r="AW82" i="2"/>
  <c r="AX82" i="2"/>
  <c r="AY82" i="2"/>
  <c r="AZ82" i="2"/>
  <c r="BA82" i="2"/>
  <c r="BB82" i="2"/>
  <c r="BC82" i="2"/>
  <c r="BD82" i="2"/>
  <c r="BE82" i="2"/>
  <c r="BF82" i="2"/>
  <c r="BH82" i="2"/>
  <c r="BI82" i="2"/>
  <c r="BJ82" i="2"/>
  <c r="BK82" i="2"/>
  <c r="BL82" i="2"/>
  <c r="BM82" i="2"/>
  <c r="BN82" i="2"/>
  <c r="BO82" i="2"/>
  <c r="BP82" i="2"/>
  <c r="BQ82" i="2"/>
  <c r="BR82" i="2"/>
  <c r="BS82" i="2"/>
  <c r="BT82" i="2"/>
  <c r="BU82" i="2"/>
  <c r="BV82" i="2"/>
  <c r="BW82" i="2"/>
  <c r="BX82" i="2"/>
  <c r="BY82" i="2"/>
  <c r="BZ82" i="2"/>
  <c r="CA82" i="2"/>
  <c r="CB82" i="2"/>
  <c r="CC82" i="2"/>
  <c r="CD82" i="2"/>
  <c r="CE82" i="2"/>
  <c r="CF82" i="2"/>
  <c r="CG82" i="2"/>
  <c r="CH82" i="2"/>
  <c r="CJ82" i="2"/>
  <c r="CK82" i="2"/>
  <c r="CL82" i="2"/>
  <c r="CM82" i="2"/>
  <c r="AU83" i="2"/>
  <c r="AV83" i="2"/>
  <c r="AW83" i="2"/>
  <c r="AX83" i="2"/>
  <c r="AY83" i="2"/>
  <c r="AZ83" i="2"/>
  <c r="BA83" i="2"/>
  <c r="BB83" i="2"/>
  <c r="BC83" i="2"/>
  <c r="BD83" i="2"/>
  <c r="BE83" i="2"/>
  <c r="BF83" i="2"/>
  <c r="BH83" i="2"/>
  <c r="BI83" i="2"/>
  <c r="BJ83" i="2"/>
  <c r="BK83" i="2"/>
  <c r="BL83" i="2"/>
  <c r="BM83" i="2"/>
  <c r="BN83" i="2"/>
  <c r="BO83" i="2"/>
  <c r="BP83" i="2"/>
  <c r="BQ83" i="2"/>
  <c r="BR83" i="2"/>
  <c r="BS83" i="2"/>
  <c r="BT83" i="2"/>
  <c r="BU83" i="2"/>
  <c r="BV83" i="2"/>
  <c r="BW83" i="2"/>
  <c r="BX83" i="2"/>
  <c r="BY83" i="2"/>
  <c r="BZ83" i="2"/>
  <c r="CA83" i="2"/>
  <c r="CB83" i="2"/>
  <c r="CC83" i="2"/>
  <c r="CD83" i="2"/>
  <c r="CE83" i="2"/>
  <c r="CF83" i="2"/>
  <c r="CG83" i="2"/>
  <c r="CH83" i="2"/>
  <c r="CJ83" i="2"/>
  <c r="CK83" i="2"/>
  <c r="CL83" i="2"/>
  <c r="CM83" i="2"/>
  <c r="AU84" i="2"/>
  <c r="AV84" i="2"/>
  <c r="AW84" i="2"/>
  <c r="AX84" i="2"/>
  <c r="AY84" i="2"/>
  <c r="AZ84" i="2"/>
  <c r="BA84" i="2"/>
  <c r="BB84" i="2"/>
  <c r="BC84" i="2"/>
  <c r="BD84" i="2"/>
  <c r="BE84" i="2"/>
  <c r="BF84" i="2"/>
  <c r="BH84" i="2"/>
  <c r="BI84" i="2"/>
  <c r="BJ84" i="2"/>
  <c r="BK84" i="2"/>
  <c r="BL84" i="2"/>
  <c r="BM84" i="2"/>
  <c r="BN84" i="2"/>
  <c r="BO84" i="2"/>
  <c r="BP84" i="2"/>
  <c r="BQ84" i="2"/>
  <c r="BR84" i="2"/>
  <c r="BS84" i="2"/>
  <c r="BT84" i="2"/>
  <c r="BU84" i="2"/>
  <c r="BV84" i="2"/>
  <c r="BW84" i="2"/>
  <c r="BX84" i="2"/>
  <c r="BY84" i="2"/>
  <c r="BZ84" i="2"/>
  <c r="CA84" i="2"/>
  <c r="CB84" i="2"/>
  <c r="CC84" i="2"/>
  <c r="CD84" i="2"/>
  <c r="CE84" i="2"/>
  <c r="CF84" i="2"/>
  <c r="CG84" i="2"/>
  <c r="CH84" i="2"/>
  <c r="CJ84" i="2"/>
  <c r="CK84" i="2"/>
  <c r="CL84" i="2"/>
  <c r="CM84" i="2"/>
  <c r="AU85" i="2"/>
  <c r="AV85" i="2"/>
  <c r="AW85" i="2"/>
  <c r="AX85" i="2"/>
  <c r="AY85" i="2"/>
  <c r="AZ85" i="2"/>
  <c r="BA85" i="2"/>
  <c r="BB85" i="2"/>
  <c r="BC85" i="2"/>
  <c r="BD85" i="2"/>
  <c r="BE85" i="2"/>
  <c r="BH85" i="2"/>
  <c r="BI85" i="2"/>
  <c r="BJ85" i="2"/>
  <c r="BK85" i="2"/>
  <c r="BL85" i="2"/>
  <c r="BM85" i="2"/>
  <c r="BN85" i="2"/>
  <c r="BO85" i="2"/>
  <c r="BP85" i="2"/>
  <c r="BQ85" i="2"/>
  <c r="BR85" i="2"/>
  <c r="BS85" i="2"/>
  <c r="BT85" i="2"/>
  <c r="BU85" i="2"/>
  <c r="BV85" i="2"/>
  <c r="BW85" i="2"/>
  <c r="BX85" i="2"/>
  <c r="BY85" i="2"/>
  <c r="BZ85" i="2"/>
  <c r="CA85" i="2"/>
  <c r="CB85" i="2"/>
  <c r="CC85" i="2"/>
  <c r="CD85" i="2"/>
  <c r="CE85" i="2"/>
  <c r="CF85" i="2"/>
  <c r="CG85" i="2"/>
  <c r="CH85" i="2"/>
  <c r="CJ85" i="2"/>
  <c r="CK85" i="2"/>
  <c r="CL85" i="2"/>
  <c r="CM85" i="2"/>
  <c r="AU86" i="2"/>
  <c r="AV86" i="2"/>
  <c r="AW86" i="2"/>
  <c r="AX86" i="2"/>
  <c r="AY86" i="2"/>
  <c r="AZ86" i="2"/>
  <c r="BA86" i="2"/>
  <c r="BB86" i="2"/>
  <c r="BC86" i="2"/>
  <c r="BD86" i="2"/>
  <c r="BE86" i="2"/>
  <c r="BF86" i="2"/>
  <c r="BH86" i="2"/>
  <c r="BI86" i="2"/>
  <c r="BJ86" i="2"/>
  <c r="BK86" i="2"/>
  <c r="BL86" i="2"/>
  <c r="BM86" i="2"/>
  <c r="BN86" i="2"/>
  <c r="BO86" i="2"/>
  <c r="BP86" i="2"/>
  <c r="BQ86" i="2"/>
  <c r="BR86" i="2"/>
  <c r="BS86" i="2"/>
  <c r="BT86" i="2"/>
  <c r="BU86" i="2"/>
  <c r="BV86" i="2"/>
  <c r="BW86" i="2"/>
  <c r="BX86" i="2"/>
  <c r="BY86" i="2"/>
  <c r="BZ86" i="2"/>
  <c r="CA86" i="2"/>
  <c r="CB86" i="2"/>
  <c r="CC86" i="2"/>
  <c r="CD86" i="2"/>
  <c r="CE86" i="2"/>
  <c r="CF86" i="2"/>
  <c r="CG86" i="2"/>
  <c r="CH86" i="2"/>
  <c r="CJ86" i="2"/>
  <c r="CK86" i="2"/>
  <c r="CL86" i="2"/>
  <c r="CM86" i="2"/>
  <c r="AU87" i="2"/>
  <c r="AV87" i="2"/>
  <c r="AW87" i="2"/>
  <c r="AX87" i="2"/>
  <c r="AY87" i="2"/>
  <c r="AZ87" i="2"/>
  <c r="BA87" i="2"/>
  <c r="BB87" i="2"/>
  <c r="BC87" i="2"/>
  <c r="BD87" i="2"/>
  <c r="BE87" i="2"/>
  <c r="BF87" i="2"/>
  <c r="BH87" i="2"/>
  <c r="BI87" i="2"/>
  <c r="BJ87" i="2"/>
  <c r="BK87" i="2"/>
  <c r="BL87" i="2"/>
  <c r="BM87" i="2"/>
  <c r="BN87" i="2"/>
  <c r="BO87" i="2"/>
  <c r="BP87" i="2"/>
  <c r="BQ87" i="2"/>
  <c r="BR87" i="2"/>
  <c r="BS87" i="2"/>
  <c r="BT87" i="2"/>
  <c r="BU87" i="2"/>
  <c r="BV87" i="2"/>
  <c r="BW87" i="2"/>
  <c r="BX87" i="2"/>
  <c r="BY87" i="2"/>
  <c r="BZ87" i="2"/>
  <c r="CA87" i="2"/>
  <c r="CB87" i="2"/>
  <c r="CC87" i="2"/>
  <c r="CD87" i="2"/>
  <c r="CE87" i="2"/>
  <c r="CF87" i="2"/>
  <c r="CG87" i="2"/>
  <c r="CH87" i="2"/>
  <c r="CJ87" i="2"/>
  <c r="CK87" i="2"/>
  <c r="CL87" i="2"/>
  <c r="CM87" i="2"/>
  <c r="AU88" i="2"/>
  <c r="AV88" i="2"/>
  <c r="AW88" i="2"/>
  <c r="AX88" i="2"/>
  <c r="AY88" i="2"/>
  <c r="AZ88" i="2"/>
  <c r="BA88" i="2"/>
  <c r="BB88" i="2"/>
  <c r="BC88" i="2"/>
  <c r="BD88" i="2"/>
  <c r="BE88" i="2"/>
  <c r="BF88" i="2"/>
  <c r="BH88" i="2"/>
  <c r="BI88" i="2"/>
  <c r="BJ88" i="2"/>
  <c r="BK88" i="2"/>
  <c r="BL88" i="2"/>
  <c r="BM88" i="2"/>
  <c r="BN88" i="2"/>
  <c r="BO88" i="2"/>
  <c r="BP88" i="2"/>
  <c r="BQ88" i="2"/>
  <c r="BR88" i="2"/>
  <c r="BS88" i="2"/>
  <c r="BT88" i="2"/>
  <c r="BU88" i="2"/>
  <c r="BV88" i="2"/>
  <c r="BW88" i="2"/>
  <c r="BX88" i="2"/>
  <c r="BY88" i="2"/>
  <c r="BZ88" i="2"/>
  <c r="CA88" i="2"/>
  <c r="CB88" i="2"/>
  <c r="CC88" i="2"/>
  <c r="CD88" i="2"/>
  <c r="CE88" i="2"/>
  <c r="CF88" i="2"/>
  <c r="CG88" i="2"/>
  <c r="CH88" i="2"/>
  <c r="CJ88" i="2"/>
  <c r="CK88" i="2"/>
  <c r="CL88" i="2"/>
  <c r="CM88" i="2"/>
  <c r="AU89" i="2"/>
  <c r="AV89" i="2"/>
  <c r="AW89" i="2"/>
  <c r="AX89" i="2"/>
  <c r="AY89" i="2"/>
  <c r="AZ89" i="2"/>
  <c r="BA89" i="2"/>
  <c r="BB89" i="2"/>
  <c r="BC89" i="2"/>
  <c r="BD89" i="2"/>
  <c r="BE89" i="2"/>
  <c r="BF89" i="2"/>
  <c r="BH89" i="2"/>
  <c r="BI89" i="2"/>
  <c r="BJ89" i="2"/>
  <c r="BK89" i="2"/>
  <c r="BL89" i="2"/>
  <c r="BM89" i="2"/>
  <c r="BN89" i="2"/>
  <c r="BO89" i="2"/>
  <c r="BP89" i="2"/>
  <c r="BQ89" i="2"/>
  <c r="BR89" i="2"/>
  <c r="BS89" i="2"/>
  <c r="BT89" i="2"/>
  <c r="BU89" i="2"/>
  <c r="BV89" i="2"/>
  <c r="BW89" i="2"/>
  <c r="BX89" i="2"/>
  <c r="BY89" i="2"/>
  <c r="BZ89" i="2"/>
  <c r="CA89" i="2"/>
  <c r="CB89" i="2"/>
  <c r="CC89" i="2"/>
  <c r="CD89" i="2"/>
  <c r="CE89" i="2"/>
  <c r="CF89" i="2"/>
  <c r="CG89" i="2"/>
  <c r="CH89" i="2"/>
  <c r="CJ89" i="2"/>
  <c r="CK89" i="2"/>
  <c r="CL89" i="2"/>
  <c r="CM89" i="2"/>
  <c r="AU90" i="2"/>
  <c r="AV90" i="2"/>
  <c r="AW90" i="2"/>
  <c r="AX90" i="2"/>
  <c r="AY90" i="2"/>
  <c r="AZ90" i="2"/>
  <c r="BA90" i="2"/>
  <c r="BB90" i="2"/>
  <c r="BC90" i="2"/>
  <c r="BD90" i="2"/>
  <c r="BE90" i="2"/>
  <c r="BF90" i="2"/>
  <c r="BH90" i="2"/>
  <c r="BI90" i="2"/>
  <c r="BJ90" i="2"/>
  <c r="BK90" i="2"/>
  <c r="BL90" i="2"/>
  <c r="BM90" i="2"/>
  <c r="BN90" i="2"/>
  <c r="BO90" i="2"/>
  <c r="BP90" i="2"/>
  <c r="BQ90" i="2"/>
  <c r="BR90" i="2"/>
  <c r="BS90" i="2"/>
  <c r="BT90" i="2"/>
  <c r="BU90" i="2"/>
  <c r="BV90" i="2"/>
  <c r="BW90" i="2"/>
  <c r="BX90" i="2"/>
  <c r="BY90" i="2"/>
  <c r="BZ90" i="2"/>
  <c r="CA90" i="2"/>
  <c r="CB90" i="2"/>
  <c r="CC90" i="2"/>
  <c r="CD90" i="2"/>
  <c r="CE90" i="2"/>
  <c r="CF90" i="2"/>
  <c r="CG90" i="2"/>
  <c r="CH90" i="2"/>
  <c r="CJ90" i="2"/>
  <c r="CK90" i="2"/>
  <c r="CL90" i="2"/>
  <c r="CM90" i="2"/>
  <c r="AU91" i="2"/>
  <c r="AV91" i="2"/>
  <c r="AW91" i="2"/>
  <c r="AX91" i="2"/>
  <c r="AY91" i="2"/>
  <c r="AZ91" i="2"/>
  <c r="BA91" i="2"/>
  <c r="BB91" i="2"/>
  <c r="BC91" i="2"/>
  <c r="BD91" i="2"/>
  <c r="BE91" i="2"/>
  <c r="BF91" i="2"/>
  <c r="BH91" i="2"/>
  <c r="BI91" i="2"/>
  <c r="BJ91" i="2"/>
  <c r="BK91" i="2"/>
  <c r="BL91" i="2"/>
  <c r="BM91" i="2"/>
  <c r="BN91" i="2"/>
  <c r="BO91" i="2"/>
  <c r="BP91" i="2"/>
  <c r="BQ91" i="2"/>
  <c r="BR91" i="2"/>
  <c r="BS91" i="2"/>
  <c r="BT91" i="2"/>
  <c r="BU91" i="2"/>
  <c r="BV91" i="2"/>
  <c r="BW91" i="2"/>
  <c r="BX91" i="2"/>
  <c r="BY91" i="2"/>
  <c r="BZ91" i="2"/>
  <c r="CA91" i="2"/>
  <c r="CB91" i="2"/>
  <c r="CC91" i="2"/>
  <c r="CD91" i="2"/>
  <c r="CE91" i="2"/>
  <c r="CF91" i="2"/>
  <c r="CG91" i="2"/>
  <c r="CH91" i="2"/>
  <c r="CJ91" i="2"/>
  <c r="CK91" i="2"/>
  <c r="CL91" i="2"/>
  <c r="CM91" i="2"/>
  <c r="AU92" i="2"/>
  <c r="AV92" i="2"/>
  <c r="AW92" i="2"/>
  <c r="AX92" i="2"/>
  <c r="AY92" i="2"/>
  <c r="AZ92" i="2"/>
  <c r="BA92" i="2"/>
  <c r="BB92" i="2"/>
  <c r="BC92" i="2"/>
  <c r="BD92" i="2"/>
  <c r="BE92" i="2"/>
  <c r="BF92" i="2"/>
  <c r="BH92" i="2"/>
  <c r="BI92" i="2"/>
  <c r="BJ92" i="2"/>
  <c r="BK92" i="2"/>
  <c r="BL92" i="2"/>
  <c r="BM92" i="2"/>
  <c r="BN92" i="2"/>
  <c r="BO92" i="2"/>
  <c r="BP92" i="2"/>
  <c r="BQ92" i="2"/>
  <c r="BR92" i="2"/>
  <c r="BS92" i="2"/>
  <c r="BT92" i="2"/>
  <c r="BU92" i="2"/>
  <c r="BV92" i="2"/>
  <c r="BW92" i="2"/>
  <c r="BX92" i="2"/>
  <c r="BY92" i="2"/>
  <c r="BZ92" i="2"/>
  <c r="CA92" i="2"/>
  <c r="CB92" i="2"/>
  <c r="CC92" i="2"/>
  <c r="CD92" i="2"/>
  <c r="CE92" i="2"/>
  <c r="CF92" i="2"/>
  <c r="CG92" i="2"/>
  <c r="CH92" i="2"/>
  <c r="CJ92" i="2"/>
  <c r="CK92" i="2"/>
  <c r="CL92" i="2"/>
  <c r="CM92" i="2"/>
  <c r="AU93" i="2"/>
  <c r="AV93" i="2"/>
  <c r="AW93" i="2"/>
  <c r="AX93" i="2"/>
  <c r="AY93" i="2"/>
  <c r="AZ93" i="2"/>
  <c r="BA93" i="2"/>
  <c r="BB93" i="2"/>
  <c r="BC93" i="2"/>
  <c r="BD93" i="2"/>
  <c r="BE93" i="2"/>
  <c r="BF93" i="2"/>
  <c r="BH93" i="2"/>
  <c r="BI93" i="2"/>
  <c r="BJ93" i="2"/>
  <c r="BK93" i="2"/>
  <c r="BL93" i="2"/>
  <c r="BM93" i="2"/>
  <c r="BN93" i="2"/>
  <c r="BO93" i="2"/>
  <c r="BP93" i="2"/>
  <c r="BQ93" i="2"/>
  <c r="BR93" i="2"/>
  <c r="BS93" i="2"/>
  <c r="BT93" i="2"/>
  <c r="BU93" i="2"/>
  <c r="BV93" i="2"/>
  <c r="BW93" i="2"/>
  <c r="BX93" i="2"/>
  <c r="BY93" i="2"/>
  <c r="BZ93" i="2"/>
  <c r="CA93" i="2"/>
  <c r="CB93" i="2"/>
  <c r="CC93" i="2"/>
  <c r="CD93" i="2"/>
  <c r="CE93" i="2"/>
  <c r="CF93" i="2"/>
  <c r="CG93" i="2"/>
  <c r="CH93" i="2"/>
  <c r="CJ93" i="2"/>
  <c r="CK93" i="2"/>
  <c r="CL93" i="2"/>
  <c r="CM93" i="2"/>
  <c r="AU94" i="2"/>
  <c r="AV94" i="2"/>
  <c r="AW94" i="2"/>
  <c r="AX94" i="2"/>
  <c r="AY94" i="2"/>
  <c r="AZ94" i="2"/>
  <c r="BA94" i="2"/>
  <c r="BB94" i="2"/>
  <c r="BC94" i="2"/>
  <c r="BD94" i="2"/>
  <c r="BE94" i="2"/>
  <c r="BF94" i="2"/>
  <c r="BH94" i="2"/>
  <c r="BI94" i="2"/>
  <c r="BJ94" i="2"/>
  <c r="BK94" i="2"/>
  <c r="BL94" i="2"/>
  <c r="BM94" i="2"/>
  <c r="BN94" i="2"/>
  <c r="BO94" i="2"/>
  <c r="BP94" i="2"/>
  <c r="BQ94" i="2"/>
  <c r="BR94" i="2"/>
  <c r="BS94" i="2"/>
  <c r="BT94" i="2"/>
  <c r="BU94" i="2"/>
  <c r="BV94" i="2"/>
  <c r="BW94" i="2"/>
  <c r="BX94" i="2"/>
  <c r="BY94" i="2"/>
  <c r="BZ94" i="2"/>
  <c r="CA94" i="2"/>
  <c r="CB94" i="2"/>
  <c r="CC94" i="2"/>
  <c r="CD94" i="2"/>
  <c r="CE94" i="2"/>
  <c r="CF94" i="2"/>
  <c r="CG94" i="2"/>
  <c r="CH94" i="2"/>
  <c r="CJ94" i="2"/>
  <c r="CK94" i="2"/>
  <c r="CL94" i="2"/>
  <c r="CM94" i="2"/>
  <c r="AU95" i="2"/>
  <c r="AV95" i="2"/>
  <c r="AW95" i="2"/>
  <c r="AX95" i="2"/>
  <c r="AY95" i="2"/>
  <c r="AZ95" i="2"/>
  <c r="BA95" i="2"/>
  <c r="BB95" i="2"/>
  <c r="BC95" i="2"/>
  <c r="BD95" i="2"/>
  <c r="BE95" i="2"/>
  <c r="BF95" i="2"/>
  <c r="BH95" i="2"/>
  <c r="BI95" i="2"/>
  <c r="BJ95" i="2"/>
  <c r="BK95" i="2"/>
  <c r="BL95" i="2"/>
  <c r="BM95" i="2"/>
  <c r="BN95" i="2"/>
  <c r="BO95" i="2"/>
  <c r="BP95" i="2"/>
  <c r="BQ95" i="2"/>
  <c r="BR95" i="2"/>
  <c r="BS95" i="2"/>
  <c r="BT95" i="2"/>
  <c r="BU95" i="2"/>
  <c r="BV95" i="2"/>
  <c r="BW95" i="2"/>
  <c r="BX95" i="2"/>
  <c r="BY95" i="2"/>
  <c r="BZ95" i="2"/>
  <c r="CA95" i="2"/>
  <c r="CB95" i="2"/>
  <c r="CC95" i="2"/>
  <c r="CD95" i="2"/>
  <c r="CE95" i="2"/>
  <c r="CF95" i="2"/>
  <c r="CG95" i="2"/>
  <c r="CH95" i="2"/>
  <c r="CJ95" i="2"/>
  <c r="CK95" i="2"/>
  <c r="CL95" i="2"/>
  <c r="CM95" i="2"/>
  <c r="AU96" i="2"/>
  <c r="AV96" i="2"/>
  <c r="AW96" i="2"/>
  <c r="AX96" i="2"/>
  <c r="AY96" i="2"/>
  <c r="AZ96" i="2"/>
  <c r="BA96" i="2"/>
  <c r="BB96" i="2"/>
  <c r="BC96" i="2"/>
  <c r="BD96" i="2"/>
  <c r="BE96" i="2"/>
  <c r="BF96" i="2"/>
  <c r="BH96" i="2"/>
  <c r="BI96" i="2"/>
  <c r="BJ96" i="2"/>
  <c r="BK96" i="2"/>
  <c r="BL96" i="2"/>
  <c r="BM96" i="2"/>
  <c r="BN96" i="2"/>
  <c r="BO96" i="2"/>
  <c r="BP96" i="2"/>
  <c r="BQ96" i="2"/>
  <c r="BR96" i="2"/>
  <c r="BS96" i="2"/>
  <c r="BT96" i="2"/>
  <c r="BU96" i="2"/>
  <c r="BV96" i="2"/>
  <c r="BW96" i="2"/>
  <c r="BX96" i="2"/>
  <c r="BY96" i="2"/>
  <c r="BZ96" i="2"/>
  <c r="CA96" i="2"/>
  <c r="CB96" i="2"/>
  <c r="CC96" i="2"/>
  <c r="CD96" i="2"/>
  <c r="CE96" i="2"/>
  <c r="CF96" i="2"/>
  <c r="CG96" i="2"/>
  <c r="CH96" i="2"/>
  <c r="CJ96" i="2"/>
  <c r="CK96" i="2"/>
  <c r="CL96" i="2"/>
  <c r="CM96" i="2"/>
  <c r="AU97" i="2"/>
  <c r="AV97" i="2"/>
  <c r="AW97" i="2"/>
  <c r="AX97" i="2"/>
  <c r="AY97" i="2"/>
  <c r="AZ97" i="2"/>
  <c r="BA97" i="2"/>
  <c r="BB97" i="2"/>
  <c r="BC97" i="2"/>
  <c r="BD97" i="2"/>
  <c r="BE97" i="2"/>
  <c r="BF97" i="2"/>
  <c r="BH97" i="2"/>
  <c r="BI97" i="2"/>
  <c r="BJ97" i="2"/>
  <c r="BK97" i="2"/>
  <c r="BL97" i="2"/>
  <c r="BM97" i="2"/>
  <c r="BN97" i="2"/>
  <c r="BO97" i="2"/>
  <c r="BP97" i="2"/>
  <c r="BQ97" i="2"/>
  <c r="BR97" i="2"/>
  <c r="BS97" i="2"/>
  <c r="BT97" i="2"/>
  <c r="BU97" i="2"/>
  <c r="BV97" i="2"/>
  <c r="BW97" i="2"/>
  <c r="BX97" i="2"/>
  <c r="BY97" i="2"/>
  <c r="BZ97" i="2"/>
  <c r="CA97" i="2"/>
  <c r="CB97" i="2"/>
  <c r="CC97" i="2"/>
  <c r="CD97" i="2"/>
  <c r="CE97" i="2"/>
  <c r="CF97" i="2"/>
  <c r="CG97" i="2"/>
  <c r="CH97" i="2"/>
  <c r="CJ97" i="2"/>
  <c r="CK97" i="2"/>
  <c r="CL97" i="2"/>
  <c r="CM97" i="2"/>
  <c r="AU98" i="2"/>
  <c r="AV98" i="2"/>
  <c r="AW98" i="2"/>
  <c r="AX98" i="2"/>
  <c r="AY98" i="2"/>
  <c r="AZ98" i="2"/>
  <c r="BA98" i="2"/>
  <c r="BB98" i="2"/>
  <c r="BC98" i="2"/>
  <c r="BD98" i="2"/>
  <c r="BE98" i="2"/>
  <c r="BF98" i="2"/>
  <c r="BH98" i="2"/>
  <c r="BI98" i="2"/>
  <c r="BJ98" i="2"/>
  <c r="BK98" i="2"/>
  <c r="BL98" i="2"/>
  <c r="BM98" i="2"/>
  <c r="BN98" i="2"/>
  <c r="BO98" i="2"/>
  <c r="BP98" i="2"/>
  <c r="BQ98" i="2"/>
  <c r="BR98" i="2"/>
  <c r="BS98" i="2"/>
  <c r="BT98" i="2"/>
  <c r="BU98" i="2"/>
  <c r="BV98" i="2"/>
  <c r="BW98" i="2"/>
  <c r="BX98" i="2"/>
  <c r="BY98" i="2"/>
  <c r="BZ98" i="2"/>
  <c r="CA98" i="2"/>
  <c r="CB98" i="2"/>
  <c r="CC98" i="2"/>
  <c r="CD98" i="2"/>
  <c r="CE98" i="2"/>
  <c r="CF98" i="2"/>
  <c r="CG98" i="2"/>
  <c r="CH98" i="2"/>
  <c r="CJ98" i="2"/>
  <c r="CK98" i="2"/>
  <c r="CL98" i="2"/>
  <c r="CM98" i="2"/>
  <c r="AU99" i="2"/>
  <c r="AV99" i="2"/>
  <c r="AW99" i="2"/>
  <c r="AX99" i="2"/>
  <c r="AY99" i="2"/>
  <c r="AZ99" i="2"/>
  <c r="BA99" i="2"/>
  <c r="BB99" i="2"/>
  <c r="BC99" i="2"/>
  <c r="BD99" i="2"/>
  <c r="BE99" i="2"/>
  <c r="BF99" i="2"/>
  <c r="BH99" i="2"/>
  <c r="BI99" i="2"/>
  <c r="BJ99" i="2"/>
  <c r="BK99" i="2"/>
  <c r="BL99" i="2"/>
  <c r="BM99" i="2"/>
  <c r="BN99" i="2"/>
  <c r="BO99" i="2"/>
  <c r="BP99" i="2"/>
  <c r="BQ99" i="2"/>
  <c r="BR99" i="2"/>
  <c r="BS99" i="2"/>
  <c r="BT99" i="2"/>
  <c r="BU99" i="2"/>
  <c r="BV99" i="2"/>
  <c r="BW99" i="2"/>
  <c r="BX99" i="2"/>
  <c r="BY99" i="2"/>
  <c r="BZ99" i="2"/>
  <c r="CA99" i="2"/>
  <c r="CB99" i="2"/>
  <c r="CC99" i="2"/>
  <c r="CD99" i="2"/>
  <c r="CE99" i="2"/>
  <c r="CF99" i="2"/>
  <c r="CG99" i="2"/>
  <c r="CH99" i="2"/>
  <c r="CJ99" i="2"/>
  <c r="CK99" i="2"/>
  <c r="CL99" i="2"/>
  <c r="CM99" i="2"/>
  <c r="AU100" i="2"/>
  <c r="AV100" i="2"/>
  <c r="AW100" i="2"/>
  <c r="AX100" i="2"/>
  <c r="AY100" i="2"/>
  <c r="AZ100" i="2"/>
  <c r="BA100" i="2"/>
  <c r="BB100" i="2"/>
  <c r="BC100" i="2"/>
  <c r="BD100" i="2"/>
  <c r="BE100" i="2"/>
  <c r="BF100" i="2"/>
  <c r="BH100" i="2"/>
  <c r="BI100" i="2"/>
  <c r="BJ100" i="2"/>
  <c r="BK100" i="2"/>
  <c r="BL100" i="2"/>
  <c r="BM100" i="2"/>
  <c r="BN100" i="2"/>
  <c r="BO100" i="2"/>
  <c r="BP100" i="2"/>
  <c r="BQ100" i="2"/>
  <c r="BR100" i="2"/>
  <c r="BS100" i="2"/>
  <c r="BT100" i="2"/>
  <c r="BU100" i="2"/>
  <c r="BV100" i="2"/>
  <c r="BW100" i="2"/>
  <c r="BX100" i="2"/>
  <c r="BY100" i="2"/>
  <c r="BZ100" i="2"/>
  <c r="CA100" i="2"/>
  <c r="CB100" i="2"/>
  <c r="CC100" i="2"/>
  <c r="CD100" i="2"/>
  <c r="CE100" i="2"/>
  <c r="CF100" i="2"/>
  <c r="CG100" i="2"/>
  <c r="CH100" i="2"/>
  <c r="CJ100" i="2"/>
  <c r="CK100" i="2"/>
  <c r="CL100" i="2"/>
  <c r="CM100" i="2"/>
  <c r="AU101" i="2"/>
  <c r="AV101" i="2"/>
  <c r="AW101" i="2"/>
  <c r="AX101" i="2"/>
  <c r="AY101" i="2"/>
  <c r="AZ101" i="2"/>
  <c r="BA101" i="2"/>
  <c r="BB101" i="2"/>
  <c r="BC101" i="2"/>
  <c r="BD101" i="2"/>
  <c r="BE101" i="2"/>
  <c r="BF101" i="2"/>
  <c r="BH101" i="2"/>
  <c r="BI101" i="2"/>
  <c r="BJ101" i="2"/>
  <c r="BK101" i="2"/>
  <c r="BL101" i="2"/>
  <c r="BM101" i="2"/>
  <c r="BN101" i="2"/>
  <c r="BO101" i="2"/>
  <c r="BP101" i="2"/>
  <c r="BQ101" i="2"/>
  <c r="BR101" i="2"/>
  <c r="BS101" i="2"/>
  <c r="BT101" i="2"/>
  <c r="BU101" i="2"/>
  <c r="BV101" i="2"/>
  <c r="BW101" i="2"/>
  <c r="BX101" i="2"/>
  <c r="BY101" i="2"/>
  <c r="BZ101" i="2"/>
  <c r="CA101" i="2"/>
  <c r="CB101" i="2"/>
  <c r="CC101" i="2"/>
  <c r="CD101" i="2"/>
  <c r="CE101" i="2"/>
  <c r="CF101" i="2"/>
  <c r="CG101" i="2"/>
  <c r="CH101" i="2"/>
  <c r="CJ101" i="2"/>
  <c r="CK101" i="2"/>
  <c r="CL101" i="2"/>
  <c r="CM101" i="2"/>
  <c r="AU102" i="2"/>
  <c r="AV102" i="2"/>
  <c r="AW102" i="2"/>
  <c r="AX102" i="2"/>
  <c r="AY102" i="2"/>
  <c r="AZ102" i="2"/>
  <c r="BA102" i="2"/>
  <c r="BB102" i="2"/>
  <c r="BC102" i="2"/>
  <c r="BD102" i="2"/>
  <c r="BE102" i="2"/>
  <c r="BF102" i="2"/>
  <c r="BH102" i="2"/>
  <c r="BI102" i="2"/>
  <c r="BJ102" i="2"/>
  <c r="BK102" i="2"/>
  <c r="BL102" i="2"/>
  <c r="BM102" i="2"/>
  <c r="BN102" i="2"/>
  <c r="BO102" i="2"/>
  <c r="BP102" i="2"/>
  <c r="BQ102" i="2"/>
  <c r="BR102" i="2"/>
  <c r="BS102" i="2"/>
  <c r="BT102" i="2"/>
  <c r="BU102" i="2"/>
  <c r="BV102" i="2"/>
  <c r="BW102" i="2"/>
  <c r="BX102" i="2"/>
  <c r="BY102" i="2"/>
  <c r="BZ102" i="2"/>
  <c r="CA102" i="2"/>
  <c r="CB102" i="2"/>
  <c r="CC102" i="2"/>
  <c r="CD102" i="2"/>
  <c r="CE102" i="2"/>
  <c r="CF102" i="2"/>
  <c r="CG102" i="2"/>
  <c r="CH102" i="2"/>
  <c r="CJ102" i="2"/>
  <c r="CK102" i="2"/>
  <c r="CL102" i="2"/>
  <c r="CM102" i="2"/>
  <c r="AU103" i="2"/>
  <c r="AV103" i="2"/>
  <c r="AW103" i="2"/>
  <c r="AX103" i="2"/>
  <c r="AY103" i="2"/>
  <c r="AZ103" i="2"/>
  <c r="BA103" i="2"/>
  <c r="BB103" i="2"/>
  <c r="BC103" i="2"/>
  <c r="BD103" i="2"/>
  <c r="BE103" i="2"/>
  <c r="BF103" i="2"/>
  <c r="BH103" i="2"/>
  <c r="BI103" i="2"/>
  <c r="BJ103" i="2"/>
  <c r="BK103" i="2"/>
  <c r="BL103" i="2"/>
  <c r="BM103" i="2"/>
  <c r="BN103" i="2"/>
  <c r="BO103" i="2"/>
  <c r="BP103" i="2"/>
  <c r="BQ103" i="2"/>
  <c r="BR103" i="2"/>
  <c r="BS103" i="2"/>
  <c r="BT103" i="2"/>
  <c r="BU103" i="2"/>
  <c r="BV103" i="2"/>
  <c r="BW103" i="2"/>
  <c r="BX103" i="2"/>
  <c r="BY103" i="2"/>
  <c r="BZ103" i="2"/>
  <c r="CA103" i="2"/>
  <c r="CB103" i="2"/>
  <c r="CC103" i="2"/>
  <c r="CD103" i="2"/>
  <c r="CE103" i="2"/>
  <c r="CF103" i="2"/>
  <c r="CG103" i="2"/>
  <c r="CH103" i="2"/>
  <c r="CJ103" i="2"/>
  <c r="CK103" i="2"/>
  <c r="CL103" i="2"/>
  <c r="CM103" i="2"/>
  <c r="AU104" i="2"/>
  <c r="AV104" i="2"/>
  <c r="AW104" i="2"/>
  <c r="AX104" i="2"/>
  <c r="AY104" i="2"/>
  <c r="AZ104" i="2"/>
  <c r="BA104" i="2"/>
  <c r="BB104" i="2"/>
  <c r="BC104" i="2"/>
  <c r="BD104" i="2"/>
  <c r="BE104" i="2"/>
  <c r="BF104" i="2"/>
  <c r="BH104" i="2"/>
  <c r="BI104" i="2"/>
  <c r="BJ104" i="2"/>
  <c r="BK104" i="2"/>
  <c r="BL104" i="2"/>
  <c r="BM104" i="2"/>
  <c r="BN104" i="2"/>
  <c r="BO104" i="2"/>
  <c r="BP104" i="2"/>
  <c r="BQ104" i="2"/>
  <c r="BR104" i="2"/>
  <c r="BS104" i="2"/>
  <c r="BT104" i="2"/>
  <c r="BU104" i="2"/>
  <c r="BV104" i="2"/>
  <c r="BW104" i="2"/>
  <c r="BX104" i="2"/>
  <c r="BY104" i="2"/>
  <c r="BZ104" i="2"/>
  <c r="CA104" i="2"/>
  <c r="CB104" i="2"/>
  <c r="CC104" i="2"/>
  <c r="CD104" i="2"/>
  <c r="CE104" i="2"/>
  <c r="CF104" i="2"/>
  <c r="CG104" i="2"/>
  <c r="CH104" i="2"/>
  <c r="CJ104" i="2"/>
  <c r="CK104" i="2"/>
  <c r="CL104" i="2"/>
  <c r="CM104" i="2"/>
  <c r="AU105" i="2"/>
  <c r="AV105" i="2"/>
  <c r="AW105" i="2"/>
  <c r="AX105" i="2"/>
  <c r="AY105" i="2"/>
  <c r="AZ105" i="2"/>
  <c r="BA105" i="2"/>
  <c r="BB105" i="2"/>
  <c r="BC105" i="2"/>
  <c r="BD105" i="2"/>
  <c r="BE105" i="2"/>
  <c r="BF105" i="2"/>
  <c r="BH105" i="2"/>
  <c r="BI105" i="2"/>
  <c r="BJ105" i="2"/>
  <c r="BK105" i="2"/>
  <c r="BL105" i="2"/>
  <c r="BM105" i="2"/>
  <c r="BN105" i="2"/>
  <c r="BO105" i="2"/>
  <c r="BP105" i="2"/>
  <c r="BQ105" i="2"/>
  <c r="BR105" i="2"/>
  <c r="BS105" i="2"/>
  <c r="BT105" i="2"/>
  <c r="BU105" i="2"/>
  <c r="BV105" i="2"/>
  <c r="BW105" i="2"/>
  <c r="BX105" i="2"/>
  <c r="BY105" i="2"/>
  <c r="BZ105" i="2"/>
  <c r="CA105" i="2"/>
  <c r="CB105" i="2"/>
  <c r="CC105" i="2"/>
  <c r="CD105" i="2"/>
  <c r="CE105" i="2"/>
  <c r="CF105" i="2"/>
  <c r="CG105" i="2"/>
  <c r="CH105" i="2"/>
  <c r="CJ105" i="2"/>
  <c r="CK105" i="2"/>
  <c r="CL105" i="2"/>
  <c r="CM105" i="2"/>
  <c r="AU106" i="2"/>
  <c r="AV106" i="2"/>
  <c r="AW106" i="2"/>
  <c r="AX106" i="2"/>
  <c r="AY106" i="2"/>
  <c r="AZ106" i="2"/>
  <c r="BA106" i="2"/>
  <c r="BB106" i="2"/>
  <c r="BC106" i="2"/>
  <c r="BD106" i="2"/>
  <c r="BE106" i="2"/>
  <c r="BH106" i="2"/>
  <c r="BI106" i="2"/>
  <c r="BJ106" i="2"/>
  <c r="BK106" i="2"/>
  <c r="BL106" i="2"/>
  <c r="BM106" i="2"/>
  <c r="BN106" i="2"/>
  <c r="BO106" i="2"/>
  <c r="BP106" i="2"/>
  <c r="BQ106" i="2"/>
  <c r="BR106" i="2"/>
  <c r="BS106" i="2"/>
  <c r="BT106" i="2"/>
  <c r="BU106" i="2"/>
  <c r="BV106" i="2"/>
  <c r="BW106" i="2"/>
  <c r="BX106" i="2"/>
  <c r="BY106" i="2"/>
  <c r="BZ106" i="2"/>
  <c r="CA106" i="2"/>
  <c r="CB106" i="2"/>
  <c r="CC106" i="2"/>
  <c r="CD106" i="2"/>
  <c r="CE106" i="2"/>
  <c r="CF106" i="2"/>
  <c r="CG106" i="2"/>
  <c r="CH106" i="2"/>
  <c r="CJ106" i="2"/>
  <c r="CK106" i="2"/>
  <c r="CL106" i="2"/>
  <c r="CM106" i="2"/>
  <c r="AU107" i="2"/>
  <c r="AV107" i="2"/>
  <c r="AW107" i="2"/>
  <c r="AX107" i="2"/>
  <c r="AY107" i="2"/>
  <c r="AZ107" i="2"/>
  <c r="BA107" i="2"/>
  <c r="BB107" i="2"/>
  <c r="BC107" i="2"/>
  <c r="BD107" i="2"/>
  <c r="BE107" i="2"/>
  <c r="BF107" i="2"/>
  <c r="BH107" i="2"/>
  <c r="BI107" i="2"/>
  <c r="BJ107" i="2"/>
  <c r="BK107" i="2"/>
  <c r="BL107" i="2"/>
  <c r="BM107" i="2"/>
  <c r="BN107" i="2"/>
  <c r="BO107" i="2"/>
  <c r="BP107" i="2"/>
  <c r="BQ107" i="2"/>
  <c r="BR107" i="2"/>
  <c r="BS107" i="2"/>
  <c r="BT107" i="2"/>
  <c r="BU107" i="2"/>
  <c r="BV107" i="2"/>
  <c r="BW107" i="2"/>
  <c r="BX107" i="2"/>
  <c r="BY107" i="2"/>
  <c r="BZ107" i="2"/>
  <c r="CA107" i="2"/>
  <c r="CB107" i="2"/>
  <c r="CC107" i="2"/>
  <c r="CD107" i="2"/>
  <c r="CE107" i="2"/>
  <c r="CF107" i="2"/>
  <c r="CG107" i="2"/>
  <c r="CH107" i="2"/>
  <c r="CJ107" i="2"/>
  <c r="CK107" i="2"/>
  <c r="CL107" i="2"/>
  <c r="CM107" i="2"/>
  <c r="AU108" i="2"/>
  <c r="AV108" i="2"/>
  <c r="AW108" i="2"/>
  <c r="AX108" i="2"/>
  <c r="AY108" i="2"/>
  <c r="AZ108" i="2"/>
  <c r="BA108" i="2"/>
  <c r="BB108" i="2"/>
  <c r="BC108" i="2"/>
  <c r="BD108" i="2"/>
  <c r="BE108" i="2"/>
  <c r="BF108" i="2"/>
  <c r="BH108" i="2"/>
  <c r="BI108" i="2"/>
  <c r="BJ108" i="2"/>
  <c r="BK108" i="2"/>
  <c r="BL108" i="2"/>
  <c r="BM108" i="2"/>
  <c r="BN108" i="2"/>
  <c r="BO108" i="2"/>
  <c r="BP108" i="2"/>
  <c r="BQ108" i="2"/>
  <c r="BR108" i="2"/>
  <c r="BS108" i="2"/>
  <c r="BT108" i="2"/>
  <c r="BU108" i="2"/>
  <c r="BV108" i="2"/>
  <c r="BW108" i="2"/>
  <c r="BX108" i="2"/>
  <c r="BY108" i="2"/>
  <c r="BZ108" i="2"/>
  <c r="CA108" i="2"/>
  <c r="CB108" i="2"/>
  <c r="CC108" i="2"/>
  <c r="CD108" i="2"/>
  <c r="CE108" i="2"/>
  <c r="CF108" i="2"/>
  <c r="CG108" i="2"/>
  <c r="CH108" i="2"/>
  <c r="CJ108" i="2"/>
  <c r="CK108" i="2"/>
  <c r="CL108" i="2"/>
  <c r="CM108" i="2"/>
  <c r="AU109" i="2"/>
  <c r="AV109" i="2"/>
  <c r="AW109" i="2"/>
  <c r="AX109" i="2"/>
  <c r="AY109" i="2"/>
  <c r="AZ109" i="2"/>
  <c r="BA109" i="2"/>
  <c r="BB109" i="2"/>
  <c r="BC109" i="2"/>
  <c r="BD109" i="2"/>
  <c r="BE109" i="2"/>
  <c r="BF109" i="2"/>
  <c r="BH109" i="2"/>
  <c r="BI109" i="2"/>
  <c r="BJ109" i="2"/>
  <c r="BK109" i="2"/>
  <c r="BL109" i="2"/>
  <c r="BM109" i="2"/>
  <c r="BN109" i="2"/>
  <c r="BO109" i="2"/>
  <c r="BP109" i="2"/>
  <c r="BQ109" i="2"/>
  <c r="BR109" i="2"/>
  <c r="BS109" i="2"/>
  <c r="BT109" i="2"/>
  <c r="BU109" i="2"/>
  <c r="BV109" i="2"/>
  <c r="BW109" i="2"/>
  <c r="BX109" i="2"/>
  <c r="BY109" i="2"/>
  <c r="BZ109" i="2"/>
  <c r="CA109" i="2"/>
  <c r="CB109" i="2"/>
  <c r="CC109" i="2"/>
  <c r="CD109" i="2"/>
  <c r="CE109" i="2"/>
  <c r="CF109" i="2"/>
  <c r="CG109" i="2"/>
  <c r="CH109" i="2"/>
  <c r="CJ109" i="2"/>
  <c r="CK109" i="2"/>
  <c r="CL109" i="2"/>
  <c r="CM109" i="2"/>
  <c r="AU110" i="2"/>
  <c r="AV110" i="2"/>
  <c r="AW110" i="2"/>
  <c r="AX110" i="2"/>
  <c r="AY110" i="2"/>
  <c r="AZ110" i="2"/>
  <c r="BA110" i="2"/>
  <c r="BB110" i="2"/>
  <c r="BC110" i="2"/>
  <c r="BD110" i="2"/>
  <c r="BE110" i="2"/>
  <c r="BH110" i="2"/>
  <c r="BI110" i="2"/>
  <c r="BJ110" i="2"/>
  <c r="BK110" i="2"/>
  <c r="BL110" i="2"/>
  <c r="BM110" i="2"/>
  <c r="BN110" i="2"/>
  <c r="BO110" i="2"/>
  <c r="BP110" i="2"/>
  <c r="BQ110" i="2"/>
  <c r="BR110" i="2"/>
  <c r="BS110" i="2"/>
  <c r="BT110" i="2"/>
  <c r="BU110" i="2"/>
  <c r="BV110" i="2"/>
  <c r="BW110" i="2"/>
  <c r="BX110" i="2"/>
  <c r="BY110" i="2"/>
  <c r="BZ110" i="2"/>
  <c r="CA110" i="2"/>
  <c r="CB110" i="2"/>
  <c r="CC110" i="2"/>
  <c r="CD110" i="2"/>
  <c r="CE110" i="2"/>
  <c r="CF110" i="2"/>
  <c r="CG110" i="2"/>
  <c r="CH110" i="2"/>
  <c r="CJ110" i="2"/>
  <c r="CK110" i="2"/>
  <c r="CL110" i="2"/>
  <c r="CM110" i="2"/>
  <c r="AU111" i="2"/>
  <c r="AV111" i="2"/>
  <c r="AW111" i="2"/>
  <c r="AX111" i="2"/>
  <c r="AY111" i="2"/>
  <c r="AZ111" i="2"/>
  <c r="BA111" i="2"/>
  <c r="BB111" i="2"/>
  <c r="BC111" i="2"/>
  <c r="BD111" i="2"/>
  <c r="BE111" i="2"/>
  <c r="BF111" i="2"/>
  <c r="BH111" i="2"/>
  <c r="BI111" i="2"/>
  <c r="BJ111" i="2"/>
  <c r="BK111" i="2"/>
  <c r="BL111" i="2"/>
  <c r="BM111" i="2"/>
  <c r="BN111" i="2"/>
  <c r="BO111" i="2"/>
  <c r="BP111" i="2"/>
  <c r="BQ111" i="2"/>
  <c r="BR111" i="2"/>
  <c r="BS111" i="2"/>
  <c r="BT111" i="2"/>
  <c r="BU111" i="2"/>
  <c r="BV111" i="2"/>
  <c r="BW111" i="2"/>
  <c r="BX111" i="2"/>
  <c r="BY111" i="2"/>
  <c r="BZ111" i="2"/>
  <c r="CA111" i="2"/>
  <c r="CB111" i="2"/>
  <c r="CC111" i="2"/>
  <c r="CD111" i="2"/>
  <c r="CE111" i="2"/>
  <c r="CF111" i="2"/>
  <c r="CG111" i="2"/>
  <c r="CH111" i="2"/>
  <c r="CJ111" i="2"/>
  <c r="CK111" i="2"/>
  <c r="CL111" i="2"/>
  <c r="CM111" i="2"/>
  <c r="AU112" i="2"/>
  <c r="AV112" i="2"/>
  <c r="AW112" i="2"/>
  <c r="AX112" i="2"/>
  <c r="AY112" i="2"/>
  <c r="AZ112" i="2"/>
  <c r="BA112" i="2"/>
  <c r="BB112" i="2"/>
  <c r="BC112" i="2"/>
  <c r="BD112" i="2"/>
  <c r="BE112" i="2"/>
  <c r="BF112" i="2"/>
  <c r="BH112" i="2"/>
  <c r="BI112" i="2"/>
  <c r="BJ112" i="2"/>
  <c r="BK112" i="2"/>
  <c r="BL112" i="2"/>
  <c r="BM112" i="2"/>
  <c r="BN112" i="2"/>
  <c r="BO112" i="2"/>
  <c r="BP112" i="2"/>
  <c r="BQ112" i="2"/>
  <c r="BR112" i="2"/>
  <c r="BS112" i="2"/>
  <c r="BT112" i="2"/>
  <c r="BU112" i="2"/>
  <c r="BV112" i="2"/>
  <c r="BW112" i="2"/>
  <c r="BX112" i="2"/>
  <c r="BY112" i="2"/>
  <c r="BZ112" i="2"/>
  <c r="CA112" i="2"/>
  <c r="CB112" i="2"/>
  <c r="CC112" i="2"/>
  <c r="CD112" i="2"/>
  <c r="CE112" i="2"/>
  <c r="CF112" i="2"/>
  <c r="CG112" i="2"/>
  <c r="CH112" i="2"/>
  <c r="CJ112" i="2"/>
  <c r="CK112" i="2"/>
  <c r="CL112" i="2"/>
  <c r="CM112" i="2"/>
  <c r="AU113" i="2"/>
  <c r="AV113" i="2"/>
  <c r="AW113" i="2"/>
  <c r="AX113" i="2"/>
  <c r="AY113" i="2"/>
  <c r="AZ113" i="2"/>
  <c r="BA113" i="2"/>
  <c r="BB113" i="2"/>
  <c r="BC113" i="2"/>
  <c r="BD113" i="2"/>
  <c r="BE113" i="2"/>
  <c r="BF113" i="2"/>
  <c r="BH113" i="2"/>
  <c r="BI113" i="2"/>
  <c r="BJ113" i="2"/>
  <c r="BK113" i="2"/>
  <c r="BL113" i="2"/>
  <c r="BM113" i="2"/>
  <c r="BN113" i="2"/>
  <c r="BO113" i="2"/>
  <c r="BP113" i="2"/>
  <c r="BQ113" i="2"/>
  <c r="BR113" i="2"/>
  <c r="BS113" i="2"/>
  <c r="BT113" i="2"/>
  <c r="BU113" i="2"/>
  <c r="BV113" i="2"/>
  <c r="BW113" i="2"/>
  <c r="BX113" i="2"/>
  <c r="BY113" i="2"/>
  <c r="BZ113" i="2"/>
  <c r="CA113" i="2"/>
  <c r="CB113" i="2"/>
  <c r="CC113" i="2"/>
  <c r="CD113" i="2"/>
  <c r="CE113" i="2"/>
  <c r="CF113" i="2"/>
  <c r="CG113" i="2"/>
  <c r="CH113" i="2"/>
  <c r="CJ113" i="2"/>
  <c r="CK113" i="2"/>
  <c r="CL113" i="2"/>
  <c r="CM113" i="2"/>
  <c r="AU114" i="2"/>
  <c r="AV114" i="2"/>
  <c r="AW114" i="2"/>
  <c r="AX114" i="2"/>
  <c r="AY114" i="2"/>
  <c r="AZ114" i="2"/>
  <c r="BA114" i="2"/>
  <c r="BB114" i="2"/>
  <c r="BC114" i="2"/>
  <c r="BD114" i="2"/>
  <c r="BE114" i="2"/>
  <c r="BH114" i="2"/>
  <c r="BI114" i="2"/>
  <c r="BJ114" i="2"/>
  <c r="BK114" i="2"/>
  <c r="BL114" i="2"/>
  <c r="BM114" i="2"/>
  <c r="BN114" i="2"/>
  <c r="BO114" i="2"/>
  <c r="BP114" i="2"/>
  <c r="BQ114" i="2"/>
  <c r="BR114" i="2"/>
  <c r="BS114" i="2"/>
  <c r="BT114" i="2"/>
  <c r="BU114" i="2"/>
  <c r="BV114" i="2"/>
  <c r="BW114" i="2"/>
  <c r="BX114" i="2"/>
  <c r="BY114" i="2"/>
  <c r="BZ114" i="2"/>
  <c r="CA114" i="2"/>
  <c r="CB114" i="2"/>
  <c r="CC114" i="2"/>
  <c r="CD114" i="2"/>
  <c r="CE114" i="2"/>
  <c r="CF114" i="2"/>
  <c r="CG114" i="2"/>
  <c r="CH114" i="2"/>
  <c r="CJ114" i="2"/>
  <c r="CK114" i="2"/>
  <c r="CL114" i="2"/>
  <c r="CM114" i="2"/>
  <c r="AU115" i="2"/>
  <c r="AV115" i="2"/>
  <c r="AW115" i="2"/>
  <c r="AX115" i="2"/>
  <c r="AY115" i="2"/>
  <c r="AZ115" i="2"/>
  <c r="BA115" i="2"/>
  <c r="BB115" i="2"/>
  <c r="BC115" i="2"/>
  <c r="BD115" i="2"/>
  <c r="BE115" i="2"/>
  <c r="BF115" i="2"/>
  <c r="BH115" i="2"/>
  <c r="BI115" i="2"/>
  <c r="BJ115" i="2"/>
  <c r="BK115" i="2"/>
  <c r="BL115" i="2"/>
  <c r="BM115" i="2"/>
  <c r="BN115" i="2"/>
  <c r="BO115" i="2"/>
  <c r="BP115" i="2"/>
  <c r="BQ115" i="2"/>
  <c r="BR115" i="2"/>
  <c r="BS115" i="2"/>
  <c r="BT115" i="2"/>
  <c r="BU115" i="2"/>
  <c r="BV115" i="2"/>
  <c r="BW115" i="2"/>
  <c r="BX115" i="2"/>
  <c r="BY115" i="2"/>
  <c r="BZ115" i="2"/>
  <c r="CA115" i="2"/>
  <c r="CB115" i="2"/>
  <c r="CC115" i="2"/>
  <c r="CD115" i="2"/>
  <c r="CE115" i="2"/>
  <c r="CF115" i="2"/>
  <c r="CG115" i="2"/>
  <c r="CH115" i="2"/>
  <c r="CJ115" i="2"/>
  <c r="CK115" i="2"/>
  <c r="CL115" i="2"/>
  <c r="CM115" i="2"/>
  <c r="AU116" i="2"/>
  <c r="AV116" i="2"/>
  <c r="AW116" i="2"/>
  <c r="AX116" i="2"/>
  <c r="AY116" i="2"/>
  <c r="AZ116" i="2"/>
  <c r="BA116" i="2"/>
  <c r="BB116" i="2"/>
  <c r="BC116" i="2"/>
  <c r="BD116" i="2"/>
  <c r="BE116" i="2"/>
  <c r="BF116" i="2"/>
  <c r="BH116" i="2"/>
  <c r="BI116" i="2"/>
  <c r="BJ116" i="2"/>
  <c r="BK116" i="2"/>
  <c r="BL116" i="2"/>
  <c r="BM116" i="2"/>
  <c r="BN116" i="2"/>
  <c r="BO116" i="2"/>
  <c r="BP116" i="2"/>
  <c r="BQ116" i="2"/>
  <c r="BR116" i="2"/>
  <c r="BS116" i="2"/>
  <c r="BT116" i="2"/>
  <c r="BU116" i="2"/>
  <c r="BV116" i="2"/>
  <c r="BW116" i="2"/>
  <c r="BX116" i="2"/>
  <c r="BY116" i="2"/>
  <c r="BZ116" i="2"/>
  <c r="CA116" i="2"/>
  <c r="CB116" i="2"/>
  <c r="CC116" i="2"/>
  <c r="CD116" i="2"/>
  <c r="CE116" i="2"/>
  <c r="CF116" i="2"/>
  <c r="CG116" i="2"/>
  <c r="CH116" i="2"/>
  <c r="CJ116" i="2"/>
  <c r="CK116" i="2"/>
  <c r="CL116" i="2"/>
  <c r="CM116" i="2"/>
  <c r="AU117" i="2"/>
  <c r="AV117" i="2"/>
  <c r="AW117" i="2"/>
  <c r="AX117" i="2"/>
  <c r="AY117" i="2"/>
  <c r="AZ117" i="2"/>
  <c r="BA117" i="2"/>
  <c r="BB117" i="2"/>
  <c r="BC117" i="2"/>
  <c r="BD117" i="2"/>
  <c r="BE117" i="2"/>
  <c r="BF117" i="2"/>
  <c r="BH117" i="2"/>
  <c r="BI117" i="2"/>
  <c r="BJ117" i="2"/>
  <c r="BK117" i="2"/>
  <c r="BL117" i="2"/>
  <c r="BM117" i="2"/>
  <c r="BN117" i="2"/>
  <c r="BO117" i="2"/>
  <c r="BP117" i="2"/>
  <c r="BQ117" i="2"/>
  <c r="BR117" i="2"/>
  <c r="BS117" i="2"/>
  <c r="BT117" i="2"/>
  <c r="BU117" i="2"/>
  <c r="BV117" i="2"/>
  <c r="BW117" i="2"/>
  <c r="BX117" i="2"/>
  <c r="BY117" i="2"/>
  <c r="BZ117" i="2"/>
  <c r="CA117" i="2"/>
  <c r="CB117" i="2"/>
  <c r="CC117" i="2"/>
  <c r="CD117" i="2"/>
  <c r="CE117" i="2"/>
  <c r="CF117" i="2"/>
  <c r="CG117" i="2"/>
  <c r="CH117" i="2"/>
  <c r="CJ117" i="2"/>
  <c r="CK117" i="2"/>
  <c r="CL117" i="2"/>
  <c r="CM117" i="2"/>
  <c r="AU118" i="2"/>
  <c r="AV118" i="2"/>
  <c r="AW118" i="2"/>
  <c r="AX118" i="2"/>
  <c r="AY118" i="2"/>
  <c r="AZ118" i="2"/>
  <c r="BA118" i="2"/>
  <c r="BB118" i="2"/>
  <c r="BC118" i="2"/>
  <c r="BD118" i="2"/>
  <c r="BE118" i="2"/>
  <c r="BF118" i="2"/>
  <c r="BH118" i="2"/>
  <c r="BI118" i="2"/>
  <c r="BJ118" i="2"/>
  <c r="BK118" i="2"/>
  <c r="BL118" i="2"/>
  <c r="BM118" i="2"/>
  <c r="BN118" i="2"/>
  <c r="BO118" i="2"/>
  <c r="BP118" i="2"/>
  <c r="BQ118" i="2"/>
  <c r="BR118" i="2"/>
  <c r="BS118" i="2"/>
  <c r="BT118" i="2"/>
  <c r="BU118" i="2"/>
  <c r="BV118" i="2"/>
  <c r="BW118" i="2"/>
  <c r="BX118" i="2"/>
  <c r="BY118" i="2"/>
  <c r="BZ118" i="2"/>
  <c r="CA118" i="2"/>
  <c r="CB118" i="2"/>
  <c r="CC118" i="2"/>
  <c r="CD118" i="2"/>
  <c r="CE118" i="2"/>
  <c r="CF118" i="2"/>
  <c r="CG118" i="2"/>
  <c r="CH118" i="2"/>
  <c r="CJ118" i="2"/>
  <c r="CK118" i="2"/>
  <c r="CL118" i="2"/>
  <c r="CM118" i="2"/>
  <c r="AU119" i="2"/>
  <c r="AV119" i="2"/>
  <c r="AW119" i="2"/>
  <c r="AX119" i="2"/>
  <c r="AY119" i="2"/>
  <c r="AZ119" i="2"/>
  <c r="BA119" i="2"/>
  <c r="BB119" i="2"/>
  <c r="BC119" i="2"/>
  <c r="BD119" i="2"/>
  <c r="BE119" i="2"/>
  <c r="BF119" i="2"/>
  <c r="BH119" i="2"/>
  <c r="BI119" i="2"/>
  <c r="BJ119" i="2"/>
  <c r="BK119" i="2"/>
  <c r="BL119" i="2"/>
  <c r="BM119" i="2"/>
  <c r="BN119" i="2"/>
  <c r="BO119" i="2"/>
  <c r="BP119" i="2"/>
  <c r="BQ119" i="2"/>
  <c r="BR119" i="2"/>
  <c r="BS119" i="2"/>
  <c r="BT119" i="2"/>
  <c r="BU119" i="2"/>
  <c r="BV119" i="2"/>
  <c r="BW119" i="2"/>
  <c r="BX119" i="2"/>
  <c r="BY119" i="2"/>
  <c r="BZ119" i="2"/>
  <c r="CA119" i="2"/>
  <c r="CB119" i="2"/>
  <c r="CC119" i="2"/>
  <c r="CD119" i="2"/>
  <c r="CE119" i="2"/>
  <c r="CF119" i="2"/>
  <c r="CG119" i="2"/>
  <c r="CH119" i="2"/>
  <c r="CJ119" i="2"/>
  <c r="CK119" i="2"/>
  <c r="CL119" i="2"/>
  <c r="CM119" i="2"/>
  <c r="AU120" i="2"/>
  <c r="AV120" i="2"/>
  <c r="AW120" i="2"/>
  <c r="AX120" i="2"/>
  <c r="AY120" i="2"/>
  <c r="AZ120" i="2"/>
  <c r="BA120" i="2"/>
  <c r="BB120" i="2"/>
  <c r="BC120" i="2"/>
  <c r="BD120" i="2"/>
  <c r="BE120" i="2"/>
  <c r="BF120" i="2"/>
  <c r="BH120" i="2"/>
  <c r="BI120" i="2"/>
  <c r="BJ120" i="2"/>
  <c r="BK120" i="2"/>
  <c r="BL120" i="2"/>
  <c r="BM120" i="2"/>
  <c r="BN120" i="2"/>
  <c r="BO120" i="2"/>
  <c r="BP120" i="2"/>
  <c r="BQ120" i="2"/>
  <c r="BR120" i="2"/>
  <c r="BS120" i="2"/>
  <c r="BT120" i="2"/>
  <c r="BU120" i="2"/>
  <c r="BV120" i="2"/>
  <c r="BW120" i="2"/>
  <c r="BX120" i="2"/>
  <c r="BY120" i="2"/>
  <c r="BZ120" i="2"/>
  <c r="CA120" i="2"/>
  <c r="CB120" i="2"/>
  <c r="CC120" i="2"/>
  <c r="CD120" i="2"/>
  <c r="CE120" i="2"/>
  <c r="CF120" i="2"/>
  <c r="CG120" i="2"/>
  <c r="CH120" i="2"/>
  <c r="CJ120" i="2"/>
  <c r="CK120" i="2"/>
  <c r="CL120" i="2"/>
  <c r="CM120" i="2"/>
  <c r="AU121" i="2"/>
  <c r="AV121" i="2"/>
  <c r="AW121" i="2"/>
  <c r="AX121" i="2"/>
  <c r="AY121" i="2"/>
  <c r="AZ121" i="2"/>
  <c r="BA121" i="2"/>
  <c r="BB121" i="2"/>
  <c r="BC121" i="2"/>
  <c r="BD121" i="2"/>
  <c r="BE121" i="2"/>
  <c r="BF121" i="2"/>
  <c r="BH121" i="2"/>
  <c r="BI121" i="2"/>
  <c r="BJ121" i="2"/>
  <c r="BK121" i="2"/>
  <c r="BL121" i="2"/>
  <c r="BM121" i="2"/>
  <c r="BN121" i="2"/>
  <c r="BO121" i="2"/>
  <c r="BP121" i="2"/>
  <c r="BQ121" i="2"/>
  <c r="BR121" i="2"/>
  <c r="BS121" i="2"/>
  <c r="BT121" i="2"/>
  <c r="BU121" i="2"/>
  <c r="BV121" i="2"/>
  <c r="BW121" i="2"/>
  <c r="BX121" i="2"/>
  <c r="BY121" i="2"/>
  <c r="BZ121" i="2"/>
  <c r="CA121" i="2"/>
  <c r="CB121" i="2"/>
  <c r="CC121" i="2"/>
  <c r="CD121" i="2"/>
  <c r="CE121" i="2"/>
  <c r="CF121" i="2"/>
  <c r="CG121" i="2"/>
  <c r="CH121" i="2"/>
  <c r="CJ121" i="2"/>
  <c r="CM121" i="2"/>
  <c r="AU122" i="2"/>
  <c r="AV122" i="2"/>
  <c r="AW122" i="2"/>
  <c r="AX122" i="2"/>
  <c r="AY122" i="2"/>
  <c r="AZ122" i="2"/>
  <c r="BA122" i="2"/>
  <c r="BB122" i="2"/>
  <c r="BC122" i="2"/>
  <c r="BD122" i="2"/>
  <c r="BE122" i="2"/>
  <c r="BF122" i="2"/>
  <c r="BH122" i="2"/>
  <c r="BI122" i="2"/>
  <c r="BJ122" i="2"/>
  <c r="BK122" i="2"/>
  <c r="BL122" i="2"/>
  <c r="BM122" i="2"/>
  <c r="BN122" i="2"/>
  <c r="BO122" i="2"/>
  <c r="BP122" i="2"/>
  <c r="BQ122" i="2"/>
  <c r="BR122" i="2"/>
  <c r="BS122" i="2"/>
  <c r="BT122" i="2"/>
  <c r="BU122" i="2"/>
  <c r="BV122" i="2"/>
  <c r="BW122" i="2"/>
  <c r="BX122" i="2"/>
  <c r="BY122" i="2"/>
  <c r="BZ122" i="2"/>
  <c r="CA122" i="2"/>
  <c r="CB122" i="2"/>
  <c r="CC122" i="2"/>
  <c r="CD122" i="2"/>
  <c r="CE122" i="2"/>
  <c r="CF122" i="2"/>
  <c r="CG122" i="2"/>
  <c r="CH122" i="2"/>
  <c r="CJ122" i="2"/>
  <c r="CK122" i="2"/>
  <c r="CL122" i="2"/>
  <c r="CM122" i="2"/>
  <c r="AU123" i="2"/>
  <c r="AV123" i="2"/>
  <c r="AW123" i="2"/>
  <c r="AX123" i="2"/>
  <c r="AY123" i="2"/>
  <c r="AZ123" i="2"/>
  <c r="BA123" i="2"/>
  <c r="BB123" i="2"/>
  <c r="BC123" i="2"/>
  <c r="BD123" i="2"/>
  <c r="BE123" i="2"/>
  <c r="BF123" i="2"/>
  <c r="BH123" i="2"/>
  <c r="BI123" i="2"/>
  <c r="BJ123" i="2"/>
  <c r="BK123" i="2"/>
  <c r="BL123" i="2"/>
  <c r="BM123" i="2"/>
  <c r="BN123" i="2"/>
  <c r="BO123" i="2"/>
  <c r="BP123" i="2"/>
  <c r="BQ123" i="2"/>
  <c r="BR123" i="2"/>
  <c r="BS123" i="2"/>
  <c r="BT123" i="2"/>
  <c r="BU123" i="2"/>
  <c r="BV123" i="2"/>
  <c r="BW123" i="2"/>
  <c r="BX123" i="2"/>
  <c r="BY123" i="2"/>
  <c r="BZ123" i="2"/>
  <c r="CA123" i="2"/>
  <c r="CB123" i="2"/>
  <c r="CC123" i="2"/>
  <c r="CD123" i="2"/>
  <c r="CE123" i="2"/>
  <c r="CF123" i="2"/>
  <c r="CG123" i="2"/>
  <c r="CH123" i="2"/>
  <c r="CJ123" i="2"/>
  <c r="CK123" i="2"/>
  <c r="CL123" i="2"/>
  <c r="CM123" i="2"/>
  <c r="AU124" i="2"/>
  <c r="AV124" i="2"/>
  <c r="AW124" i="2"/>
  <c r="AX124" i="2"/>
  <c r="AY124" i="2"/>
  <c r="AZ124" i="2"/>
  <c r="BA124" i="2"/>
  <c r="BB124" i="2"/>
  <c r="BC124" i="2"/>
  <c r="BD124" i="2"/>
  <c r="BE124" i="2"/>
  <c r="BF124" i="2"/>
  <c r="BH124" i="2"/>
  <c r="BI124" i="2"/>
  <c r="BJ124" i="2"/>
  <c r="BK124" i="2"/>
  <c r="BL124" i="2"/>
  <c r="BM124" i="2"/>
  <c r="BN124" i="2"/>
  <c r="BO124" i="2"/>
  <c r="BP124" i="2"/>
  <c r="BQ124" i="2"/>
  <c r="BR124" i="2"/>
  <c r="BS124" i="2"/>
  <c r="BT124" i="2"/>
  <c r="BU124" i="2"/>
  <c r="BV124" i="2"/>
  <c r="BW124" i="2"/>
  <c r="BX124" i="2"/>
  <c r="BY124" i="2"/>
  <c r="BZ124" i="2"/>
  <c r="CA124" i="2"/>
  <c r="CB124" i="2"/>
  <c r="CC124" i="2"/>
  <c r="CD124" i="2"/>
  <c r="CE124" i="2"/>
  <c r="CF124" i="2"/>
  <c r="CG124" i="2"/>
  <c r="CH124" i="2"/>
  <c r="CJ124" i="2"/>
  <c r="CK124" i="2"/>
  <c r="CL124" i="2"/>
  <c r="CM124" i="2"/>
  <c r="AU125" i="2"/>
  <c r="AV125" i="2"/>
  <c r="AW125" i="2"/>
  <c r="AX125" i="2"/>
  <c r="AY125" i="2"/>
  <c r="AZ125" i="2"/>
  <c r="BA125" i="2"/>
  <c r="BB125" i="2"/>
  <c r="BC125" i="2"/>
  <c r="BD125" i="2"/>
  <c r="BE125" i="2"/>
  <c r="BF125" i="2"/>
  <c r="BH125" i="2"/>
  <c r="BI125" i="2"/>
  <c r="BJ125" i="2"/>
  <c r="BK125" i="2"/>
  <c r="BL125" i="2"/>
  <c r="BM125" i="2"/>
  <c r="BN125" i="2"/>
  <c r="BO125" i="2"/>
  <c r="BP125" i="2"/>
  <c r="BQ125" i="2"/>
  <c r="BR125" i="2"/>
  <c r="BS125" i="2"/>
  <c r="BT125" i="2"/>
  <c r="BU125" i="2"/>
  <c r="BV125" i="2"/>
  <c r="BW125" i="2"/>
  <c r="BX125" i="2"/>
  <c r="BY125" i="2"/>
  <c r="BZ125" i="2"/>
  <c r="CA125" i="2"/>
  <c r="CB125" i="2"/>
  <c r="CC125" i="2"/>
  <c r="CD125" i="2"/>
  <c r="CE125" i="2"/>
  <c r="CF125" i="2"/>
  <c r="CG125" i="2"/>
  <c r="CH125" i="2"/>
  <c r="CJ125" i="2"/>
  <c r="CK125" i="2"/>
  <c r="CL125" i="2"/>
  <c r="CM125" i="2"/>
  <c r="AU126" i="2"/>
  <c r="AV126" i="2"/>
  <c r="AW126" i="2"/>
  <c r="AX126" i="2"/>
  <c r="AY126" i="2"/>
  <c r="AZ126" i="2"/>
  <c r="BA126" i="2"/>
  <c r="BB126" i="2"/>
  <c r="BC126" i="2"/>
  <c r="BD126" i="2"/>
  <c r="BE126" i="2"/>
  <c r="BF126" i="2"/>
  <c r="BH126" i="2"/>
  <c r="BI126" i="2"/>
  <c r="BJ126" i="2"/>
  <c r="BK126" i="2"/>
  <c r="BL126" i="2"/>
  <c r="BM126" i="2"/>
  <c r="BN126" i="2"/>
  <c r="BO126" i="2"/>
  <c r="BP126" i="2"/>
  <c r="BQ126" i="2"/>
  <c r="BR126" i="2"/>
  <c r="BS126" i="2"/>
  <c r="BT126" i="2"/>
  <c r="BU126" i="2"/>
  <c r="BV126" i="2"/>
  <c r="BW126" i="2"/>
  <c r="BX126" i="2"/>
  <c r="BY126" i="2"/>
  <c r="BZ126" i="2"/>
  <c r="CA126" i="2"/>
  <c r="CB126" i="2"/>
  <c r="CC126" i="2"/>
  <c r="CD126" i="2"/>
  <c r="CE126" i="2"/>
  <c r="CF126" i="2"/>
  <c r="CG126" i="2"/>
  <c r="CH126" i="2"/>
  <c r="CJ126" i="2"/>
  <c r="CK126" i="2"/>
  <c r="CL126" i="2"/>
  <c r="CM126" i="2"/>
  <c r="AU127" i="2"/>
  <c r="AV127" i="2"/>
  <c r="AW127" i="2"/>
  <c r="AX127" i="2"/>
  <c r="AY127" i="2"/>
  <c r="AZ127" i="2"/>
  <c r="BA127" i="2"/>
  <c r="BB127" i="2"/>
  <c r="BC127" i="2"/>
  <c r="BD127" i="2"/>
  <c r="BE127" i="2"/>
  <c r="BF127" i="2"/>
  <c r="BH127" i="2"/>
  <c r="BI127" i="2"/>
  <c r="BJ127" i="2"/>
  <c r="BK127" i="2"/>
  <c r="BL127" i="2"/>
  <c r="BM127" i="2"/>
  <c r="BN127" i="2"/>
  <c r="BO127" i="2"/>
  <c r="BP127" i="2"/>
  <c r="BQ127" i="2"/>
  <c r="BR127" i="2"/>
  <c r="BS127" i="2"/>
  <c r="BT127" i="2"/>
  <c r="BU127" i="2"/>
  <c r="BV127" i="2"/>
  <c r="BW127" i="2"/>
  <c r="BX127" i="2"/>
  <c r="BY127" i="2"/>
  <c r="BZ127" i="2"/>
  <c r="CA127" i="2"/>
  <c r="CB127" i="2"/>
  <c r="CC127" i="2"/>
  <c r="CD127" i="2"/>
  <c r="CE127" i="2"/>
  <c r="CF127" i="2"/>
  <c r="CG127" i="2"/>
  <c r="CH127" i="2"/>
  <c r="CJ127" i="2"/>
  <c r="CK127" i="2"/>
  <c r="CL127" i="2"/>
  <c r="CM127" i="2"/>
  <c r="AU128" i="2"/>
  <c r="AV128" i="2"/>
  <c r="AW128" i="2"/>
  <c r="AX128" i="2"/>
  <c r="AY128" i="2"/>
  <c r="AZ128" i="2"/>
  <c r="BA128" i="2"/>
  <c r="BB128" i="2"/>
  <c r="BC128" i="2"/>
  <c r="BD128" i="2"/>
  <c r="BE128" i="2"/>
  <c r="BF128" i="2"/>
  <c r="BH128" i="2"/>
  <c r="BI128" i="2"/>
  <c r="BJ128" i="2"/>
  <c r="BK128" i="2"/>
  <c r="BL128" i="2"/>
  <c r="BM128" i="2"/>
  <c r="BN128" i="2"/>
  <c r="BO128" i="2"/>
  <c r="BP128" i="2"/>
  <c r="BQ128" i="2"/>
  <c r="BR128" i="2"/>
  <c r="BS128" i="2"/>
  <c r="BT128" i="2"/>
  <c r="BU128" i="2"/>
  <c r="BV128" i="2"/>
  <c r="BW128" i="2"/>
  <c r="BX128" i="2"/>
  <c r="BY128" i="2"/>
  <c r="BZ128" i="2"/>
  <c r="CA128" i="2"/>
  <c r="CB128" i="2"/>
  <c r="CC128" i="2"/>
  <c r="CD128" i="2"/>
  <c r="CE128" i="2"/>
  <c r="CF128" i="2"/>
  <c r="CG128" i="2"/>
  <c r="CH128" i="2"/>
  <c r="CJ128" i="2"/>
  <c r="CK128" i="2"/>
  <c r="CL128" i="2"/>
  <c r="CM128" i="2"/>
  <c r="AU129" i="2"/>
  <c r="AV129" i="2"/>
  <c r="AW129" i="2"/>
  <c r="AX129" i="2"/>
  <c r="AY129" i="2"/>
  <c r="AZ129" i="2"/>
  <c r="BA129" i="2"/>
  <c r="BB129" i="2"/>
  <c r="BC129" i="2"/>
  <c r="BD129" i="2"/>
  <c r="BE129" i="2"/>
  <c r="BF129" i="2"/>
  <c r="BH129" i="2"/>
  <c r="BI129" i="2"/>
  <c r="BJ129" i="2"/>
  <c r="BK129" i="2"/>
  <c r="BL129" i="2"/>
  <c r="BM129" i="2"/>
  <c r="BN129" i="2"/>
  <c r="BO129" i="2"/>
  <c r="BP129" i="2"/>
  <c r="BQ129" i="2"/>
  <c r="BR129" i="2"/>
  <c r="BS129" i="2"/>
  <c r="BT129" i="2"/>
  <c r="BU129" i="2"/>
  <c r="BV129" i="2"/>
  <c r="BW129" i="2"/>
  <c r="BX129" i="2"/>
  <c r="BY129" i="2"/>
  <c r="BZ129" i="2"/>
  <c r="CA129" i="2"/>
  <c r="CB129" i="2"/>
  <c r="CC129" i="2"/>
  <c r="CD129" i="2"/>
  <c r="CE129" i="2"/>
  <c r="CF129" i="2"/>
  <c r="CG129" i="2"/>
  <c r="CH129" i="2"/>
  <c r="CJ129" i="2"/>
  <c r="CK129" i="2"/>
  <c r="CL129" i="2"/>
  <c r="CM129" i="2"/>
  <c r="AU130" i="2"/>
  <c r="AV130" i="2"/>
  <c r="AW130" i="2"/>
  <c r="AX130" i="2"/>
  <c r="AY130" i="2"/>
  <c r="AZ130" i="2"/>
  <c r="BA130" i="2"/>
  <c r="BB130" i="2"/>
  <c r="BC130" i="2"/>
  <c r="BD130" i="2"/>
  <c r="BE130" i="2"/>
  <c r="BF130" i="2"/>
  <c r="BH130" i="2"/>
  <c r="BI130" i="2"/>
  <c r="BJ130" i="2"/>
  <c r="BK130" i="2"/>
  <c r="BL130" i="2"/>
  <c r="BM130" i="2"/>
  <c r="BN130" i="2"/>
  <c r="BO130" i="2"/>
  <c r="BP130" i="2"/>
  <c r="BQ130" i="2"/>
  <c r="BR130" i="2"/>
  <c r="BS130" i="2"/>
  <c r="BT130" i="2"/>
  <c r="BU130" i="2"/>
  <c r="BV130" i="2"/>
  <c r="BW130" i="2"/>
  <c r="BX130" i="2"/>
  <c r="BY130" i="2"/>
  <c r="BZ130" i="2"/>
  <c r="CA130" i="2"/>
  <c r="CB130" i="2"/>
  <c r="CC130" i="2"/>
  <c r="CD130" i="2"/>
  <c r="CE130" i="2"/>
  <c r="CF130" i="2"/>
  <c r="CG130" i="2"/>
  <c r="CH130" i="2"/>
  <c r="CJ130" i="2"/>
  <c r="CK130" i="2"/>
  <c r="CL130" i="2"/>
  <c r="CM130" i="2"/>
  <c r="AU131" i="2"/>
  <c r="AV131" i="2"/>
  <c r="AW131" i="2"/>
  <c r="AX131" i="2"/>
  <c r="AY131" i="2"/>
  <c r="AZ131" i="2"/>
  <c r="BA131" i="2"/>
  <c r="BB131" i="2"/>
  <c r="BC131" i="2"/>
  <c r="BD131" i="2"/>
  <c r="BE131" i="2"/>
  <c r="BF131" i="2"/>
  <c r="BH131" i="2"/>
  <c r="BI131" i="2"/>
  <c r="BJ131" i="2"/>
  <c r="BK131" i="2"/>
  <c r="BL131" i="2"/>
  <c r="BM131" i="2"/>
  <c r="BN131" i="2"/>
  <c r="BO131" i="2"/>
  <c r="BP131" i="2"/>
  <c r="BQ131" i="2"/>
  <c r="BR131" i="2"/>
  <c r="BS131" i="2"/>
  <c r="BT131" i="2"/>
  <c r="BU131" i="2"/>
  <c r="BV131" i="2"/>
  <c r="BW131" i="2"/>
  <c r="BX131" i="2"/>
  <c r="BY131" i="2"/>
  <c r="BZ131" i="2"/>
  <c r="CA131" i="2"/>
  <c r="CB131" i="2"/>
  <c r="CC131" i="2"/>
  <c r="CD131" i="2"/>
  <c r="CE131" i="2"/>
  <c r="CF131" i="2"/>
  <c r="CG131" i="2"/>
  <c r="CH131" i="2"/>
  <c r="CJ131" i="2"/>
  <c r="CK131" i="2"/>
  <c r="CL131" i="2"/>
  <c r="CM131" i="2"/>
  <c r="AU132" i="2"/>
  <c r="AV132" i="2"/>
  <c r="AW132" i="2"/>
  <c r="AX132" i="2"/>
  <c r="AY132" i="2"/>
  <c r="AZ132" i="2"/>
  <c r="BA132" i="2"/>
  <c r="BB132" i="2"/>
  <c r="BC132" i="2"/>
  <c r="BD132" i="2"/>
  <c r="BE132" i="2"/>
  <c r="BF132" i="2"/>
  <c r="BH132" i="2"/>
  <c r="BI132" i="2"/>
  <c r="BJ132" i="2"/>
  <c r="BK132" i="2"/>
  <c r="BL132" i="2"/>
  <c r="BM132" i="2"/>
  <c r="BN132" i="2"/>
  <c r="BO132" i="2"/>
  <c r="BP132" i="2"/>
  <c r="BQ132" i="2"/>
  <c r="BR132" i="2"/>
  <c r="BS132" i="2"/>
  <c r="BT132" i="2"/>
  <c r="BU132" i="2"/>
  <c r="BV132" i="2"/>
  <c r="BW132" i="2"/>
  <c r="BX132" i="2"/>
  <c r="BY132" i="2"/>
  <c r="BZ132" i="2"/>
  <c r="CA132" i="2"/>
  <c r="CB132" i="2"/>
  <c r="CC132" i="2"/>
  <c r="CD132" i="2"/>
  <c r="CE132" i="2"/>
  <c r="CF132" i="2"/>
  <c r="CG132" i="2"/>
  <c r="CH132" i="2"/>
  <c r="CJ132" i="2"/>
  <c r="CK132" i="2"/>
  <c r="CL132" i="2"/>
  <c r="CM132" i="2"/>
  <c r="AU133" i="2"/>
  <c r="AV133" i="2"/>
  <c r="AW133" i="2"/>
  <c r="AX133" i="2"/>
  <c r="AY133" i="2"/>
  <c r="AZ133" i="2"/>
  <c r="BA133" i="2"/>
  <c r="BB133" i="2"/>
  <c r="BC133" i="2"/>
  <c r="BD133" i="2"/>
  <c r="BE133" i="2"/>
  <c r="BF133" i="2"/>
  <c r="BH133" i="2"/>
  <c r="BI133" i="2"/>
  <c r="BJ133" i="2"/>
  <c r="BK133" i="2"/>
  <c r="BL133" i="2"/>
  <c r="BM133" i="2"/>
  <c r="BN133" i="2"/>
  <c r="BO133" i="2"/>
  <c r="BP133" i="2"/>
  <c r="BQ133" i="2"/>
  <c r="BR133" i="2"/>
  <c r="BS133" i="2"/>
  <c r="BT133" i="2"/>
  <c r="BU133" i="2"/>
  <c r="BV133" i="2"/>
  <c r="BW133" i="2"/>
  <c r="BX133" i="2"/>
  <c r="BY133" i="2"/>
  <c r="BZ133" i="2"/>
  <c r="CA133" i="2"/>
  <c r="CB133" i="2"/>
  <c r="CC133" i="2"/>
  <c r="CD133" i="2"/>
  <c r="CE133" i="2"/>
  <c r="CF133" i="2"/>
  <c r="CG133" i="2"/>
  <c r="CH133" i="2"/>
  <c r="CJ133" i="2"/>
  <c r="CK133" i="2"/>
  <c r="CL133" i="2"/>
  <c r="CM133" i="2"/>
  <c r="AU134" i="2"/>
  <c r="AV134" i="2"/>
  <c r="AW134" i="2"/>
  <c r="AX134" i="2"/>
  <c r="AY134" i="2"/>
  <c r="AZ134" i="2"/>
  <c r="BA134" i="2"/>
  <c r="BB134" i="2"/>
  <c r="BC134" i="2"/>
  <c r="BD134" i="2"/>
  <c r="BE134" i="2"/>
  <c r="BF134" i="2"/>
  <c r="BH134" i="2"/>
  <c r="BI134" i="2"/>
  <c r="BJ134" i="2"/>
  <c r="BK134" i="2"/>
  <c r="BL134" i="2"/>
  <c r="BM134" i="2"/>
  <c r="BN134" i="2"/>
  <c r="BO134" i="2"/>
  <c r="BP134" i="2"/>
  <c r="BQ134" i="2"/>
  <c r="BR134" i="2"/>
  <c r="BS134" i="2"/>
  <c r="BT134" i="2"/>
  <c r="BU134" i="2"/>
  <c r="BV134" i="2"/>
  <c r="BW134" i="2"/>
  <c r="BX134" i="2"/>
  <c r="BY134" i="2"/>
  <c r="BZ134" i="2"/>
  <c r="CA134" i="2"/>
  <c r="CB134" i="2"/>
  <c r="CC134" i="2"/>
  <c r="CD134" i="2"/>
  <c r="CE134" i="2"/>
  <c r="CF134" i="2"/>
  <c r="CG134" i="2"/>
  <c r="CH134" i="2"/>
  <c r="CJ134" i="2"/>
  <c r="CK134" i="2"/>
  <c r="CL134" i="2"/>
  <c r="CM134" i="2"/>
  <c r="AU135" i="2"/>
  <c r="AV135" i="2"/>
  <c r="AW135" i="2"/>
  <c r="AX135" i="2"/>
  <c r="AY135" i="2"/>
  <c r="AZ135" i="2"/>
  <c r="BA135" i="2"/>
  <c r="BB135" i="2"/>
  <c r="BC135" i="2"/>
  <c r="BD135" i="2"/>
  <c r="BE135" i="2"/>
  <c r="BF135" i="2"/>
  <c r="BH135" i="2"/>
  <c r="BI135" i="2"/>
  <c r="BJ135" i="2"/>
  <c r="BK135" i="2"/>
  <c r="BL135" i="2"/>
  <c r="BM135" i="2"/>
  <c r="BN135" i="2"/>
  <c r="BO135" i="2"/>
  <c r="BP135" i="2"/>
  <c r="BQ135" i="2"/>
  <c r="BR135" i="2"/>
  <c r="BS135" i="2"/>
  <c r="BT135" i="2"/>
  <c r="BU135" i="2"/>
  <c r="BV135" i="2"/>
  <c r="BW135" i="2"/>
  <c r="BX135" i="2"/>
  <c r="BY135" i="2"/>
  <c r="BZ135" i="2"/>
  <c r="CA135" i="2"/>
  <c r="CB135" i="2"/>
  <c r="CC135" i="2"/>
  <c r="CD135" i="2"/>
  <c r="CE135" i="2"/>
  <c r="CF135" i="2"/>
  <c r="CG135" i="2"/>
  <c r="CH135" i="2"/>
  <c r="CJ135" i="2"/>
  <c r="CK135" i="2"/>
  <c r="CL135" i="2"/>
  <c r="CM135" i="2"/>
  <c r="AU136" i="2"/>
  <c r="AV136" i="2"/>
  <c r="AW136" i="2"/>
  <c r="AX136" i="2"/>
  <c r="AY136" i="2"/>
  <c r="AZ136" i="2"/>
  <c r="BA136" i="2"/>
  <c r="BB136" i="2"/>
  <c r="BC136" i="2"/>
  <c r="BD136" i="2"/>
  <c r="BE136" i="2"/>
  <c r="BF136" i="2"/>
  <c r="BH136" i="2"/>
  <c r="BI136" i="2"/>
  <c r="BJ136" i="2"/>
  <c r="BK136" i="2"/>
  <c r="BL136" i="2"/>
  <c r="BM136" i="2"/>
  <c r="BN136" i="2"/>
  <c r="BO136" i="2"/>
  <c r="BP136" i="2"/>
  <c r="BQ136" i="2"/>
  <c r="BR136" i="2"/>
  <c r="BS136" i="2"/>
  <c r="BT136" i="2"/>
  <c r="BU136" i="2"/>
  <c r="BV136" i="2"/>
  <c r="BW136" i="2"/>
  <c r="BX136" i="2"/>
  <c r="BY136" i="2"/>
  <c r="BZ136" i="2"/>
  <c r="CA136" i="2"/>
  <c r="CB136" i="2"/>
  <c r="CC136" i="2"/>
  <c r="CD136" i="2"/>
  <c r="CE136" i="2"/>
  <c r="CF136" i="2"/>
  <c r="CG136" i="2"/>
  <c r="CH136" i="2"/>
  <c r="CJ136" i="2"/>
  <c r="CK136" i="2"/>
  <c r="CL136" i="2"/>
  <c r="CM136" i="2"/>
  <c r="AU137" i="2"/>
  <c r="AV137" i="2"/>
  <c r="AW137" i="2"/>
  <c r="AX137" i="2"/>
  <c r="AY137" i="2"/>
  <c r="AZ137" i="2"/>
  <c r="BA137" i="2"/>
  <c r="BB137" i="2"/>
  <c r="BC137" i="2"/>
  <c r="BD137" i="2"/>
  <c r="BE137" i="2"/>
  <c r="BF137" i="2"/>
  <c r="BH137" i="2"/>
  <c r="BI137" i="2"/>
  <c r="BJ137" i="2"/>
  <c r="BK137" i="2"/>
  <c r="BL137" i="2"/>
  <c r="BM137" i="2"/>
  <c r="BN137" i="2"/>
  <c r="BO137" i="2"/>
  <c r="BP137" i="2"/>
  <c r="BQ137" i="2"/>
  <c r="BR137" i="2"/>
  <c r="BS137" i="2"/>
  <c r="BT137" i="2"/>
  <c r="BU137" i="2"/>
  <c r="BV137" i="2"/>
  <c r="BW137" i="2"/>
  <c r="BX137" i="2"/>
  <c r="BY137" i="2"/>
  <c r="BZ137" i="2"/>
  <c r="CA137" i="2"/>
  <c r="CB137" i="2"/>
  <c r="CC137" i="2"/>
  <c r="CD137" i="2"/>
  <c r="CE137" i="2"/>
  <c r="CF137" i="2"/>
  <c r="CG137" i="2"/>
  <c r="CH137" i="2"/>
  <c r="CJ137" i="2"/>
  <c r="CK137" i="2"/>
  <c r="CL137" i="2"/>
  <c r="CM137" i="2"/>
  <c r="AU138" i="2"/>
  <c r="AV138" i="2"/>
  <c r="AW138" i="2"/>
  <c r="AX138" i="2"/>
  <c r="AY138" i="2"/>
  <c r="AZ138" i="2"/>
  <c r="BA138" i="2"/>
  <c r="BB138" i="2"/>
  <c r="BC138" i="2"/>
  <c r="BD138" i="2"/>
  <c r="BE138" i="2"/>
  <c r="BF138" i="2"/>
  <c r="BH138" i="2"/>
  <c r="BI138" i="2"/>
  <c r="BJ138" i="2"/>
  <c r="BK138" i="2"/>
  <c r="BL138" i="2"/>
  <c r="BM138" i="2"/>
  <c r="BN138" i="2"/>
  <c r="BO138" i="2"/>
  <c r="BP138" i="2"/>
  <c r="BQ138" i="2"/>
  <c r="BR138" i="2"/>
  <c r="BS138" i="2"/>
  <c r="BT138" i="2"/>
  <c r="BU138" i="2"/>
  <c r="BV138" i="2"/>
  <c r="BW138" i="2"/>
  <c r="BX138" i="2"/>
  <c r="BY138" i="2"/>
  <c r="BZ138" i="2"/>
  <c r="CA138" i="2"/>
  <c r="CB138" i="2"/>
  <c r="CC138" i="2"/>
  <c r="CD138" i="2"/>
  <c r="CE138" i="2"/>
  <c r="CF138" i="2"/>
  <c r="CG138" i="2"/>
  <c r="CH138" i="2"/>
  <c r="CJ138" i="2"/>
  <c r="CK138" i="2"/>
  <c r="CL138" i="2"/>
  <c r="CM138" i="2"/>
  <c r="AU139" i="2"/>
  <c r="AV139" i="2"/>
  <c r="AW139" i="2"/>
  <c r="AX139" i="2"/>
  <c r="AY139" i="2"/>
  <c r="AZ139" i="2"/>
  <c r="BA139" i="2"/>
  <c r="BB139" i="2"/>
  <c r="BC139" i="2"/>
  <c r="BD139" i="2"/>
  <c r="BE139" i="2"/>
  <c r="BF139" i="2"/>
  <c r="BH139" i="2"/>
  <c r="BI139" i="2"/>
  <c r="BJ139" i="2"/>
  <c r="BK139" i="2"/>
  <c r="BL139" i="2"/>
  <c r="BM139" i="2"/>
  <c r="BN139" i="2"/>
  <c r="BO139" i="2"/>
  <c r="BP139" i="2"/>
  <c r="BQ139" i="2"/>
  <c r="BR139" i="2"/>
  <c r="BS139" i="2"/>
  <c r="BT139" i="2"/>
  <c r="BU139" i="2"/>
  <c r="BV139" i="2"/>
  <c r="BW139" i="2"/>
  <c r="BX139" i="2"/>
  <c r="BY139" i="2"/>
  <c r="BZ139" i="2"/>
  <c r="CA139" i="2"/>
  <c r="CB139" i="2"/>
  <c r="CC139" i="2"/>
  <c r="CD139" i="2"/>
  <c r="CE139" i="2"/>
  <c r="CF139" i="2"/>
  <c r="CG139" i="2"/>
  <c r="CH139" i="2"/>
  <c r="CJ139" i="2"/>
  <c r="CK139" i="2"/>
  <c r="CL139" i="2"/>
  <c r="CM139" i="2"/>
  <c r="AU140" i="2"/>
  <c r="AV140" i="2"/>
  <c r="AW140" i="2"/>
  <c r="AX140" i="2"/>
  <c r="AY140" i="2"/>
  <c r="AZ140" i="2"/>
  <c r="BA140" i="2"/>
  <c r="BB140" i="2"/>
  <c r="BC140" i="2"/>
  <c r="BD140" i="2"/>
  <c r="BE140" i="2"/>
  <c r="BF140" i="2"/>
  <c r="BH140" i="2"/>
  <c r="BI140" i="2"/>
  <c r="BJ140" i="2"/>
  <c r="BK140" i="2"/>
  <c r="BL140" i="2"/>
  <c r="BM140" i="2"/>
  <c r="BN140" i="2"/>
  <c r="BO140" i="2"/>
  <c r="BP140" i="2"/>
  <c r="BQ140" i="2"/>
  <c r="BR140" i="2"/>
  <c r="BS140" i="2"/>
  <c r="BT140" i="2"/>
  <c r="BU140" i="2"/>
  <c r="BV140" i="2"/>
  <c r="BW140" i="2"/>
  <c r="BX140" i="2"/>
  <c r="BY140" i="2"/>
  <c r="BZ140" i="2"/>
  <c r="CA140" i="2"/>
  <c r="CB140" i="2"/>
  <c r="CC140" i="2"/>
  <c r="CD140" i="2"/>
  <c r="CE140" i="2"/>
  <c r="CF140" i="2"/>
  <c r="CG140" i="2"/>
  <c r="CH140" i="2"/>
  <c r="CJ140" i="2"/>
  <c r="CK140" i="2"/>
  <c r="CL140" i="2"/>
  <c r="CM140" i="2"/>
  <c r="AU141" i="2"/>
  <c r="AV141" i="2"/>
  <c r="AW141" i="2"/>
  <c r="AX141" i="2"/>
  <c r="AY141" i="2"/>
  <c r="AZ141" i="2"/>
  <c r="BA141" i="2"/>
  <c r="BB141" i="2"/>
  <c r="BC141" i="2"/>
  <c r="BD141" i="2"/>
  <c r="BE141" i="2"/>
  <c r="BF141" i="2"/>
  <c r="BH141" i="2"/>
  <c r="BI141" i="2"/>
  <c r="BJ141" i="2"/>
  <c r="BK141" i="2"/>
  <c r="BL141" i="2"/>
  <c r="BM141" i="2"/>
  <c r="BN141" i="2"/>
  <c r="BO141" i="2"/>
  <c r="BP141" i="2"/>
  <c r="BQ141" i="2"/>
  <c r="BR141" i="2"/>
  <c r="BS141" i="2"/>
  <c r="BT141" i="2"/>
  <c r="BU141" i="2"/>
  <c r="BV141" i="2"/>
  <c r="BW141" i="2"/>
  <c r="BX141" i="2"/>
  <c r="BY141" i="2"/>
  <c r="BZ141" i="2"/>
  <c r="CA141" i="2"/>
  <c r="CB141" i="2"/>
  <c r="CC141" i="2"/>
  <c r="CD141" i="2"/>
  <c r="CE141" i="2"/>
  <c r="CF141" i="2"/>
  <c r="CG141" i="2"/>
  <c r="CH141" i="2"/>
  <c r="CJ141" i="2"/>
  <c r="CK141" i="2"/>
  <c r="CL141" i="2"/>
  <c r="CM141" i="2"/>
  <c r="AU142" i="2"/>
  <c r="AV142" i="2"/>
  <c r="AW142" i="2"/>
  <c r="AX142" i="2"/>
  <c r="AY142" i="2"/>
  <c r="AZ142" i="2"/>
  <c r="BA142" i="2"/>
  <c r="BB142" i="2"/>
  <c r="BC142" i="2"/>
  <c r="BD142" i="2"/>
  <c r="BE142" i="2"/>
  <c r="BF142" i="2"/>
  <c r="BH142" i="2"/>
  <c r="BI142" i="2"/>
  <c r="BJ142" i="2"/>
  <c r="BK142" i="2"/>
  <c r="BL142" i="2"/>
  <c r="BM142" i="2"/>
  <c r="BN142" i="2"/>
  <c r="BO142" i="2"/>
  <c r="BP142" i="2"/>
  <c r="BQ142" i="2"/>
  <c r="BR142" i="2"/>
  <c r="BS142" i="2"/>
  <c r="BT142" i="2"/>
  <c r="BU142" i="2"/>
  <c r="BV142" i="2"/>
  <c r="BW142" i="2"/>
  <c r="BX142" i="2"/>
  <c r="BY142" i="2"/>
  <c r="BZ142" i="2"/>
  <c r="CA142" i="2"/>
  <c r="CB142" i="2"/>
  <c r="CC142" i="2"/>
  <c r="CD142" i="2"/>
  <c r="CE142" i="2"/>
  <c r="CF142" i="2"/>
  <c r="CG142" i="2"/>
  <c r="CH142" i="2"/>
  <c r="CJ142" i="2"/>
  <c r="CK142" i="2"/>
  <c r="CL142" i="2"/>
  <c r="CM142" i="2"/>
  <c r="AU143" i="2"/>
  <c r="AV143" i="2"/>
  <c r="AW143" i="2"/>
  <c r="AX143" i="2"/>
  <c r="AY143" i="2"/>
  <c r="AZ143" i="2"/>
  <c r="BA143" i="2"/>
  <c r="BB143" i="2"/>
  <c r="BC143" i="2"/>
  <c r="BD143" i="2"/>
  <c r="BE143" i="2"/>
  <c r="BF143" i="2"/>
  <c r="BH143" i="2"/>
  <c r="BI143" i="2"/>
  <c r="BJ143" i="2"/>
  <c r="BK143" i="2"/>
  <c r="BL143" i="2"/>
  <c r="BM143" i="2"/>
  <c r="BN143" i="2"/>
  <c r="BO143" i="2"/>
  <c r="BP143" i="2"/>
  <c r="BQ143" i="2"/>
  <c r="BR143" i="2"/>
  <c r="BS143" i="2"/>
  <c r="BT143" i="2"/>
  <c r="BU143" i="2"/>
  <c r="BV143" i="2"/>
  <c r="BW143" i="2"/>
  <c r="BX143" i="2"/>
  <c r="BY143" i="2"/>
  <c r="BZ143" i="2"/>
  <c r="CA143" i="2"/>
  <c r="CB143" i="2"/>
  <c r="CC143" i="2"/>
  <c r="CD143" i="2"/>
  <c r="CE143" i="2"/>
  <c r="CF143" i="2"/>
  <c r="CG143" i="2"/>
  <c r="CH143" i="2"/>
  <c r="CJ143" i="2"/>
  <c r="CK143" i="2"/>
  <c r="CL143" i="2"/>
  <c r="CM143" i="2"/>
  <c r="AU144" i="2"/>
  <c r="AV144" i="2"/>
  <c r="AW144" i="2"/>
  <c r="AX144" i="2"/>
  <c r="AY144" i="2"/>
  <c r="AZ144" i="2"/>
  <c r="BA144" i="2"/>
  <c r="BB144" i="2"/>
  <c r="BC144" i="2"/>
  <c r="BD144" i="2"/>
  <c r="BE144" i="2"/>
  <c r="BF144" i="2"/>
  <c r="BH144" i="2"/>
  <c r="BI144" i="2"/>
  <c r="BJ144" i="2"/>
  <c r="BK144" i="2"/>
  <c r="BL144" i="2"/>
  <c r="BM144" i="2"/>
  <c r="BN144" i="2"/>
  <c r="BO144" i="2"/>
  <c r="BP144" i="2"/>
  <c r="BQ144" i="2"/>
  <c r="BR144" i="2"/>
  <c r="BS144" i="2"/>
  <c r="BT144" i="2"/>
  <c r="BU144" i="2"/>
  <c r="BV144" i="2"/>
  <c r="BW144" i="2"/>
  <c r="BX144" i="2"/>
  <c r="BY144" i="2"/>
  <c r="BZ144" i="2"/>
  <c r="CA144" i="2"/>
  <c r="CB144" i="2"/>
  <c r="CC144" i="2"/>
  <c r="CD144" i="2"/>
  <c r="CE144" i="2"/>
  <c r="CF144" i="2"/>
  <c r="CG144" i="2"/>
  <c r="CH144" i="2"/>
  <c r="CJ144" i="2"/>
  <c r="CK144" i="2"/>
  <c r="CL144" i="2"/>
  <c r="CM144" i="2"/>
  <c r="AU145" i="2"/>
  <c r="AV145" i="2"/>
  <c r="AW145" i="2"/>
  <c r="AX145" i="2"/>
  <c r="AY145" i="2"/>
  <c r="AZ145" i="2"/>
  <c r="BA145" i="2"/>
  <c r="BB145" i="2"/>
  <c r="BC145" i="2"/>
  <c r="BD145" i="2"/>
  <c r="BE145" i="2"/>
  <c r="BH145" i="2"/>
  <c r="BI145" i="2"/>
  <c r="BJ145" i="2"/>
  <c r="BK145" i="2"/>
  <c r="BL145" i="2"/>
  <c r="BM145" i="2"/>
  <c r="BN145" i="2"/>
  <c r="BO145" i="2"/>
  <c r="BP145" i="2"/>
  <c r="BQ145" i="2"/>
  <c r="BR145" i="2"/>
  <c r="BS145" i="2"/>
  <c r="BT145" i="2"/>
  <c r="BU145" i="2"/>
  <c r="BV145" i="2"/>
  <c r="BW145" i="2"/>
  <c r="BX145" i="2"/>
  <c r="BY145" i="2"/>
  <c r="BZ145" i="2"/>
  <c r="CA145" i="2"/>
  <c r="CB145" i="2"/>
  <c r="CC145" i="2"/>
  <c r="CD145" i="2"/>
  <c r="CE145" i="2"/>
  <c r="CF145" i="2"/>
  <c r="CG145" i="2"/>
  <c r="CH145" i="2"/>
  <c r="CJ145" i="2"/>
  <c r="CK145" i="2"/>
  <c r="CL145" i="2"/>
  <c r="CM145" i="2"/>
  <c r="AU146" i="2"/>
  <c r="AV146" i="2"/>
  <c r="AW146" i="2"/>
  <c r="AX146" i="2"/>
  <c r="AY146" i="2"/>
  <c r="AZ146" i="2"/>
  <c r="BA146" i="2"/>
  <c r="BB146" i="2"/>
  <c r="BC146" i="2"/>
  <c r="BD146" i="2"/>
  <c r="BE146" i="2"/>
  <c r="BF146" i="2"/>
  <c r="BH146" i="2"/>
  <c r="BI146" i="2"/>
  <c r="BJ146" i="2"/>
  <c r="BK146" i="2"/>
  <c r="BL146" i="2"/>
  <c r="BM146" i="2"/>
  <c r="BN146" i="2"/>
  <c r="BO146" i="2"/>
  <c r="BP146" i="2"/>
  <c r="BQ146" i="2"/>
  <c r="BR146" i="2"/>
  <c r="BS146" i="2"/>
  <c r="BT146" i="2"/>
  <c r="BU146" i="2"/>
  <c r="BV146" i="2"/>
  <c r="BW146" i="2"/>
  <c r="BX146" i="2"/>
  <c r="BY146" i="2"/>
  <c r="BZ146" i="2"/>
  <c r="CA146" i="2"/>
  <c r="CB146" i="2"/>
  <c r="CC146" i="2"/>
  <c r="CD146" i="2"/>
  <c r="CE146" i="2"/>
  <c r="CF146" i="2"/>
  <c r="CG146" i="2"/>
  <c r="CH146" i="2"/>
  <c r="CJ146" i="2"/>
  <c r="CK146" i="2"/>
  <c r="CL146" i="2"/>
  <c r="CM146" i="2"/>
  <c r="AU147" i="2"/>
  <c r="AV147" i="2"/>
  <c r="AW147" i="2"/>
  <c r="AX147" i="2"/>
  <c r="AY147" i="2"/>
  <c r="AZ147" i="2"/>
  <c r="BA147" i="2"/>
  <c r="BB147" i="2"/>
  <c r="BC147" i="2"/>
  <c r="BD147" i="2"/>
  <c r="BE147" i="2"/>
  <c r="BF147" i="2"/>
  <c r="BH147" i="2"/>
  <c r="BI147" i="2"/>
  <c r="BJ147" i="2"/>
  <c r="BK147" i="2"/>
  <c r="BL147" i="2"/>
  <c r="BM147" i="2"/>
  <c r="BN147" i="2"/>
  <c r="BO147" i="2"/>
  <c r="BP147" i="2"/>
  <c r="BQ147" i="2"/>
  <c r="BR147" i="2"/>
  <c r="BS147" i="2"/>
  <c r="BT147" i="2"/>
  <c r="BU147" i="2"/>
  <c r="BV147" i="2"/>
  <c r="BW147" i="2"/>
  <c r="BX147" i="2"/>
  <c r="BY147" i="2"/>
  <c r="BZ147" i="2"/>
  <c r="CA147" i="2"/>
  <c r="CB147" i="2"/>
  <c r="CC147" i="2"/>
  <c r="CD147" i="2"/>
  <c r="CE147" i="2"/>
  <c r="CF147" i="2"/>
  <c r="CG147" i="2"/>
  <c r="CH147" i="2"/>
  <c r="CJ147" i="2"/>
  <c r="CK147" i="2"/>
  <c r="CL147" i="2"/>
  <c r="CM147" i="2"/>
  <c r="AU148" i="2"/>
  <c r="AV148" i="2"/>
  <c r="AW148" i="2"/>
  <c r="AX148" i="2"/>
  <c r="AY148" i="2"/>
  <c r="AZ148" i="2"/>
  <c r="BA148" i="2"/>
  <c r="BB148" i="2"/>
  <c r="BC148" i="2"/>
  <c r="BD148" i="2"/>
  <c r="BE148" i="2"/>
  <c r="BF148" i="2"/>
  <c r="BH148" i="2"/>
  <c r="BI148" i="2"/>
  <c r="BJ148" i="2"/>
  <c r="BK148" i="2"/>
  <c r="BL148" i="2"/>
  <c r="BM148" i="2"/>
  <c r="BN148" i="2"/>
  <c r="BO148" i="2"/>
  <c r="BP148" i="2"/>
  <c r="BQ148" i="2"/>
  <c r="BR148" i="2"/>
  <c r="BS148" i="2"/>
  <c r="BT148" i="2"/>
  <c r="BU148" i="2"/>
  <c r="BV148" i="2"/>
  <c r="BW148" i="2"/>
  <c r="BX148" i="2"/>
  <c r="BY148" i="2"/>
  <c r="BZ148" i="2"/>
  <c r="CA148" i="2"/>
  <c r="CB148" i="2"/>
  <c r="CC148" i="2"/>
  <c r="CD148" i="2"/>
  <c r="CE148" i="2"/>
  <c r="CF148" i="2"/>
  <c r="CG148" i="2"/>
  <c r="CH148" i="2"/>
  <c r="CJ148" i="2"/>
  <c r="CK148" i="2"/>
  <c r="CL148" i="2"/>
  <c r="CM148" i="2"/>
  <c r="AU149" i="2"/>
  <c r="AV149" i="2"/>
  <c r="AW149" i="2"/>
  <c r="AX149" i="2"/>
  <c r="AY149" i="2"/>
  <c r="AZ149" i="2"/>
  <c r="BA149" i="2"/>
  <c r="BB149" i="2"/>
  <c r="BC149" i="2"/>
  <c r="BD149" i="2"/>
  <c r="BE149" i="2"/>
  <c r="BF149" i="2"/>
  <c r="BH149" i="2"/>
  <c r="BI149" i="2"/>
  <c r="BJ149" i="2"/>
  <c r="BK149" i="2"/>
  <c r="BL149" i="2"/>
  <c r="BM149" i="2"/>
  <c r="BN149" i="2"/>
  <c r="BO149" i="2"/>
  <c r="BP149" i="2"/>
  <c r="BQ149" i="2"/>
  <c r="BR149" i="2"/>
  <c r="BS149" i="2"/>
  <c r="BT149" i="2"/>
  <c r="BU149" i="2"/>
  <c r="BV149" i="2"/>
  <c r="BW149" i="2"/>
  <c r="BX149" i="2"/>
  <c r="BY149" i="2"/>
  <c r="BZ149" i="2"/>
  <c r="CA149" i="2"/>
  <c r="CB149" i="2"/>
  <c r="CC149" i="2"/>
  <c r="CD149" i="2"/>
  <c r="CE149" i="2"/>
  <c r="CF149" i="2"/>
  <c r="CG149" i="2"/>
  <c r="CH149" i="2"/>
  <c r="CJ149" i="2"/>
  <c r="CK149" i="2"/>
  <c r="CL149" i="2"/>
  <c r="CM149" i="2"/>
  <c r="AU150" i="2"/>
  <c r="AV150" i="2"/>
  <c r="AW150" i="2"/>
  <c r="AX150" i="2"/>
  <c r="AY150" i="2"/>
  <c r="AZ150" i="2"/>
  <c r="BA150" i="2"/>
  <c r="BB150" i="2"/>
  <c r="BC150" i="2"/>
  <c r="BD150" i="2"/>
  <c r="BE150" i="2"/>
  <c r="BF150" i="2"/>
  <c r="BH150" i="2"/>
  <c r="BI150" i="2"/>
  <c r="BJ150" i="2"/>
  <c r="BK150" i="2"/>
  <c r="BL150" i="2"/>
  <c r="BM150" i="2"/>
  <c r="BN150" i="2"/>
  <c r="BO150" i="2"/>
  <c r="BP150" i="2"/>
  <c r="BQ150" i="2"/>
  <c r="BR150" i="2"/>
  <c r="BS150" i="2"/>
  <c r="BT150" i="2"/>
  <c r="BU150" i="2"/>
  <c r="BV150" i="2"/>
  <c r="BW150" i="2"/>
  <c r="BX150" i="2"/>
  <c r="BY150" i="2"/>
  <c r="BZ150" i="2"/>
  <c r="CA150" i="2"/>
  <c r="CB150" i="2"/>
  <c r="CC150" i="2"/>
  <c r="CD150" i="2"/>
  <c r="CE150" i="2"/>
  <c r="CF150" i="2"/>
  <c r="CG150" i="2"/>
  <c r="CH150" i="2"/>
  <c r="CJ150" i="2"/>
  <c r="CK150" i="2"/>
  <c r="CL150" i="2"/>
  <c r="CM150" i="2"/>
  <c r="AU151" i="2"/>
  <c r="AV151" i="2"/>
  <c r="AW151" i="2"/>
  <c r="AX151" i="2"/>
  <c r="AY151" i="2"/>
  <c r="AZ151" i="2"/>
  <c r="BA151" i="2"/>
  <c r="BB151" i="2"/>
  <c r="BC151" i="2"/>
  <c r="BD151" i="2"/>
  <c r="BE151" i="2"/>
  <c r="BF151" i="2"/>
  <c r="BH151" i="2"/>
  <c r="BI151" i="2"/>
  <c r="BJ151" i="2"/>
  <c r="BK151" i="2"/>
  <c r="BL151" i="2"/>
  <c r="BM151" i="2"/>
  <c r="BN151" i="2"/>
  <c r="BO151" i="2"/>
  <c r="BP151" i="2"/>
  <c r="BQ151" i="2"/>
  <c r="BR151" i="2"/>
  <c r="BS151" i="2"/>
  <c r="BT151" i="2"/>
  <c r="BU151" i="2"/>
  <c r="BV151" i="2"/>
  <c r="BW151" i="2"/>
  <c r="BX151" i="2"/>
  <c r="BY151" i="2"/>
  <c r="BZ151" i="2"/>
  <c r="CA151" i="2"/>
  <c r="CB151" i="2"/>
  <c r="CC151" i="2"/>
  <c r="CD151" i="2"/>
  <c r="CE151" i="2"/>
  <c r="CF151" i="2"/>
  <c r="CG151" i="2"/>
  <c r="CH151" i="2"/>
  <c r="CJ151" i="2"/>
  <c r="CK151" i="2"/>
  <c r="CL151" i="2"/>
  <c r="CM151" i="2"/>
  <c r="AU152" i="2"/>
  <c r="AV152" i="2"/>
  <c r="AW152" i="2"/>
  <c r="AX152" i="2"/>
  <c r="AY152" i="2"/>
  <c r="AZ152" i="2"/>
  <c r="BA152" i="2"/>
  <c r="BB152" i="2"/>
  <c r="BC152" i="2"/>
  <c r="BD152" i="2"/>
  <c r="BE152" i="2"/>
  <c r="BF152" i="2"/>
  <c r="BH152" i="2"/>
  <c r="BI152" i="2"/>
  <c r="BJ152" i="2"/>
  <c r="BK152" i="2"/>
  <c r="BL152" i="2"/>
  <c r="BM152" i="2"/>
  <c r="BN152" i="2"/>
  <c r="BO152" i="2"/>
  <c r="BP152" i="2"/>
  <c r="BQ152" i="2"/>
  <c r="BR152" i="2"/>
  <c r="BS152" i="2"/>
  <c r="BT152" i="2"/>
  <c r="BU152" i="2"/>
  <c r="BV152" i="2"/>
  <c r="BW152" i="2"/>
  <c r="BX152" i="2"/>
  <c r="BY152" i="2"/>
  <c r="BZ152" i="2"/>
  <c r="CA152" i="2"/>
  <c r="CB152" i="2"/>
  <c r="CC152" i="2"/>
  <c r="CD152" i="2"/>
  <c r="CE152" i="2"/>
  <c r="CF152" i="2"/>
  <c r="CG152" i="2"/>
  <c r="CH152" i="2"/>
  <c r="CJ152" i="2"/>
  <c r="CK152" i="2"/>
  <c r="CL152" i="2"/>
  <c r="CM152" i="2"/>
  <c r="AU153" i="2"/>
  <c r="AV153" i="2"/>
  <c r="AW153" i="2"/>
  <c r="AX153" i="2"/>
  <c r="AY153" i="2"/>
  <c r="AZ153" i="2"/>
  <c r="BA153" i="2"/>
  <c r="BB153" i="2"/>
  <c r="BC153" i="2"/>
  <c r="BD153" i="2"/>
  <c r="BE153" i="2"/>
  <c r="BF153" i="2"/>
  <c r="BH153" i="2"/>
  <c r="BI153" i="2"/>
  <c r="BJ153" i="2"/>
  <c r="BK153" i="2"/>
  <c r="BL153" i="2"/>
  <c r="BM153" i="2"/>
  <c r="BN153" i="2"/>
  <c r="BO153" i="2"/>
  <c r="BP153" i="2"/>
  <c r="BQ153" i="2"/>
  <c r="BR153" i="2"/>
  <c r="BS153" i="2"/>
  <c r="BT153" i="2"/>
  <c r="BU153" i="2"/>
  <c r="BV153" i="2"/>
  <c r="BW153" i="2"/>
  <c r="BX153" i="2"/>
  <c r="BY153" i="2"/>
  <c r="BZ153" i="2"/>
  <c r="CA153" i="2"/>
  <c r="CB153" i="2"/>
  <c r="CC153" i="2"/>
  <c r="CD153" i="2"/>
  <c r="CE153" i="2"/>
  <c r="CF153" i="2"/>
  <c r="CG153" i="2"/>
  <c r="CH153" i="2"/>
  <c r="CJ153" i="2"/>
  <c r="CK153" i="2"/>
  <c r="CL153" i="2"/>
  <c r="CM153" i="2"/>
  <c r="AU154" i="2"/>
  <c r="AV154" i="2"/>
  <c r="AW154" i="2"/>
  <c r="AX154" i="2"/>
  <c r="AY154" i="2"/>
  <c r="AZ154" i="2"/>
  <c r="BA154" i="2"/>
  <c r="BB154" i="2"/>
  <c r="BC154" i="2"/>
  <c r="BD154" i="2"/>
  <c r="BE154" i="2"/>
  <c r="BF154" i="2"/>
  <c r="BH154" i="2"/>
  <c r="BI154" i="2"/>
  <c r="BJ154" i="2"/>
  <c r="BK154" i="2"/>
  <c r="BL154" i="2"/>
  <c r="BM154" i="2"/>
  <c r="BN154" i="2"/>
  <c r="BO154" i="2"/>
  <c r="BP154" i="2"/>
  <c r="BQ154" i="2"/>
  <c r="BR154" i="2"/>
  <c r="BS154" i="2"/>
  <c r="BT154" i="2"/>
  <c r="BU154" i="2"/>
  <c r="BV154" i="2"/>
  <c r="BW154" i="2"/>
  <c r="BX154" i="2"/>
  <c r="BY154" i="2"/>
  <c r="BZ154" i="2"/>
  <c r="CA154" i="2"/>
  <c r="CB154" i="2"/>
  <c r="CC154" i="2"/>
  <c r="CD154" i="2"/>
  <c r="CE154" i="2"/>
  <c r="CF154" i="2"/>
  <c r="CG154" i="2"/>
  <c r="CH154" i="2"/>
  <c r="CJ154" i="2"/>
  <c r="CK154" i="2"/>
  <c r="CL154" i="2"/>
  <c r="CM154" i="2"/>
  <c r="AU155" i="2"/>
  <c r="AV155" i="2"/>
  <c r="AW155" i="2"/>
  <c r="AX155" i="2"/>
  <c r="AY155" i="2"/>
  <c r="AZ155" i="2"/>
  <c r="BA155" i="2"/>
  <c r="BB155" i="2"/>
  <c r="BC155" i="2"/>
  <c r="BD155" i="2"/>
  <c r="BE155" i="2"/>
  <c r="BF155" i="2"/>
  <c r="BH155" i="2"/>
  <c r="BI155" i="2"/>
  <c r="BJ155" i="2"/>
  <c r="BK155" i="2"/>
  <c r="BL155" i="2"/>
  <c r="BM155" i="2"/>
  <c r="BN155" i="2"/>
  <c r="BO155" i="2"/>
  <c r="BP155" i="2"/>
  <c r="BQ155" i="2"/>
  <c r="BR155" i="2"/>
  <c r="BS155" i="2"/>
  <c r="BT155" i="2"/>
  <c r="BU155" i="2"/>
  <c r="BV155" i="2"/>
  <c r="BW155" i="2"/>
  <c r="BX155" i="2"/>
  <c r="BY155" i="2"/>
  <c r="BZ155" i="2"/>
  <c r="CA155" i="2"/>
  <c r="CB155" i="2"/>
  <c r="CC155" i="2"/>
  <c r="CD155" i="2"/>
  <c r="CE155" i="2"/>
  <c r="CF155" i="2"/>
  <c r="CG155" i="2"/>
  <c r="CH155" i="2"/>
  <c r="CJ155" i="2"/>
  <c r="CK155" i="2"/>
  <c r="CL155" i="2"/>
  <c r="CM155" i="2"/>
  <c r="AU156" i="2"/>
  <c r="AV156" i="2"/>
  <c r="AW156" i="2"/>
  <c r="AX156" i="2"/>
  <c r="AY156" i="2"/>
  <c r="AZ156" i="2"/>
  <c r="BA156" i="2"/>
  <c r="BB156" i="2"/>
  <c r="BC156" i="2"/>
  <c r="BD156" i="2"/>
  <c r="BE156" i="2"/>
  <c r="BF156" i="2"/>
  <c r="BG156" i="2"/>
  <c r="BH156" i="2"/>
  <c r="BI156" i="2"/>
  <c r="BJ156" i="2"/>
  <c r="BK156" i="2"/>
  <c r="BL156" i="2"/>
  <c r="BM156" i="2"/>
  <c r="BN156" i="2"/>
  <c r="BO156" i="2"/>
  <c r="BP156" i="2"/>
  <c r="BQ156" i="2"/>
  <c r="BR156" i="2"/>
  <c r="BS156" i="2"/>
  <c r="BT156" i="2"/>
  <c r="BU156" i="2"/>
  <c r="BV156" i="2"/>
  <c r="BW156" i="2"/>
  <c r="BX156" i="2"/>
  <c r="BY156" i="2"/>
  <c r="BZ156" i="2"/>
  <c r="CA156" i="2"/>
  <c r="CB156" i="2"/>
  <c r="CC156" i="2"/>
  <c r="CD156" i="2"/>
  <c r="CE156" i="2"/>
  <c r="CF156" i="2"/>
  <c r="CG156" i="2"/>
  <c r="CH156" i="2"/>
  <c r="CJ156" i="2"/>
  <c r="CK156" i="2"/>
  <c r="CL156" i="2"/>
  <c r="CM156" i="2"/>
  <c r="AU157" i="2"/>
  <c r="AV157" i="2"/>
  <c r="AW157" i="2"/>
  <c r="AX157" i="2"/>
  <c r="AY157" i="2"/>
  <c r="AZ157" i="2"/>
  <c r="BA157" i="2"/>
  <c r="BB157" i="2"/>
  <c r="BC157" i="2"/>
  <c r="BD157" i="2"/>
  <c r="BE157" i="2"/>
  <c r="BF157" i="2"/>
  <c r="BH157" i="2"/>
  <c r="BI157" i="2"/>
  <c r="BJ157" i="2"/>
  <c r="BK157" i="2"/>
  <c r="BL157" i="2"/>
  <c r="BM157" i="2"/>
  <c r="BN157" i="2"/>
  <c r="BO157" i="2"/>
  <c r="BP157" i="2"/>
  <c r="BQ157" i="2"/>
  <c r="BR157" i="2"/>
  <c r="BS157" i="2"/>
  <c r="BT157" i="2"/>
  <c r="BU157" i="2"/>
  <c r="BV157" i="2"/>
  <c r="BW157" i="2"/>
  <c r="BX157" i="2"/>
  <c r="BY157" i="2"/>
  <c r="BZ157" i="2"/>
  <c r="CA157" i="2"/>
  <c r="CB157" i="2"/>
  <c r="CC157" i="2"/>
  <c r="CD157" i="2"/>
  <c r="CE157" i="2"/>
  <c r="CF157" i="2"/>
  <c r="CG157" i="2"/>
  <c r="CH157" i="2"/>
  <c r="CJ157" i="2"/>
  <c r="CK157" i="2"/>
  <c r="CL157" i="2"/>
  <c r="CM157" i="2"/>
  <c r="AU158" i="2"/>
  <c r="AV158" i="2"/>
  <c r="AW158" i="2"/>
  <c r="AX158" i="2"/>
  <c r="AY158" i="2"/>
  <c r="AZ158" i="2"/>
  <c r="BA158" i="2"/>
  <c r="BB158" i="2"/>
  <c r="BC158" i="2"/>
  <c r="BD158" i="2"/>
  <c r="BE158" i="2"/>
  <c r="BF158" i="2"/>
  <c r="BH158" i="2"/>
  <c r="BI158" i="2"/>
  <c r="BJ158" i="2"/>
  <c r="BK158" i="2"/>
  <c r="BL158" i="2"/>
  <c r="BM158" i="2"/>
  <c r="BN158" i="2"/>
  <c r="BO158" i="2"/>
  <c r="BP158" i="2"/>
  <c r="BQ158" i="2"/>
  <c r="BR158" i="2"/>
  <c r="BS158" i="2"/>
  <c r="BT158" i="2"/>
  <c r="BU158" i="2"/>
  <c r="BV158" i="2"/>
  <c r="BW158" i="2"/>
  <c r="BX158" i="2"/>
  <c r="BY158" i="2"/>
  <c r="BZ158" i="2"/>
  <c r="CA158" i="2"/>
  <c r="CB158" i="2"/>
  <c r="CC158" i="2"/>
  <c r="CD158" i="2"/>
  <c r="CE158" i="2"/>
  <c r="CF158" i="2"/>
  <c r="CG158" i="2"/>
  <c r="CH158" i="2"/>
  <c r="CJ158" i="2"/>
  <c r="CK158" i="2"/>
  <c r="CL158" i="2"/>
  <c r="CM158" i="2"/>
  <c r="AU159" i="2"/>
  <c r="AV159" i="2"/>
  <c r="AW159" i="2"/>
  <c r="AX159" i="2"/>
  <c r="AY159" i="2"/>
  <c r="AZ159" i="2"/>
  <c r="BA159" i="2"/>
  <c r="BB159" i="2"/>
  <c r="BC159" i="2"/>
  <c r="BD159" i="2"/>
  <c r="BE159" i="2"/>
  <c r="BF159" i="2"/>
  <c r="BH159" i="2"/>
  <c r="BI159" i="2"/>
  <c r="BJ159" i="2"/>
  <c r="BK159" i="2"/>
  <c r="BL159" i="2"/>
  <c r="BM159" i="2"/>
  <c r="BN159" i="2"/>
  <c r="BO159" i="2"/>
  <c r="BP159" i="2"/>
  <c r="BQ159" i="2"/>
  <c r="BR159" i="2"/>
  <c r="BS159" i="2"/>
  <c r="BT159" i="2"/>
  <c r="BU159" i="2"/>
  <c r="BV159" i="2"/>
  <c r="BW159" i="2"/>
  <c r="BX159" i="2"/>
  <c r="BY159" i="2"/>
  <c r="BZ159" i="2"/>
  <c r="CA159" i="2"/>
  <c r="CB159" i="2"/>
  <c r="CC159" i="2"/>
  <c r="CD159" i="2"/>
  <c r="CE159" i="2"/>
  <c r="CF159" i="2"/>
  <c r="CG159" i="2"/>
  <c r="CH159" i="2"/>
  <c r="CJ159" i="2"/>
  <c r="CK159" i="2"/>
  <c r="CL159" i="2"/>
  <c r="CM159" i="2"/>
  <c r="AU160" i="2"/>
  <c r="AV160" i="2"/>
  <c r="AW160" i="2"/>
  <c r="AX160" i="2"/>
  <c r="AY160" i="2"/>
  <c r="AZ160" i="2"/>
  <c r="BA160" i="2"/>
  <c r="BB160" i="2"/>
  <c r="BC160" i="2"/>
  <c r="BD160" i="2"/>
  <c r="BE160" i="2"/>
  <c r="BF160" i="2"/>
  <c r="BH160" i="2"/>
  <c r="BI160" i="2"/>
  <c r="BJ160" i="2"/>
  <c r="BK160" i="2"/>
  <c r="BL160" i="2"/>
  <c r="BM160" i="2"/>
  <c r="BN160" i="2"/>
  <c r="BO160" i="2"/>
  <c r="BP160" i="2"/>
  <c r="BQ160" i="2"/>
  <c r="BR160" i="2"/>
  <c r="BS160" i="2"/>
  <c r="BT160" i="2"/>
  <c r="BU160" i="2"/>
  <c r="BV160" i="2"/>
  <c r="BW160" i="2"/>
  <c r="BX160" i="2"/>
  <c r="BY160" i="2"/>
  <c r="BZ160" i="2"/>
  <c r="CA160" i="2"/>
  <c r="CB160" i="2"/>
  <c r="CC160" i="2"/>
  <c r="CD160" i="2"/>
  <c r="CE160" i="2"/>
  <c r="CF160" i="2"/>
  <c r="CG160" i="2"/>
  <c r="CH160" i="2"/>
  <c r="CJ160" i="2"/>
  <c r="CK160" i="2"/>
  <c r="CL160" i="2"/>
  <c r="CM160" i="2"/>
  <c r="AU161" i="2"/>
  <c r="AV161" i="2"/>
  <c r="AW161" i="2"/>
  <c r="AX161" i="2"/>
  <c r="AY161" i="2"/>
  <c r="AZ161" i="2"/>
  <c r="BA161" i="2"/>
  <c r="BB161" i="2"/>
  <c r="BC161" i="2"/>
  <c r="BD161" i="2"/>
  <c r="BE161" i="2"/>
  <c r="BF161" i="2"/>
  <c r="BG161" i="2"/>
  <c r="BH161" i="2"/>
  <c r="BI161" i="2"/>
  <c r="BJ161" i="2"/>
  <c r="BK161" i="2"/>
  <c r="BL161" i="2"/>
  <c r="BM161" i="2"/>
  <c r="BN161" i="2"/>
  <c r="BO161" i="2"/>
  <c r="BP161" i="2"/>
  <c r="BQ161" i="2"/>
  <c r="BR161" i="2"/>
  <c r="BS161" i="2"/>
  <c r="BT161" i="2"/>
  <c r="BU161" i="2"/>
  <c r="BV161" i="2"/>
  <c r="BW161" i="2"/>
  <c r="BX161" i="2"/>
  <c r="BY161" i="2"/>
  <c r="BZ161" i="2"/>
  <c r="CA161" i="2"/>
  <c r="CB161" i="2"/>
  <c r="CC161" i="2"/>
  <c r="CD161" i="2"/>
  <c r="CE161" i="2"/>
  <c r="CF161" i="2"/>
  <c r="CG161" i="2"/>
  <c r="CH161" i="2"/>
  <c r="CJ161" i="2"/>
  <c r="CK161" i="2"/>
  <c r="CL161" i="2"/>
  <c r="CM161" i="2"/>
  <c r="AU162" i="2"/>
  <c r="AV162" i="2"/>
  <c r="AW162" i="2"/>
  <c r="AX162" i="2"/>
  <c r="AY162" i="2"/>
  <c r="AZ162" i="2"/>
  <c r="BA162" i="2"/>
  <c r="BB162" i="2"/>
  <c r="BC162" i="2"/>
  <c r="BD162" i="2"/>
  <c r="BE162" i="2"/>
  <c r="BF162" i="2"/>
  <c r="BH162" i="2"/>
  <c r="BI162" i="2"/>
  <c r="BJ162" i="2"/>
  <c r="BK162" i="2"/>
  <c r="BL162" i="2"/>
  <c r="BM162" i="2"/>
  <c r="BN162" i="2"/>
  <c r="BO162" i="2"/>
  <c r="BP162" i="2"/>
  <c r="BQ162" i="2"/>
  <c r="BR162" i="2"/>
  <c r="BS162" i="2"/>
  <c r="BT162" i="2"/>
  <c r="BU162" i="2"/>
  <c r="BV162" i="2"/>
  <c r="BW162" i="2"/>
  <c r="BX162" i="2"/>
  <c r="BY162" i="2"/>
  <c r="BZ162" i="2"/>
  <c r="CA162" i="2"/>
  <c r="CB162" i="2"/>
  <c r="CC162" i="2"/>
  <c r="CD162" i="2"/>
  <c r="CE162" i="2"/>
  <c r="CF162" i="2"/>
  <c r="CG162" i="2"/>
  <c r="CH162" i="2"/>
  <c r="CJ162" i="2"/>
  <c r="CK162" i="2"/>
  <c r="CL162" i="2"/>
  <c r="CM162" i="2"/>
  <c r="AU163" i="2"/>
  <c r="AV163" i="2"/>
  <c r="AW163" i="2"/>
  <c r="AX163" i="2"/>
  <c r="AY163" i="2"/>
  <c r="AZ163" i="2"/>
  <c r="BA163" i="2"/>
  <c r="BB163" i="2"/>
  <c r="BC163" i="2"/>
  <c r="BD163" i="2"/>
  <c r="BE163" i="2"/>
  <c r="BF163" i="2"/>
  <c r="BH163" i="2"/>
  <c r="BI163" i="2"/>
  <c r="BJ163" i="2"/>
  <c r="BK163" i="2"/>
  <c r="BL163" i="2"/>
  <c r="BM163" i="2"/>
  <c r="BN163" i="2"/>
  <c r="BO163" i="2"/>
  <c r="BP163" i="2"/>
  <c r="BQ163" i="2"/>
  <c r="BR163" i="2"/>
  <c r="BS163" i="2"/>
  <c r="BT163" i="2"/>
  <c r="BU163" i="2"/>
  <c r="BV163" i="2"/>
  <c r="BW163" i="2"/>
  <c r="BX163" i="2"/>
  <c r="BY163" i="2"/>
  <c r="BZ163" i="2"/>
  <c r="CA163" i="2"/>
  <c r="CB163" i="2"/>
  <c r="CC163" i="2"/>
  <c r="CD163" i="2"/>
  <c r="CE163" i="2"/>
  <c r="CF163" i="2"/>
  <c r="CG163" i="2"/>
  <c r="CH163" i="2"/>
  <c r="CJ163" i="2"/>
  <c r="CK163" i="2"/>
  <c r="CL163" i="2"/>
  <c r="CM163" i="2"/>
  <c r="AU164" i="2"/>
  <c r="AV164" i="2"/>
  <c r="AW164" i="2"/>
  <c r="AX164" i="2"/>
  <c r="AY164" i="2"/>
  <c r="AZ164" i="2"/>
  <c r="BA164" i="2"/>
  <c r="BB164" i="2"/>
  <c r="BC164" i="2"/>
  <c r="BD164" i="2"/>
  <c r="BE164" i="2"/>
  <c r="BF164" i="2"/>
  <c r="BH164" i="2"/>
  <c r="BI164" i="2"/>
  <c r="BJ164" i="2"/>
  <c r="BK164" i="2"/>
  <c r="BL164" i="2"/>
  <c r="BM164" i="2"/>
  <c r="BN164" i="2"/>
  <c r="BO164" i="2"/>
  <c r="BP164" i="2"/>
  <c r="BQ164" i="2"/>
  <c r="BR164" i="2"/>
  <c r="BS164" i="2"/>
  <c r="BT164" i="2"/>
  <c r="BU164" i="2"/>
  <c r="BV164" i="2"/>
  <c r="BW164" i="2"/>
  <c r="BX164" i="2"/>
  <c r="BY164" i="2"/>
  <c r="BZ164" i="2"/>
  <c r="CA164" i="2"/>
  <c r="CB164" i="2"/>
  <c r="CC164" i="2"/>
  <c r="CD164" i="2"/>
  <c r="CE164" i="2"/>
  <c r="CF164" i="2"/>
  <c r="CG164" i="2"/>
  <c r="CH164" i="2"/>
  <c r="CJ164" i="2"/>
  <c r="CK164" i="2"/>
  <c r="CL164" i="2"/>
  <c r="CM164" i="2"/>
  <c r="AU165" i="2"/>
  <c r="AV165" i="2"/>
  <c r="AW165" i="2"/>
  <c r="AX165" i="2"/>
  <c r="AY165" i="2"/>
  <c r="AZ165" i="2"/>
  <c r="BA165" i="2"/>
  <c r="BB165" i="2"/>
  <c r="BC165" i="2"/>
  <c r="BD165" i="2"/>
  <c r="BE165" i="2"/>
  <c r="BF165" i="2"/>
  <c r="BH165" i="2"/>
  <c r="BI165" i="2"/>
  <c r="BJ165" i="2"/>
  <c r="BK165" i="2"/>
  <c r="BL165" i="2"/>
  <c r="BM165" i="2"/>
  <c r="BN165" i="2"/>
  <c r="BO165" i="2"/>
  <c r="BP165" i="2"/>
  <c r="BQ165" i="2"/>
  <c r="BR165" i="2"/>
  <c r="BS165" i="2"/>
  <c r="BT165" i="2"/>
  <c r="BU165" i="2"/>
  <c r="BV165" i="2"/>
  <c r="BW165" i="2"/>
  <c r="BX165" i="2"/>
  <c r="BY165" i="2"/>
  <c r="BZ165" i="2"/>
  <c r="CA165" i="2"/>
  <c r="CB165" i="2"/>
  <c r="CC165" i="2"/>
  <c r="CD165" i="2"/>
  <c r="CE165" i="2"/>
  <c r="CF165" i="2"/>
  <c r="CG165" i="2"/>
  <c r="CH165" i="2"/>
  <c r="CJ165" i="2"/>
  <c r="CK165" i="2"/>
  <c r="CL165" i="2"/>
  <c r="CM165" i="2"/>
  <c r="AU166" i="2"/>
  <c r="AV166" i="2"/>
  <c r="AW166" i="2"/>
  <c r="AX166" i="2"/>
  <c r="AY166" i="2"/>
  <c r="AZ166" i="2"/>
  <c r="BA166" i="2"/>
  <c r="BB166" i="2"/>
  <c r="BC166" i="2"/>
  <c r="BD166" i="2"/>
  <c r="BE166" i="2"/>
  <c r="BF166" i="2"/>
  <c r="BH166" i="2"/>
  <c r="BI166" i="2"/>
  <c r="BJ166" i="2"/>
  <c r="BK166" i="2"/>
  <c r="BL166" i="2"/>
  <c r="BM166" i="2"/>
  <c r="BN166" i="2"/>
  <c r="BO166" i="2"/>
  <c r="BP166" i="2"/>
  <c r="BQ166" i="2"/>
  <c r="BR166" i="2"/>
  <c r="BS166" i="2"/>
  <c r="BT166" i="2"/>
  <c r="BU166" i="2"/>
  <c r="BV166" i="2"/>
  <c r="BW166" i="2"/>
  <c r="BX166" i="2"/>
  <c r="BY166" i="2"/>
  <c r="BZ166" i="2"/>
  <c r="CA166" i="2"/>
  <c r="CB166" i="2"/>
  <c r="CC166" i="2"/>
  <c r="CD166" i="2"/>
  <c r="CE166" i="2"/>
  <c r="CF166" i="2"/>
  <c r="CG166" i="2"/>
  <c r="CH166" i="2"/>
  <c r="CJ166" i="2"/>
  <c r="CK166" i="2"/>
  <c r="CL166" i="2"/>
  <c r="CM166" i="2"/>
  <c r="AU167" i="2"/>
  <c r="AV167" i="2"/>
  <c r="AW167" i="2"/>
  <c r="AX167" i="2"/>
  <c r="AY167" i="2"/>
  <c r="AZ167" i="2"/>
  <c r="BA167" i="2"/>
  <c r="BB167" i="2"/>
  <c r="BC167" i="2"/>
  <c r="BD167" i="2"/>
  <c r="BE167" i="2"/>
  <c r="BF167" i="2"/>
  <c r="BH167" i="2"/>
  <c r="BI167" i="2"/>
  <c r="BJ167" i="2"/>
  <c r="BK167" i="2"/>
  <c r="BL167" i="2"/>
  <c r="BM167" i="2"/>
  <c r="BN167" i="2"/>
  <c r="BO167" i="2"/>
  <c r="BP167" i="2"/>
  <c r="BQ167" i="2"/>
  <c r="BR167" i="2"/>
  <c r="BS167" i="2"/>
  <c r="BT167" i="2"/>
  <c r="BU167" i="2"/>
  <c r="BV167" i="2"/>
  <c r="BW167" i="2"/>
  <c r="BX167" i="2"/>
  <c r="BY167" i="2"/>
  <c r="BZ167" i="2"/>
  <c r="CA167" i="2"/>
  <c r="CB167" i="2"/>
  <c r="CC167" i="2"/>
  <c r="CD167" i="2"/>
  <c r="CE167" i="2"/>
  <c r="CF167" i="2"/>
  <c r="CG167" i="2"/>
  <c r="CH167" i="2"/>
  <c r="CJ167" i="2"/>
  <c r="CK167" i="2"/>
  <c r="CL167" i="2"/>
  <c r="CM167" i="2"/>
  <c r="AU168" i="2"/>
  <c r="AV168" i="2"/>
  <c r="AW168" i="2"/>
  <c r="AX168" i="2"/>
  <c r="AY168" i="2"/>
  <c r="AZ168" i="2"/>
  <c r="BA168" i="2"/>
  <c r="BB168" i="2"/>
  <c r="BC168" i="2"/>
  <c r="BD168" i="2"/>
  <c r="BE168" i="2"/>
  <c r="BF168" i="2"/>
  <c r="BH168" i="2"/>
  <c r="BI168" i="2"/>
  <c r="BJ168" i="2"/>
  <c r="BK168" i="2"/>
  <c r="BL168" i="2"/>
  <c r="BM168" i="2"/>
  <c r="BN168" i="2"/>
  <c r="BO168" i="2"/>
  <c r="BP168" i="2"/>
  <c r="BQ168" i="2"/>
  <c r="BR168" i="2"/>
  <c r="BS168" i="2"/>
  <c r="BT168" i="2"/>
  <c r="BU168" i="2"/>
  <c r="BV168" i="2"/>
  <c r="BW168" i="2"/>
  <c r="BX168" i="2"/>
  <c r="BY168" i="2"/>
  <c r="BZ168" i="2"/>
  <c r="CA168" i="2"/>
  <c r="CB168" i="2"/>
  <c r="CC168" i="2"/>
  <c r="CD168" i="2"/>
  <c r="CE168" i="2"/>
  <c r="CF168" i="2"/>
  <c r="CG168" i="2"/>
  <c r="CH168" i="2"/>
  <c r="CJ168" i="2"/>
  <c r="CK168" i="2"/>
  <c r="CL168" i="2"/>
  <c r="CM168" i="2"/>
  <c r="AU169" i="2"/>
  <c r="AV169" i="2"/>
  <c r="AW169" i="2"/>
  <c r="AX169" i="2"/>
  <c r="AY169" i="2"/>
  <c r="AZ169" i="2"/>
  <c r="BA169" i="2"/>
  <c r="BB169" i="2"/>
  <c r="BC169" i="2"/>
  <c r="BD169" i="2"/>
  <c r="BE169" i="2"/>
  <c r="BF169" i="2"/>
  <c r="BH169" i="2"/>
  <c r="BI169" i="2"/>
  <c r="BJ169" i="2"/>
  <c r="BK169" i="2"/>
  <c r="BL169" i="2"/>
  <c r="BM169" i="2"/>
  <c r="BN169" i="2"/>
  <c r="BO169" i="2"/>
  <c r="BP169" i="2"/>
  <c r="BQ169" i="2"/>
  <c r="BR169" i="2"/>
  <c r="BS169" i="2"/>
  <c r="BT169" i="2"/>
  <c r="BU169" i="2"/>
  <c r="BV169" i="2"/>
  <c r="BW169" i="2"/>
  <c r="BX169" i="2"/>
  <c r="BY169" i="2"/>
  <c r="BZ169" i="2"/>
  <c r="CA169" i="2"/>
  <c r="CB169" i="2"/>
  <c r="CC169" i="2"/>
  <c r="CD169" i="2"/>
  <c r="CE169" i="2"/>
  <c r="CF169" i="2"/>
  <c r="CG169" i="2"/>
  <c r="CH169" i="2"/>
  <c r="CJ169" i="2"/>
  <c r="CK169" i="2"/>
  <c r="CL169" i="2"/>
  <c r="CM169" i="2"/>
  <c r="AU170" i="2"/>
  <c r="AV170" i="2"/>
  <c r="AW170" i="2"/>
  <c r="AX170" i="2"/>
  <c r="AY170" i="2"/>
  <c r="AZ170" i="2"/>
  <c r="BA170" i="2"/>
  <c r="BB170" i="2"/>
  <c r="BC170" i="2"/>
  <c r="BD170" i="2"/>
  <c r="BE170" i="2"/>
  <c r="BF170" i="2"/>
  <c r="BH170" i="2"/>
  <c r="BI170" i="2"/>
  <c r="BJ170" i="2"/>
  <c r="BK170" i="2"/>
  <c r="BL170" i="2"/>
  <c r="BM170" i="2"/>
  <c r="BN170" i="2"/>
  <c r="BO170" i="2"/>
  <c r="BP170" i="2"/>
  <c r="BQ170" i="2"/>
  <c r="BR170" i="2"/>
  <c r="BS170" i="2"/>
  <c r="BT170" i="2"/>
  <c r="BU170" i="2"/>
  <c r="BV170" i="2"/>
  <c r="BW170" i="2"/>
  <c r="BX170" i="2"/>
  <c r="BY170" i="2"/>
  <c r="BZ170" i="2"/>
  <c r="CA170" i="2"/>
  <c r="CB170" i="2"/>
  <c r="CC170" i="2"/>
  <c r="CD170" i="2"/>
  <c r="CE170" i="2"/>
  <c r="CF170" i="2"/>
  <c r="CG170" i="2"/>
  <c r="CH170" i="2"/>
  <c r="CJ170" i="2"/>
  <c r="CK170" i="2"/>
  <c r="CL170" i="2"/>
  <c r="CM170" i="2"/>
  <c r="AU171" i="2"/>
  <c r="AV171" i="2"/>
  <c r="AW171" i="2"/>
  <c r="AX171" i="2"/>
  <c r="AY171" i="2"/>
  <c r="AZ171" i="2"/>
  <c r="BA171" i="2"/>
  <c r="BB171" i="2"/>
  <c r="BC171" i="2"/>
  <c r="BD171" i="2"/>
  <c r="BE171" i="2"/>
  <c r="BF171" i="2"/>
  <c r="BH171" i="2"/>
  <c r="BI171" i="2"/>
  <c r="BJ171" i="2"/>
  <c r="BK171" i="2"/>
  <c r="BL171" i="2"/>
  <c r="BM171" i="2"/>
  <c r="BN171" i="2"/>
  <c r="BO171" i="2"/>
  <c r="BP171" i="2"/>
  <c r="BQ171" i="2"/>
  <c r="BR171" i="2"/>
  <c r="BS171" i="2"/>
  <c r="BT171" i="2"/>
  <c r="BU171" i="2"/>
  <c r="BV171" i="2"/>
  <c r="BW171" i="2"/>
  <c r="BX171" i="2"/>
  <c r="BY171" i="2"/>
  <c r="BZ171" i="2"/>
  <c r="CA171" i="2"/>
  <c r="CB171" i="2"/>
  <c r="CC171" i="2"/>
  <c r="CD171" i="2"/>
  <c r="CE171" i="2"/>
  <c r="CF171" i="2"/>
  <c r="CG171" i="2"/>
  <c r="CH171" i="2"/>
  <c r="CJ171" i="2"/>
  <c r="CK171" i="2"/>
  <c r="CL171" i="2"/>
  <c r="CM171" i="2"/>
  <c r="AU172" i="2"/>
  <c r="AV172" i="2"/>
  <c r="AW172" i="2"/>
  <c r="AX172" i="2"/>
  <c r="AY172" i="2"/>
  <c r="AZ172" i="2"/>
  <c r="BA172" i="2"/>
  <c r="BB172" i="2"/>
  <c r="BC172" i="2"/>
  <c r="BD172" i="2"/>
  <c r="BE172" i="2"/>
  <c r="BF172" i="2"/>
  <c r="BH172" i="2"/>
  <c r="BI172" i="2"/>
  <c r="BJ172" i="2"/>
  <c r="BK172" i="2"/>
  <c r="BL172" i="2"/>
  <c r="BM172" i="2"/>
  <c r="BN172" i="2"/>
  <c r="BO172" i="2"/>
  <c r="BP172" i="2"/>
  <c r="BQ172" i="2"/>
  <c r="BR172" i="2"/>
  <c r="BS172" i="2"/>
  <c r="BT172" i="2"/>
  <c r="BU172" i="2"/>
  <c r="BV172" i="2"/>
  <c r="BW172" i="2"/>
  <c r="BX172" i="2"/>
  <c r="BY172" i="2"/>
  <c r="BZ172" i="2"/>
  <c r="CA172" i="2"/>
  <c r="CB172" i="2"/>
  <c r="CC172" i="2"/>
  <c r="CD172" i="2"/>
  <c r="CE172" i="2"/>
  <c r="CF172" i="2"/>
  <c r="CG172" i="2"/>
  <c r="CH172" i="2"/>
  <c r="CJ172" i="2"/>
  <c r="CK172" i="2"/>
  <c r="CL172" i="2"/>
  <c r="CM172" i="2"/>
  <c r="AU173" i="2"/>
  <c r="AV173" i="2"/>
  <c r="AW173" i="2"/>
  <c r="AX173" i="2"/>
  <c r="AY173" i="2"/>
  <c r="AZ173" i="2"/>
  <c r="BA173" i="2"/>
  <c r="BB173" i="2"/>
  <c r="BC173" i="2"/>
  <c r="BD173" i="2"/>
  <c r="BE173" i="2"/>
  <c r="BF173" i="2"/>
  <c r="BH173" i="2"/>
  <c r="BI173" i="2"/>
  <c r="BJ173" i="2"/>
  <c r="BK173" i="2"/>
  <c r="BL173" i="2"/>
  <c r="BM173" i="2"/>
  <c r="BN173" i="2"/>
  <c r="BO173" i="2"/>
  <c r="BP173" i="2"/>
  <c r="BQ173" i="2"/>
  <c r="BR173" i="2"/>
  <c r="BS173" i="2"/>
  <c r="BT173" i="2"/>
  <c r="BU173" i="2"/>
  <c r="BV173" i="2"/>
  <c r="BW173" i="2"/>
  <c r="BX173" i="2"/>
  <c r="BY173" i="2"/>
  <c r="BZ173" i="2"/>
  <c r="CA173" i="2"/>
  <c r="CB173" i="2"/>
  <c r="CC173" i="2"/>
  <c r="CD173" i="2"/>
  <c r="CE173" i="2"/>
  <c r="CF173" i="2"/>
  <c r="CG173" i="2"/>
  <c r="CH173" i="2"/>
  <c r="CJ173" i="2"/>
  <c r="CK173" i="2"/>
  <c r="CL173" i="2"/>
  <c r="CM173" i="2"/>
  <c r="AU174" i="2"/>
  <c r="AV174" i="2"/>
  <c r="AW174" i="2"/>
  <c r="AX174" i="2"/>
  <c r="AY174" i="2"/>
  <c r="AZ174" i="2"/>
  <c r="BA174" i="2"/>
  <c r="BB174" i="2"/>
  <c r="BC174" i="2"/>
  <c r="BD174" i="2"/>
  <c r="BE174" i="2"/>
  <c r="BF174" i="2"/>
  <c r="BH174" i="2"/>
  <c r="BI174" i="2"/>
  <c r="BJ174" i="2"/>
  <c r="BK174" i="2"/>
  <c r="BL174" i="2"/>
  <c r="BM174" i="2"/>
  <c r="BN174" i="2"/>
  <c r="BO174" i="2"/>
  <c r="BP174" i="2"/>
  <c r="BQ174" i="2"/>
  <c r="BR174" i="2"/>
  <c r="BS174" i="2"/>
  <c r="BT174" i="2"/>
  <c r="BU174" i="2"/>
  <c r="BV174" i="2"/>
  <c r="BW174" i="2"/>
  <c r="BX174" i="2"/>
  <c r="BY174" i="2"/>
  <c r="BZ174" i="2"/>
  <c r="CA174" i="2"/>
  <c r="CB174" i="2"/>
  <c r="CC174" i="2"/>
  <c r="CD174" i="2"/>
  <c r="CE174" i="2"/>
  <c r="CF174" i="2"/>
  <c r="CG174" i="2"/>
  <c r="CH174" i="2"/>
  <c r="CJ174" i="2"/>
  <c r="CK174" i="2"/>
  <c r="CL174" i="2"/>
  <c r="CM174" i="2"/>
  <c r="AU175" i="2"/>
  <c r="AV175" i="2"/>
  <c r="AW175" i="2"/>
  <c r="AX175" i="2"/>
  <c r="AY175" i="2"/>
  <c r="AZ175" i="2"/>
  <c r="BA175" i="2"/>
  <c r="BB175" i="2"/>
  <c r="BC175" i="2"/>
  <c r="BD175" i="2"/>
  <c r="BE175" i="2"/>
  <c r="BF175" i="2"/>
  <c r="BH175" i="2"/>
  <c r="BI175" i="2"/>
  <c r="BJ175" i="2"/>
  <c r="BK175" i="2"/>
  <c r="BL175" i="2"/>
  <c r="BM175" i="2"/>
  <c r="BN175" i="2"/>
  <c r="BO175" i="2"/>
  <c r="BP175" i="2"/>
  <c r="BQ175" i="2"/>
  <c r="BR175" i="2"/>
  <c r="BS175" i="2"/>
  <c r="BT175" i="2"/>
  <c r="BU175" i="2"/>
  <c r="BV175" i="2"/>
  <c r="BW175" i="2"/>
  <c r="BX175" i="2"/>
  <c r="BY175" i="2"/>
  <c r="BZ175" i="2"/>
  <c r="CA175" i="2"/>
  <c r="CB175" i="2"/>
  <c r="CC175" i="2"/>
  <c r="CD175" i="2"/>
  <c r="CE175" i="2"/>
  <c r="CF175" i="2"/>
  <c r="CG175" i="2"/>
  <c r="CH175" i="2"/>
  <c r="CJ175" i="2"/>
  <c r="CK175" i="2"/>
  <c r="CL175" i="2"/>
  <c r="CM175" i="2"/>
  <c r="AU176" i="2"/>
  <c r="AV176" i="2"/>
  <c r="AW176" i="2"/>
  <c r="AX176" i="2"/>
  <c r="AY176" i="2"/>
  <c r="AZ176" i="2"/>
  <c r="BA176" i="2"/>
  <c r="BB176" i="2"/>
  <c r="BC176" i="2"/>
  <c r="BD176" i="2"/>
  <c r="BE176" i="2"/>
  <c r="BF176" i="2"/>
  <c r="BH176" i="2"/>
  <c r="BI176" i="2"/>
  <c r="BJ176" i="2"/>
  <c r="BK176" i="2"/>
  <c r="BL176" i="2"/>
  <c r="BM176" i="2"/>
  <c r="BN176" i="2"/>
  <c r="BO176" i="2"/>
  <c r="BP176" i="2"/>
  <c r="BQ176" i="2"/>
  <c r="BR176" i="2"/>
  <c r="BS176" i="2"/>
  <c r="BT176" i="2"/>
  <c r="BU176" i="2"/>
  <c r="BV176" i="2"/>
  <c r="BW176" i="2"/>
  <c r="BX176" i="2"/>
  <c r="BY176" i="2"/>
  <c r="BZ176" i="2"/>
  <c r="CA176" i="2"/>
  <c r="CB176" i="2"/>
  <c r="CC176" i="2"/>
  <c r="CD176" i="2"/>
  <c r="CE176" i="2"/>
  <c r="CF176" i="2"/>
  <c r="CG176" i="2"/>
  <c r="CH176" i="2"/>
  <c r="CJ176" i="2"/>
  <c r="CK176" i="2"/>
  <c r="CL176" i="2"/>
  <c r="CM176" i="2"/>
  <c r="AU177" i="2"/>
  <c r="AV177" i="2"/>
  <c r="AW177" i="2"/>
  <c r="AX177" i="2"/>
  <c r="AY177" i="2"/>
  <c r="AZ177" i="2"/>
  <c r="BA177" i="2"/>
  <c r="BB177" i="2"/>
  <c r="BC177" i="2"/>
  <c r="BD177" i="2"/>
  <c r="BE177" i="2"/>
  <c r="BF177" i="2"/>
  <c r="BH177" i="2"/>
  <c r="BI177" i="2"/>
  <c r="BJ177" i="2"/>
  <c r="BK177" i="2"/>
  <c r="BL177" i="2"/>
  <c r="BM177" i="2"/>
  <c r="BN177" i="2"/>
  <c r="BO177" i="2"/>
  <c r="BP177" i="2"/>
  <c r="BQ177" i="2"/>
  <c r="BR177" i="2"/>
  <c r="BS177" i="2"/>
  <c r="BT177" i="2"/>
  <c r="BU177" i="2"/>
  <c r="BV177" i="2"/>
  <c r="BW177" i="2"/>
  <c r="BX177" i="2"/>
  <c r="BY177" i="2"/>
  <c r="BZ177" i="2"/>
  <c r="CA177" i="2"/>
  <c r="CB177" i="2"/>
  <c r="CC177" i="2"/>
  <c r="CD177" i="2"/>
  <c r="CE177" i="2"/>
  <c r="CF177" i="2"/>
  <c r="CG177" i="2"/>
  <c r="CH177" i="2"/>
  <c r="CJ177" i="2"/>
  <c r="CK177" i="2"/>
  <c r="CL177" i="2"/>
  <c r="CM177" i="2"/>
  <c r="AU178" i="2"/>
  <c r="AV178" i="2"/>
  <c r="AW178" i="2"/>
  <c r="AX178" i="2"/>
  <c r="AY178" i="2"/>
  <c r="AZ178" i="2"/>
  <c r="BA178" i="2"/>
  <c r="BB178" i="2"/>
  <c r="BC178" i="2"/>
  <c r="BD178" i="2"/>
  <c r="BE178" i="2"/>
  <c r="BF178" i="2"/>
  <c r="BH178" i="2"/>
  <c r="BI178" i="2"/>
  <c r="BJ178" i="2"/>
  <c r="BK178" i="2"/>
  <c r="BL178" i="2"/>
  <c r="BM178" i="2"/>
  <c r="BN178" i="2"/>
  <c r="BO178" i="2"/>
  <c r="BP178" i="2"/>
  <c r="BQ178" i="2"/>
  <c r="BR178" i="2"/>
  <c r="BS178" i="2"/>
  <c r="BT178" i="2"/>
  <c r="BU178" i="2"/>
  <c r="BV178" i="2"/>
  <c r="BW178" i="2"/>
  <c r="BX178" i="2"/>
  <c r="BY178" i="2"/>
  <c r="BZ178" i="2"/>
  <c r="CA178" i="2"/>
  <c r="CB178" i="2"/>
  <c r="CC178" i="2"/>
  <c r="CD178" i="2"/>
  <c r="CE178" i="2"/>
  <c r="CF178" i="2"/>
  <c r="CG178" i="2"/>
  <c r="CH178" i="2"/>
  <c r="CJ178" i="2"/>
  <c r="CK178" i="2"/>
  <c r="CL178" i="2"/>
  <c r="CM178" i="2"/>
  <c r="AU179" i="2"/>
  <c r="AV179" i="2"/>
  <c r="AW179" i="2"/>
  <c r="AX179" i="2"/>
  <c r="AY179" i="2"/>
  <c r="AZ179" i="2"/>
  <c r="BA179" i="2"/>
  <c r="BB179" i="2"/>
  <c r="BC179" i="2"/>
  <c r="BD179" i="2"/>
  <c r="BE179" i="2"/>
  <c r="BF179" i="2"/>
  <c r="BH179" i="2"/>
  <c r="BI179" i="2"/>
  <c r="BJ179" i="2"/>
  <c r="BK179" i="2"/>
  <c r="BL179" i="2"/>
  <c r="BM179" i="2"/>
  <c r="BN179" i="2"/>
  <c r="BO179" i="2"/>
  <c r="BP179" i="2"/>
  <c r="BQ179" i="2"/>
  <c r="BR179" i="2"/>
  <c r="BS179" i="2"/>
  <c r="BT179" i="2"/>
  <c r="BU179" i="2"/>
  <c r="BV179" i="2"/>
  <c r="BW179" i="2"/>
  <c r="BX179" i="2"/>
  <c r="BY179" i="2"/>
  <c r="BZ179" i="2"/>
  <c r="CA179" i="2"/>
  <c r="CB179" i="2"/>
  <c r="CC179" i="2"/>
  <c r="CD179" i="2"/>
  <c r="CE179" i="2"/>
  <c r="CF179" i="2"/>
  <c r="CG179" i="2"/>
  <c r="CH179" i="2"/>
  <c r="CJ179" i="2"/>
  <c r="CK179" i="2"/>
  <c r="CL179" i="2"/>
  <c r="CM179" i="2"/>
  <c r="AU180" i="2"/>
  <c r="AV180" i="2"/>
  <c r="AW180" i="2"/>
  <c r="AX180" i="2"/>
  <c r="AY180" i="2"/>
  <c r="AZ180" i="2"/>
  <c r="BA180" i="2"/>
  <c r="BB180" i="2"/>
  <c r="BC180" i="2"/>
  <c r="BD180" i="2"/>
  <c r="BE180" i="2"/>
  <c r="BF180" i="2"/>
  <c r="BH180" i="2"/>
  <c r="BI180" i="2"/>
  <c r="BJ180" i="2"/>
  <c r="BK180" i="2"/>
  <c r="BL180" i="2"/>
  <c r="BM180" i="2"/>
  <c r="BN180" i="2"/>
  <c r="BO180" i="2"/>
  <c r="BP180" i="2"/>
  <c r="BQ180" i="2"/>
  <c r="BR180" i="2"/>
  <c r="BS180" i="2"/>
  <c r="BT180" i="2"/>
  <c r="BU180" i="2"/>
  <c r="BV180" i="2"/>
  <c r="BW180" i="2"/>
  <c r="BX180" i="2"/>
  <c r="BY180" i="2"/>
  <c r="BZ180" i="2"/>
  <c r="CA180" i="2"/>
  <c r="CB180" i="2"/>
  <c r="CC180" i="2"/>
  <c r="CD180" i="2"/>
  <c r="CE180" i="2"/>
  <c r="CF180" i="2"/>
  <c r="CG180" i="2"/>
  <c r="CH180" i="2"/>
  <c r="CJ180" i="2"/>
  <c r="CK180" i="2"/>
  <c r="CL180" i="2"/>
  <c r="CM180" i="2"/>
  <c r="AU181" i="2"/>
  <c r="AV181" i="2"/>
  <c r="AW181" i="2"/>
  <c r="AX181" i="2"/>
  <c r="AY181" i="2"/>
  <c r="AZ181" i="2"/>
  <c r="BA181" i="2"/>
  <c r="BB181" i="2"/>
  <c r="BC181" i="2"/>
  <c r="BD181" i="2"/>
  <c r="BE181" i="2"/>
  <c r="BF181" i="2"/>
  <c r="BH181" i="2"/>
  <c r="BI181" i="2"/>
  <c r="BJ181" i="2"/>
  <c r="BK181" i="2"/>
  <c r="BL181" i="2"/>
  <c r="BM181" i="2"/>
  <c r="BN181" i="2"/>
  <c r="BO181" i="2"/>
  <c r="BP181" i="2"/>
  <c r="BQ181" i="2"/>
  <c r="BR181" i="2"/>
  <c r="BS181" i="2"/>
  <c r="BT181" i="2"/>
  <c r="BU181" i="2"/>
  <c r="BV181" i="2"/>
  <c r="BW181" i="2"/>
  <c r="BX181" i="2"/>
  <c r="BY181" i="2"/>
  <c r="BZ181" i="2"/>
  <c r="CA181" i="2"/>
  <c r="CB181" i="2"/>
  <c r="CC181" i="2"/>
  <c r="CD181" i="2"/>
  <c r="CE181" i="2"/>
  <c r="CF181" i="2"/>
  <c r="CG181" i="2"/>
  <c r="CH181" i="2"/>
  <c r="CJ181" i="2"/>
  <c r="CK181" i="2"/>
  <c r="CL181" i="2"/>
  <c r="CM181" i="2"/>
  <c r="AU182" i="2"/>
  <c r="AV182" i="2"/>
  <c r="AW182" i="2"/>
  <c r="AX182" i="2"/>
  <c r="AY182" i="2"/>
  <c r="AZ182" i="2"/>
  <c r="BA182" i="2"/>
  <c r="BB182" i="2"/>
  <c r="BC182" i="2"/>
  <c r="BD182" i="2"/>
  <c r="BE182" i="2"/>
  <c r="BF182" i="2"/>
  <c r="BH182" i="2"/>
  <c r="BI182" i="2"/>
  <c r="BJ182" i="2"/>
  <c r="BK182" i="2"/>
  <c r="BL182" i="2"/>
  <c r="BM182" i="2"/>
  <c r="BN182" i="2"/>
  <c r="BO182" i="2"/>
  <c r="BP182" i="2"/>
  <c r="BQ182" i="2"/>
  <c r="BR182" i="2"/>
  <c r="BS182" i="2"/>
  <c r="BT182" i="2"/>
  <c r="BU182" i="2"/>
  <c r="BV182" i="2"/>
  <c r="BW182" i="2"/>
  <c r="BX182" i="2"/>
  <c r="BY182" i="2"/>
  <c r="BZ182" i="2"/>
  <c r="CA182" i="2"/>
  <c r="CB182" i="2"/>
  <c r="CC182" i="2"/>
  <c r="CD182" i="2"/>
  <c r="CE182" i="2"/>
  <c r="CF182" i="2"/>
  <c r="CG182" i="2"/>
  <c r="CH182" i="2"/>
  <c r="CJ182" i="2"/>
  <c r="CK182" i="2"/>
  <c r="CL182" i="2"/>
  <c r="CM182" i="2"/>
  <c r="AU183" i="2"/>
  <c r="AV183" i="2"/>
  <c r="AW183" i="2"/>
  <c r="AX183" i="2"/>
  <c r="AY183" i="2"/>
  <c r="AZ183" i="2"/>
  <c r="BA183" i="2"/>
  <c r="BB183" i="2"/>
  <c r="BC183" i="2"/>
  <c r="BD183" i="2"/>
  <c r="BE183" i="2"/>
  <c r="BF183" i="2"/>
  <c r="BH183" i="2"/>
  <c r="BI183" i="2"/>
  <c r="BJ183" i="2"/>
  <c r="BK183" i="2"/>
  <c r="BL183" i="2"/>
  <c r="BM183" i="2"/>
  <c r="BN183" i="2"/>
  <c r="BO183" i="2"/>
  <c r="BP183" i="2"/>
  <c r="BQ183" i="2"/>
  <c r="BR183" i="2"/>
  <c r="BS183" i="2"/>
  <c r="BT183" i="2"/>
  <c r="BU183" i="2"/>
  <c r="BV183" i="2"/>
  <c r="BW183" i="2"/>
  <c r="BX183" i="2"/>
  <c r="BY183" i="2"/>
  <c r="BZ183" i="2"/>
  <c r="CA183" i="2"/>
  <c r="CB183" i="2"/>
  <c r="CC183" i="2"/>
  <c r="CD183" i="2"/>
  <c r="CE183" i="2"/>
  <c r="CF183" i="2"/>
  <c r="CG183" i="2"/>
  <c r="CH183" i="2"/>
  <c r="CJ183" i="2"/>
  <c r="CK183" i="2"/>
  <c r="CL183" i="2"/>
  <c r="CM183" i="2"/>
  <c r="AU184" i="2"/>
  <c r="AV184" i="2"/>
  <c r="AW184" i="2"/>
  <c r="AX184" i="2"/>
  <c r="AY184" i="2"/>
  <c r="AZ184" i="2"/>
  <c r="BA184" i="2"/>
  <c r="BB184" i="2"/>
  <c r="BC184" i="2"/>
  <c r="BD184" i="2"/>
  <c r="BE184" i="2"/>
  <c r="BF184" i="2"/>
  <c r="BH184" i="2"/>
  <c r="BI184" i="2"/>
  <c r="BJ184" i="2"/>
  <c r="BK184" i="2"/>
  <c r="BL184" i="2"/>
  <c r="BM184" i="2"/>
  <c r="BN184" i="2"/>
  <c r="BO184" i="2"/>
  <c r="BP184" i="2"/>
  <c r="BQ184" i="2"/>
  <c r="BR184" i="2"/>
  <c r="BS184" i="2"/>
  <c r="BT184" i="2"/>
  <c r="BU184" i="2"/>
  <c r="BV184" i="2"/>
  <c r="BW184" i="2"/>
  <c r="BX184" i="2"/>
  <c r="BY184" i="2"/>
  <c r="BZ184" i="2"/>
  <c r="CA184" i="2"/>
  <c r="CB184" i="2"/>
  <c r="CC184" i="2"/>
  <c r="CD184" i="2"/>
  <c r="CE184" i="2"/>
  <c r="CF184" i="2"/>
  <c r="CG184" i="2"/>
  <c r="CH184" i="2"/>
  <c r="CI184" i="2"/>
  <c r="CJ184" i="2"/>
  <c r="CK184" i="2"/>
  <c r="CL184" i="2"/>
  <c r="CM184" i="2"/>
  <c r="AU185" i="2"/>
  <c r="AV185" i="2"/>
  <c r="AW185" i="2"/>
  <c r="AX185" i="2"/>
  <c r="AY185" i="2"/>
  <c r="AZ185" i="2"/>
  <c r="BA185" i="2"/>
  <c r="BB185" i="2"/>
  <c r="BC185" i="2"/>
  <c r="BD185" i="2"/>
  <c r="BE185" i="2"/>
  <c r="BF185" i="2"/>
  <c r="BH185" i="2"/>
  <c r="BI185" i="2"/>
  <c r="BJ185" i="2"/>
  <c r="BK185" i="2"/>
  <c r="BL185" i="2"/>
  <c r="BM185" i="2"/>
  <c r="BN185" i="2"/>
  <c r="BO185" i="2"/>
  <c r="BP185" i="2"/>
  <c r="BQ185" i="2"/>
  <c r="BR185" i="2"/>
  <c r="BS185" i="2"/>
  <c r="BT185" i="2"/>
  <c r="BU185" i="2"/>
  <c r="BV185" i="2"/>
  <c r="BW185" i="2"/>
  <c r="BX185" i="2"/>
  <c r="BY185" i="2"/>
  <c r="BZ185" i="2"/>
  <c r="CA185" i="2"/>
  <c r="CB185" i="2"/>
  <c r="CC185" i="2"/>
  <c r="CD185" i="2"/>
  <c r="CE185" i="2"/>
  <c r="CF185" i="2"/>
  <c r="CG185" i="2"/>
  <c r="CH185" i="2"/>
  <c r="CI185" i="2"/>
  <c r="CJ185" i="2"/>
  <c r="CK185" i="2"/>
  <c r="CL185" i="2"/>
  <c r="CM185" i="2"/>
  <c r="AU186" i="2"/>
  <c r="AV186" i="2"/>
  <c r="AW186" i="2"/>
  <c r="AX186" i="2"/>
  <c r="AY186" i="2"/>
  <c r="AZ186" i="2"/>
  <c r="BA186" i="2"/>
  <c r="BB186" i="2"/>
  <c r="BC186" i="2"/>
  <c r="BD186" i="2"/>
  <c r="BE186" i="2"/>
  <c r="BF186" i="2"/>
  <c r="BH186" i="2"/>
  <c r="BI186" i="2"/>
  <c r="BJ186" i="2"/>
  <c r="BK186" i="2"/>
  <c r="BL186" i="2"/>
  <c r="BM186" i="2"/>
  <c r="BN186" i="2"/>
  <c r="BO186" i="2"/>
  <c r="BP186" i="2"/>
  <c r="BQ186" i="2"/>
  <c r="BR186" i="2"/>
  <c r="BS186" i="2"/>
  <c r="BT186" i="2"/>
  <c r="BU186" i="2"/>
  <c r="BV186" i="2"/>
  <c r="BW186" i="2"/>
  <c r="BX186" i="2"/>
  <c r="BY186" i="2"/>
  <c r="BZ186" i="2"/>
  <c r="CA186" i="2"/>
  <c r="CB186" i="2"/>
  <c r="CC186" i="2"/>
  <c r="CD186" i="2"/>
  <c r="CE186" i="2"/>
  <c r="CF186" i="2"/>
  <c r="CG186" i="2"/>
  <c r="CH186" i="2"/>
  <c r="CI186" i="2"/>
  <c r="CJ186" i="2"/>
  <c r="CK186" i="2"/>
  <c r="CL186" i="2"/>
  <c r="CM186" i="2"/>
  <c r="AU187" i="2"/>
  <c r="AV187" i="2"/>
  <c r="AW187" i="2"/>
  <c r="AX187" i="2"/>
  <c r="AY187" i="2"/>
  <c r="AZ187" i="2"/>
  <c r="BA187" i="2"/>
  <c r="BB187" i="2"/>
  <c r="BC187" i="2"/>
  <c r="BD187" i="2"/>
  <c r="BE187" i="2"/>
  <c r="BF187" i="2"/>
  <c r="BH187" i="2"/>
  <c r="BI187" i="2"/>
  <c r="BJ187" i="2"/>
  <c r="BK187" i="2"/>
  <c r="BL187" i="2"/>
  <c r="BM187" i="2"/>
  <c r="BN187" i="2"/>
  <c r="BO187" i="2"/>
  <c r="BP187" i="2"/>
  <c r="BQ187" i="2"/>
  <c r="BR187" i="2"/>
  <c r="BS187" i="2"/>
  <c r="BT187" i="2"/>
  <c r="BU187" i="2"/>
  <c r="BV187" i="2"/>
  <c r="BW187" i="2"/>
  <c r="BX187" i="2"/>
  <c r="BY187" i="2"/>
  <c r="BZ187" i="2"/>
  <c r="CA187" i="2"/>
  <c r="CB187" i="2"/>
  <c r="CC187" i="2"/>
  <c r="CD187" i="2"/>
  <c r="CE187" i="2"/>
  <c r="CF187" i="2"/>
  <c r="CG187" i="2"/>
  <c r="CH187" i="2"/>
  <c r="CI187" i="2"/>
  <c r="CJ187" i="2"/>
  <c r="CK187" i="2"/>
  <c r="CL187" i="2"/>
  <c r="CM187" i="2"/>
  <c r="AU188" i="2"/>
  <c r="AV188" i="2"/>
  <c r="AW188" i="2"/>
  <c r="AX188" i="2"/>
  <c r="AY188" i="2"/>
  <c r="AZ188" i="2"/>
  <c r="BA188" i="2"/>
  <c r="BB188" i="2"/>
  <c r="BC188" i="2"/>
  <c r="BD188" i="2"/>
  <c r="BE188" i="2"/>
  <c r="BF188" i="2"/>
  <c r="BH188" i="2"/>
  <c r="BI188" i="2"/>
  <c r="BJ188" i="2"/>
  <c r="BK188" i="2"/>
  <c r="BL188" i="2"/>
  <c r="BM188" i="2"/>
  <c r="BN188" i="2"/>
  <c r="BO188" i="2"/>
  <c r="BP188" i="2"/>
  <c r="BQ188" i="2"/>
  <c r="BR188" i="2"/>
  <c r="BS188" i="2"/>
  <c r="BT188" i="2"/>
  <c r="BU188" i="2"/>
  <c r="BV188" i="2"/>
  <c r="BW188" i="2"/>
  <c r="BX188" i="2"/>
  <c r="BY188" i="2"/>
  <c r="BZ188" i="2"/>
  <c r="CA188" i="2"/>
  <c r="CB188" i="2"/>
  <c r="CC188" i="2"/>
  <c r="CD188" i="2"/>
  <c r="CE188" i="2"/>
  <c r="CF188" i="2"/>
  <c r="CG188" i="2"/>
  <c r="CH188" i="2"/>
  <c r="CI188" i="2"/>
  <c r="CJ188" i="2"/>
  <c r="CK188" i="2"/>
  <c r="CL188" i="2"/>
  <c r="CM188" i="2"/>
  <c r="AU189" i="2"/>
  <c r="AV189" i="2"/>
  <c r="AW189" i="2"/>
  <c r="AX189" i="2"/>
  <c r="AY189" i="2"/>
  <c r="AZ189" i="2"/>
  <c r="BA189" i="2"/>
  <c r="BB189" i="2"/>
  <c r="BC189" i="2"/>
  <c r="BD189" i="2"/>
  <c r="BE189" i="2"/>
  <c r="BF189" i="2"/>
  <c r="BH189" i="2"/>
  <c r="BI189" i="2"/>
  <c r="BJ189" i="2"/>
  <c r="BK189" i="2"/>
  <c r="BL189" i="2"/>
  <c r="BM189" i="2"/>
  <c r="BN189" i="2"/>
  <c r="BO189" i="2"/>
  <c r="BP189" i="2"/>
  <c r="BQ189" i="2"/>
  <c r="BR189" i="2"/>
  <c r="BS189" i="2"/>
  <c r="BT189" i="2"/>
  <c r="BU189" i="2"/>
  <c r="BV189" i="2"/>
  <c r="BW189" i="2"/>
  <c r="BX189" i="2"/>
  <c r="BY189" i="2"/>
  <c r="BZ189" i="2"/>
  <c r="CA189" i="2"/>
  <c r="CB189" i="2"/>
  <c r="CC189" i="2"/>
  <c r="CD189" i="2"/>
  <c r="CE189" i="2"/>
  <c r="CF189" i="2"/>
  <c r="CG189" i="2"/>
  <c r="CH189" i="2"/>
  <c r="CI189" i="2"/>
  <c r="CJ189" i="2"/>
  <c r="CK189" i="2"/>
  <c r="CL189" i="2"/>
  <c r="CM189" i="2"/>
  <c r="AU190" i="2"/>
  <c r="AV190" i="2"/>
  <c r="AW190" i="2"/>
  <c r="AX190" i="2"/>
  <c r="AY190" i="2"/>
  <c r="AZ190" i="2"/>
  <c r="BA190" i="2"/>
  <c r="BB190" i="2"/>
  <c r="BC190" i="2"/>
  <c r="BD190" i="2"/>
  <c r="BE190" i="2"/>
  <c r="BF190" i="2"/>
  <c r="BH190" i="2"/>
  <c r="BI190" i="2"/>
  <c r="BJ190" i="2"/>
  <c r="BK190" i="2"/>
  <c r="BL190" i="2"/>
  <c r="BM190" i="2"/>
  <c r="BN190" i="2"/>
  <c r="BO190" i="2"/>
  <c r="BP190" i="2"/>
  <c r="BQ190" i="2"/>
  <c r="BR190" i="2"/>
  <c r="BS190" i="2"/>
  <c r="BT190" i="2"/>
  <c r="BU190" i="2"/>
  <c r="BV190" i="2"/>
  <c r="BW190" i="2"/>
  <c r="BX190" i="2"/>
  <c r="BY190" i="2"/>
  <c r="BZ190" i="2"/>
  <c r="CA190" i="2"/>
  <c r="CB190" i="2"/>
  <c r="CC190" i="2"/>
  <c r="CD190" i="2"/>
  <c r="CE190" i="2"/>
  <c r="CF190" i="2"/>
  <c r="CG190" i="2"/>
  <c r="CH190" i="2"/>
  <c r="CI190" i="2"/>
  <c r="CJ190" i="2"/>
  <c r="CK190" i="2"/>
  <c r="CL190" i="2"/>
  <c r="CM190" i="2"/>
  <c r="AU191" i="2"/>
  <c r="AV191" i="2"/>
  <c r="AW191" i="2"/>
  <c r="AX191" i="2"/>
  <c r="AY191" i="2"/>
  <c r="AZ191" i="2"/>
  <c r="BA191" i="2"/>
  <c r="BB191" i="2"/>
  <c r="BC191" i="2"/>
  <c r="BD191" i="2"/>
  <c r="BE191" i="2"/>
  <c r="BF191" i="2"/>
  <c r="BH191" i="2"/>
  <c r="BI191" i="2"/>
  <c r="BJ191" i="2"/>
  <c r="BK191" i="2"/>
  <c r="BL191" i="2"/>
  <c r="BM191" i="2"/>
  <c r="BN191" i="2"/>
  <c r="BO191" i="2"/>
  <c r="BP191" i="2"/>
  <c r="BQ191" i="2"/>
  <c r="BR191" i="2"/>
  <c r="BS191" i="2"/>
  <c r="BT191" i="2"/>
  <c r="BU191" i="2"/>
  <c r="BV191" i="2"/>
  <c r="BW191" i="2"/>
  <c r="BX191" i="2"/>
  <c r="BY191" i="2"/>
  <c r="BZ191" i="2"/>
  <c r="CA191" i="2"/>
  <c r="CB191" i="2"/>
  <c r="CC191" i="2"/>
  <c r="CD191" i="2"/>
  <c r="CE191" i="2"/>
  <c r="CF191" i="2"/>
  <c r="CG191" i="2"/>
  <c r="CH191" i="2"/>
  <c r="CI191" i="2"/>
  <c r="CJ191" i="2"/>
  <c r="CK191" i="2"/>
  <c r="CL191" i="2"/>
  <c r="CM191" i="2"/>
  <c r="AU192" i="2"/>
  <c r="AV192" i="2"/>
  <c r="AW192" i="2"/>
  <c r="AX192" i="2"/>
  <c r="AY192" i="2"/>
  <c r="AZ192" i="2"/>
  <c r="BA192" i="2"/>
  <c r="BB192" i="2"/>
  <c r="BC192" i="2"/>
  <c r="BD192" i="2"/>
  <c r="BE192" i="2"/>
  <c r="BF192" i="2"/>
  <c r="BH192" i="2"/>
  <c r="BI192" i="2"/>
  <c r="BJ192" i="2"/>
  <c r="BK192" i="2"/>
  <c r="BL192" i="2"/>
  <c r="BM192" i="2"/>
  <c r="BN192" i="2"/>
  <c r="BO192" i="2"/>
  <c r="BP192" i="2"/>
  <c r="BQ192" i="2"/>
  <c r="BR192" i="2"/>
  <c r="BS192" i="2"/>
  <c r="BT192" i="2"/>
  <c r="BU192" i="2"/>
  <c r="BV192" i="2"/>
  <c r="BW192" i="2"/>
  <c r="BX192" i="2"/>
  <c r="BY192" i="2"/>
  <c r="BZ192" i="2"/>
  <c r="CA192" i="2"/>
  <c r="CB192" i="2"/>
  <c r="CC192" i="2"/>
  <c r="CD192" i="2"/>
  <c r="CE192" i="2"/>
  <c r="CF192" i="2"/>
  <c r="CG192" i="2"/>
  <c r="CH192" i="2"/>
  <c r="CI192" i="2"/>
  <c r="CJ192" i="2"/>
  <c r="CK192" i="2"/>
  <c r="CL192" i="2"/>
  <c r="CM192" i="2"/>
  <c r="AU193" i="2"/>
  <c r="AV193" i="2"/>
  <c r="AW193" i="2"/>
  <c r="AX193" i="2"/>
  <c r="AY193" i="2"/>
  <c r="AZ193" i="2"/>
  <c r="BA193" i="2"/>
  <c r="BB193" i="2"/>
  <c r="BC193" i="2"/>
  <c r="BD193" i="2"/>
  <c r="BE193" i="2"/>
  <c r="BF193" i="2"/>
  <c r="BH193" i="2"/>
  <c r="BI193" i="2"/>
  <c r="BJ193" i="2"/>
  <c r="BK193" i="2"/>
  <c r="BL193" i="2"/>
  <c r="BM193" i="2"/>
  <c r="BN193" i="2"/>
  <c r="BO193" i="2"/>
  <c r="BP193" i="2"/>
  <c r="BQ193" i="2"/>
  <c r="BR193" i="2"/>
  <c r="BS193" i="2"/>
  <c r="BT193" i="2"/>
  <c r="BU193" i="2"/>
  <c r="BV193" i="2"/>
  <c r="BW193" i="2"/>
  <c r="BX193" i="2"/>
  <c r="BY193" i="2"/>
  <c r="BZ193" i="2"/>
  <c r="CA193" i="2"/>
  <c r="CB193" i="2"/>
  <c r="CC193" i="2"/>
  <c r="CD193" i="2"/>
  <c r="CE193" i="2"/>
  <c r="CF193" i="2"/>
  <c r="CG193" i="2"/>
  <c r="CH193" i="2"/>
  <c r="CI193" i="2"/>
  <c r="CJ193" i="2"/>
  <c r="CK193" i="2"/>
  <c r="CL193" i="2"/>
  <c r="CM193" i="2"/>
  <c r="AU194" i="2"/>
  <c r="AV194" i="2"/>
  <c r="AW194" i="2"/>
  <c r="AX194" i="2"/>
  <c r="AY194" i="2"/>
  <c r="AZ194" i="2"/>
  <c r="BA194" i="2"/>
  <c r="BB194" i="2"/>
  <c r="BC194" i="2"/>
  <c r="BD194" i="2"/>
  <c r="BE194" i="2"/>
  <c r="BF194" i="2"/>
  <c r="BH194" i="2"/>
  <c r="BI194" i="2"/>
  <c r="BJ194" i="2"/>
  <c r="BK194" i="2"/>
  <c r="BL194" i="2"/>
  <c r="BM194" i="2"/>
  <c r="BN194" i="2"/>
  <c r="BO194" i="2"/>
  <c r="BP194" i="2"/>
  <c r="BQ194" i="2"/>
  <c r="BR194" i="2"/>
  <c r="BS194" i="2"/>
  <c r="BT194" i="2"/>
  <c r="BU194" i="2"/>
  <c r="BV194" i="2"/>
  <c r="BW194" i="2"/>
  <c r="BX194" i="2"/>
  <c r="BY194" i="2"/>
  <c r="BZ194" i="2"/>
  <c r="CA194" i="2"/>
  <c r="CB194" i="2"/>
  <c r="CC194" i="2"/>
  <c r="CD194" i="2"/>
  <c r="CE194" i="2"/>
  <c r="CF194" i="2"/>
  <c r="CG194" i="2"/>
  <c r="CH194" i="2"/>
  <c r="CI194" i="2"/>
  <c r="CJ194" i="2"/>
  <c r="CK194" i="2"/>
  <c r="CL194" i="2"/>
  <c r="CM194" i="2"/>
  <c r="AU195" i="2"/>
  <c r="AV195" i="2"/>
  <c r="AW195" i="2"/>
  <c r="AX195" i="2"/>
  <c r="AY195" i="2"/>
  <c r="AZ195" i="2"/>
  <c r="BA195" i="2"/>
  <c r="BB195" i="2"/>
  <c r="BC195" i="2"/>
  <c r="BD195" i="2"/>
  <c r="BE195" i="2"/>
  <c r="BF195" i="2"/>
  <c r="BH195" i="2"/>
  <c r="BI195" i="2"/>
  <c r="BJ195" i="2"/>
  <c r="BK195" i="2"/>
  <c r="BL195" i="2"/>
  <c r="BM195" i="2"/>
  <c r="BN195" i="2"/>
  <c r="BO195" i="2"/>
  <c r="BP195" i="2"/>
  <c r="BQ195" i="2"/>
  <c r="BR195" i="2"/>
  <c r="BS195" i="2"/>
  <c r="BT195" i="2"/>
  <c r="BU195" i="2"/>
  <c r="BV195" i="2"/>
  <c r="BW195" i="2"/>
  <c r="BX195" i="2"/>
  <c r="BY195" i="2"/>
  <c r="BZ195" i="2"/>
  <c r="CA195" i="2"/>
  <c r="CB195" i="2"/>
  <c r="CC195" i="2"/>
  <c r="CD195" i="2"/>
  <c r="CE195" i="2"/>
  <c r="CF195" i="2"/>
  <c r="CG195" i="2"/>
  <c r="CH195" i="2"/>
  <c r="CI195" i="2"/>
  <c r="CJ195" i="2"/>
  <c r="CK195" i="2"/>
  <c r="CL195" i="2"/>
  <c r="CM195" i="2"/>
  <c r="AU196" i="2"/>
  <c r="AV196" i="2"/>
  <c r="AW196" i="2"/>
  <c r="AX196" i="2"/>
  <c r="AY196" i="2"/>
  <c r="AZ196" i="2"/>
  <c r="BA196" i="2"/>
  <c r="BB196" i="2"/>
  <c r="BC196" i="2"/>
  <c r="BD196" i="2"/>
  <c r="BE196" i="2"/>
  <c r="BF196" i="2"/>
  <c r="BH196" i="2"/>
  <c r="BI196" i="2"/>
  <c r="BJ196" i="2"/>
  <c r="BK196" i="2"/>
  <c r="BL196" i="2"/>
  <c r="BM196" i="2"/>
  <c r="BN196" i="2"/>
  <c r="BO196" i="2"/>
  <c r="BP196" i="2"/>
  <c r="BQ196" i="2"/>
  <c r="BR196" i="2"/>
  <c r="BS196" i="2"/>
  <c r="BT196" i="2"/>
  <c r="BU196" i="2"/>
  <c r="BV196" i="2"/>
  <c r="BW196" i="2"/>
  <c r="BX196" i="2"/>
  <c r="BY196" i="2"/>
  <c r="BZ196" i="2"/>
  <c r="CA196" i="2"/>
  <c r="CB196" i="2"/>
  <c r="CC196" i="2"/>
  <c r="CD196" i="2"/>
  <c r="CE196" i="2"/>
  <c r="CF196" i="2"/>
  <c r="CG196" i="2"/>
  <c r="CH196" i="2"/>
  <c r="CI196" i="2"/>
  <c r="CJ196" i="2"/>
  <c r="CK196" i="2"/>
  <c r="CL196" i="2"/>
  <c r="CM196" i="2"/>
  <c r="AU197" i="2"/>
  <c r="AV197" i="2"/>
  <c r="AW197" i="2"/>
  <c r="AX197" i="2"/>
  <c r="AY197" i="2"/>
  <c r="AZ197" i="2"/>
  <c r="BA197" i="2"/>
  <c r="BB197" i="2"/>
  <c r="BC197" i="2"/>
  <c r="BD197" i="2"/>
  <c r="BE197" i="2"/>
  <c r="BF197" i="2"/>
  <c r="BH197" i="2"/>
  <c r="BI197" i="2"/>
  <c r="BJ197" i="2"/>
  <c r="BK197" i="2"/>
  <c r="BL197" i="2"/>
  <c r="BM197" i="2"/>
  <c r="BN197" i="2"/>
  <c r="BO197" i="2"/>
  <c r="BP197" i="2"/>
  <c r="BQ197" i="2"/>
  <c r="BR197" i="2"/>
  <c r="BS197" i="2"/>
  <c r="BT197" i="2"/>
  <c r="BU197" i="2"/>
  <c r="BV197" i="2"/>
  <c r="BW197" i="2"/>
  <c r="BX197" i="2"/>
  <c r="BY197" i="2"/>
  <c r="BZ197" i="2"/>
  <c r="CA197" i="2"/>
  <c r="CB197" i="2"/>
  <c r="CC197" i="2"/>
  <c r="CD197" i="2"/>
  <c r="CE197" i="2"/>
  <c r="CF197" i="2"/>
  <c r="CG197" i="2"/>
  <c r="CH197" i="2"/>
  <c r="CI197" i="2"/>
  <c r="CJ197" i="2"/>
  <c r="CK197" i="2"/>
  <c r="CL197" i="2"/>
  <c r="CM197" i="2"/>
  <c r="AU198" i="2"/>
  <c r="AV198" i="2"/>
  <c r="AW198" i="2"/>
  <c r="AX198" i="2"/>
  <c r="AY198" i="2"/>
  <c r="AZ198" i="2"/>
  <c r="BA198" i="2"/>
  <c r="BB198" i="2"/>
  <c r="BC198" i="2"/>
  <c r="BD198" i="2"/>
  <c r="BE198" i="2"/>
  <c r="BF198" i="2"/>
  <c r="BH198" i="2"/>
  <c r="BI198" i="2"/>
  <c r="BJ198" i="2"/>
  <c r="BK198" i="2"/>
  <c r="BL198" i="2"/>
  <c r="BM198" i="2"/>
  <c r="BN198" i="2"/>
  <c r="BO198" i="2"/>
  <c r="BP198" i="2"/>
  <c r="BQ198" i="2"/>
  <c r="BR198" i="2"/>
  <c r="BS198" i="2"/>
  <c r="BT198" i="2"/>
  <c r="BU198" i="2"/>
  <c r="BV198" i="2"/>
  <c r="BW198" i="2"/>
  <c r="BX198" i="2"/>
  <c r="BY198" i="2"/>
  <c r="BZ198" i="2"/>
  <c r="CA198" i="2"/>
  <c r="CB198" i="2"/>
  <c r="CC198" i="2"/>
  <c r="CD198" i="2"/>
  <c r="CE198" i="2"/>
  <c r="CF198" i="2"/>
  <c r="CG198" i="2"/>
  <c r="CH198" i="2"/>
  <c r="CI198" i="2"/>
  <c r="CJ198" i="2"/>
  <c r="CK198" i="2"/>
  <c r="CL198" i="2"/>
  <c r="CM198" i="2"/>
  <c r="AU199" i="2"/>
  <c r="AV199" i="2"/>
  <c r="AW199" i="2"/>
  <c r="AX199" i="2"/>
  <c r="AY199" i="2"/>
  <c r="AZ199" i="2"/>
  <c r="BA199" i="2"/>
  <c r="BB199" i="2"/>
  <c r="BC199" i="2"/>
  <c r="BD199" i="2"/>
  <c r="BE199" i="2"/>
  <c r="BF199" i="2"/>
  <c r="BH199" i="2"/>
  <c r="BI199" i="2"/>
  <c r="BJ199" i="2"/>
  <c r="BK199" i="2"/>
  <c r="BL199" i="2"/>
  <c r="BM199" i="2"/>
  <c r="BN199" i="2"/>
  <c r="BO199" i="2"/>
  <c r="BP199" i="2"/>
  <c r="BQ199" i="2"/>
  <c r="BR199" i="2"/>
  <c r="BS199" i="2"/>
  <c r="BT199" i="2"/>
  <c r="BU199" i="2"/>
  <c r="BV199" i="2"/>
  <c r="BW199" i="2"/>
  <c r="BX199" i="2"/>
  <c r="BY199" i="2"/>
  <c r="BZ199" i="2"/>
  <c r="CA199" i="2"/>
  <c r="CB199" i="2"/>
  <c r="CC199" i="2"/>
  <c r="CD199" i="2"/>
  <c r="CE199" i="2"/>
  <c r="CF199" i="2"/>
  <c r="CG199" i="2"/>
  <c r="CH199" i="2"/>
  <c r="CI199" i="2"/>
  <c r="CJ199" i="2"/>
  <c r="CK199" i="2"/>
  <c r="CL199" i="2"/>
  <c r="CM199" i="2"/>
  <c r="AU200" i="2"/>
  <c r="AV200" i="2"/>
  <c r="AW200" i="2"/>
  <c r="AX200" i="2"/>
  <c r="AY200" i="2"/>
  <c r="AZ200" i="2"/>
  <c r="BA200" i="2"/>
  <c r="BB200" i="2"/>
  <c r="BC200" i="2"/>
  <c r="BD200" i="2"/>
  <c r="BE200" i="2"/>
  <c r="BF200" i="2"/>
  <c r="BH200" i="2"/>
  <c r="BI200" i="2"/>
  <c r="BJ200" i="2"/>
  <c r="BK200" i="2"/>
  <c r="BL200" i="2"/>
  <c r="BM200" i="2"/>
  <c r="BN200" i="2"/>
  <c r="BO200" i="2"/>
  <c r="BP200" i="2"/>
  <c r="BQ200" i="2"/>
  <c r="BR200" i="2"/>
  <c r="BS200" i="2"/>
  <c r="BT200" i="2"/>
  <c r="BU200" i="2"/>
  <c r="BV200" i="2"/>
  <c r="BW200" i="2"/>
  <c r="BX200" i="2"/>
  <c r="BY200" i="2"/>
  <c r="BZ200" i="2"/>
  <c r="CA200" i="2"/>
  <c r="CB200" i="2"/>
  <c r="CC200" i="2"/>
  <c r="CD200" i="2"/>
  <c r="CE200" i="2"/>
  <c r="CF200" i="2"/>
  <c r="CG200" i="2"/>
  <c r="CH200" i="2"/>
  <c r="CI200" i="2"/>
  <c r="CJ200" i="2"/>
  <c r="CK200" i="2"/>
  <c r="CL200" i="2"/>
  <c r="CM200" i="2"/>
  <c r="AU201" i="2"/>
  <c r="AV201" i="2"/>
  <c r="AW201" i="2"/>
  <c r="AX201" i="2"/>
  <c r="AY201" i="2"/>
  <c r="AZ201" i="2"/>
  <c r="BA201" i="2"/>
  <c r="BB201" i="2"/>
  <c r="BC201" i="2"/>
  <c r="BD201" i="2"/>
  <c r="BE201" i="2"/>
  <c r="BF201" i="2"/>
  <c r="BH201" i="2"/>
  <c r="BI201" i="2"/>
  <c r="BJ201" i="2"/>
  <c r="BK201" i="2"/>
  <c r="BL201" i="2"/>
  <c r="BM201" i="2"/>
  <c r="BN201" i="2"/>
  <c r="BO201" i="2"/>
  <c r="BP201" i="2"/>
  <c r="BQ201" i="2"/>
  <c r="BR201" i="2"/>
  <c r="BS201" i="2"/>
  <c r="BT201" i="2"/>
  <c r="BU201" i="2"/>
  <c r="BV201" i="2"/>
  <c r="BW201" i="2"/>
  <c r="BX201" i="2"/>
  <c r="BY201" i="2"/>
  <c r="BZ201" i="2"/>
  <c r="CA201" i="2"/>
  <c r="CB201" i="2"/>
  <c r="CC201" i="2"/>
  <c r="CD201" i="2"/>
  <c r="CE201" i="2"/>
  <c r="CF201" i="2"/>
  <c r="CG201" i="2"/>
  <c r="CH201" i="2"/>
  <c r="CI201" i="2"/>
  <c r="CJ201" i="2"/>
  <c r="CK201" i="2"/>
  <c r="CL201" i="2"/>
  <c r="CM201" i="2"/>
  <c r="AU202" i="2"/>
  <c r="AV202" i="2"/>
  <c r="AW202" i="2"/>
  <c r="AX202" i="2"/>
  <c r="AY202" i="2"/>
  <c r="AZ202" i="2"/>
  <c r="BA202" i="2"/>
  <c r="BB202" i="2"/>
  <c r="BC202" i="2"/>
  <c r="BD202" i="2"/>
  <c r="BE202" i="2"/>
  <c r="BF202" i="2"/>
  <c r="BH202" i="2"/>
  <c r="BI202" i="2"/>
  <c r="BJ202" i="2"/>
  <c r="BK202" i="2"/>
  <c r="BL202" i="2"/>
  <c r="BM202" i="2"/>
  <c r="BN202" i="2"/>
  <c r="BO202" i="2"/>
  <c r="BP202" i="2"/>
  <c r="BQ202" i="2"/>
  <c r="BR202" i="2"/>
  <c r="BS202" i="2"/>
  <c r="BT202" i="2"/>
  <c r="BU202" i="2"/>
  <c r="BV202" i="2"/>
  <c r="BW202" i="2"/>
  <c r="BX202" i="2"/>
  <c r="BY202" i="2"/>
  <c r="BZ202" i="2"/>
  <c r="CA202" i="2"/>
  <c r="CB202" i="2"/>
  <c r="CC202" i="2"/>
  <c r="CD202" i="2"/>
  <c r="CE202" i="2"/>
  <c r="CF202" i="2"/>
  <c r="CG202" i="2"/>
  <c r="CH202" i="2"/>
  <c r="CI202" i="2"/>
  <c r="CJ202" i="2"/>
  <c r="CK202" i="2"/>
  <c r="CL202" i="2"/>
  <c r="CM202" i="2"/>
  <c r="AU203" i="2"/>
  <c r="AV203" i="2"/>
  <c r="AW203" i="2"/>
  <c r="AX203" i="2"/>
  <c r="AY203" i="2"/>
  <c r="AZ203" i="2"/>
  <c r="BA203" i="2"/>
  <c r="BB203" i="2"/>
  <c r="BC203" i="2"/>
  <c r="BD203" i="2"/>
  <c r="BE203" i="2"/>
  <c r="BF203" i="2"/>
  <c r="BH203" i="2"/>
  <c r="BI203" i="2"/>
  <c r="BJ203" i="2"/>
  <c r="BK203" i="2"/>
  <c r="BL203" i="2"/>
  <c r="BM203" i="2"/>
  <c r="BN203" i="2"/>
  <c r="BO203" i="2"/>
  <c r="BP203" i="2"/>
  <c r="BQ203" i="2"/>
  <c r="BR203" i="2"/>
  <c r="BS203" i="2"/>
  <c r="BT203" i="2"/>
  <c r="BU203" i="2"/>
  <c r="BV203" i="2"/>
  <c r="BW203" i="2"/>
  <c r="BX203" i="2"/>
  <c r="BY203" i="2"/>
  <c r="BZ203" i="2"/>
  <c r="CA203" i="2"/>
  <c r="CB203" i="2"/>
  <c r="CC203" i="2"/>
  <c r="CD203" i="2"/>
  <c r="CE203" i="2"/>
  <c r="CF203" i="2"/>
  <c r="CG203" i="2"/>
  <c r="CH203" i="2"/>
  <c r="CI203" i="2"/>
  <c r="CJ203" i="2"/>
  <c r="CK203" i="2"/>
  <c r="CL203" i="2"/>
  <c r="CM203" i="2"/>
  <c r="AU204" i="2"/>
  <c r="AV204" i="2"/>
  <c r="AW204" i="2"/>
  <c r="AX204" i="2"/>
  <c r="AY204" i="2"/>
  <c r="AZ204" i="2"/>
  <c r="BA204" i="2"/>
  <c r="BB204" i="2"/>
  <c r="BC204" i="2"/>
  <c r="BD204" i="2"/>
  <c r="BE204" i="2"/>
  <c r="BF204" i="2"/>
  <c r="BH204" i="2"/>
  <c r="BI204" i="2"/>
  <c r="BJ204" i="2"/>
  <c r="BK204" i="2"/>
  <c r="BL204" i="2"/>
  <c r="BM204" i="2"/>
  <c r="BN204" i="2"/>
  <c r="BO204" i="2"/>
  <c r="BP204" i="2"/>
  <c r="BQ204" i="2"/>
  <c r="BR204" i="2"/>
  <c r="BS204" i="2"/>
  <c r="BT204" i="2"/>
  <c r="BU204" i="2"/>
  <c r="BV204" i="2"/>
  <c r="BW204" i="2"/>
  <c r="BX204" i="2"/>
  <c r="BY204" i="2"/>
  <c r="BZ204" i="2"/>
  <c r="CA204" i="2"/>
  <c r="CB204" i="2"/>
  <c r="CC204" i="2"/>
  <c r="CD204" i="2"/>
  <c r="CE204" i="2"/>
  <c r="CF204" i="2"/>
  <c r="CG204" i="2"/>
  <c r="CH204" i="2"/>
  <c r="CI204" i="2"/>
  <c r="CJ204" i="2"/>
  <c r="CK204" i="2"/>
  <c r="CL204" i="2"/>
  <c r="CM204" i="2"/>
  <c r="AU205" i="2"/>
  <c r="AV205" i="2"/>
  <c r="AW205" i="2"/>
  <c r="AX205" i="2"/>
  <c r="AY205" i="2"/>
  <c r="AZ205" i="2"/>
  <c r="BA205" i="2"/>
  <c r="BB205" i="2"/>
  <c r="BC205" i="2"/>
  <c r="BD205" i="2"/>
  <c r="BE205" i="2"/>
  <c r="BF205" i="2"/>
  <c r="BH205" i="2"/>
  <c r="BI205" i="2"/>
  <c r="BJ205" i="2"/>
  <c r="BK205" i="2"/>
  <c r="BL205" i="2"/>
  <c r="BM205" i="2"/>
  <c r="BN205" i="2"/>
  <c r="BO205" i="2"/>
  <c r="BP205" i="2"/>
  <c r="BQ205" i="2"/>
  <c r="BR205" i="2"/>
  <c r="BS205" i="2"/>
  <c r="BT205" i="2"/>
  <c r="BU205" i="2"/>
  <c r="BV205" i="2"/>
  <c r="BW205" i="2"/>
  <c r="BX205" i="2"/>
  <c r="BY205" i="2"/>
  <c r="BZ205" i="2"/>
  <c r="CA205" i="2"/>
  <c r="CB205" i="2"/>
  <c r="CC205" i="2"/>
  <c r="CD205" i="2"/>
  <c r="CE205" i="2"/>
  <c r="CF205" i="2"/>
  <c r="CG205" i="2"/>
  <c r="CH205" i="2"/>
  <c r="CI205" i="2"/>
  <c r="CJ205" i="2"/>
  <c r="CK205" i="2"/>
  <c r="CL205" i="2"/>
  <c r="CM205" i="2"/>
  <c r="AU206" i="2"/>
  <c r="AV206" i="2"/>
  <c r="AW206" i="2"/>
  <c r="AX206" i="2"/>
  <c r="AY206" i="2"/>
  <c r="AZ206" i="2"/>
  <c r="BA206" i="2"/>
  <c r="BB206" i="2"/>
  <c r="BC206" i="2"/>
  <c r="BD206" i="2"/>
  <c r="BE206" i="2"/>
  <c r="BF206" i="2"/>
  <c r="BH206" i="2"/>
  <c r="BI206" i="2"/>
  <c r="BJ206" i="2"/>
  <c r="BK206" i="2"/>
  <c r="BL206" i="2"/>
  <c r="BM206" i="2"/>
  <c r="BN206" i="2"/>
  <c r="BO206" i="2"/>
  <c r="BP206" i="2"/>
  <c r="BQ206" i="2"/>
  <c r="BR206" i="2"/>
  <c r="BS206" i="2"/>
  <c r="BT206" i="2"/>
  <c r="BU206" i="2"/>
  <c r="BV206" i="2"/>
  <c r="BW206" i="2"/>
  <c r="BX206" i="2"/>
  <c r="BY206" i="2"/>
  <c r="BZ206" i="2"/>
  <c r="CA206" i="2"/>
  <c r="CB206" i="2"/>
  <c r="CC206" i="2"/>
  <c r="CD206" i="2"/>
  <c r="CE206" i="2"/>
  <c r="CF206" i="2"/>
  <c r="CG206" i="2"/>
  <c r="CH206" i="2"/>
  <c r="CI206" i="2"/>
  <c r="CJ206" i="2"/>
  <c r="CK206" i="2"/>
  <c r="CL206" i="2"/>
  <c r="CM206" i="2"/>
  <c r="AU207" i="2"/>
  <c r="AV207" i="2"/>
  <c r="AW207" i="2"/>
  <c r="AX207" i="2"/>
  <c r="AY207" i="2"/>
  <c r="AZ207" i="2"/>
  <c r="BA207" i="2"/>
  <c r="BB207" i="2"/>
  <c r="BC207" i="2"/>
  <c r="BD207" i="2"/>
  <c r="BE207" i="2"/>
  <c r="BF207" i="2"/>
  <c r="BH207" i="2"/>
  <c r="BI207" i="2"/>
  <c r="BJ207" i="2"/>
  <c r="BK207" i="2"/>
  <c r="BL207" i="2"/>
  <c r="BM207" i="2"/>
  <c r="BN207" i="2"/>
  <c r="BO207" i="2"/>
  <c r="BP207" i="2"/>
  <c r="BQ207" i="2"/>
  <c r="BR207" i="2"/>
  <c r="BS207" i="2"/>
  <c r="BT207" i="2"/>
  <c r="BU207" i="2"/>
  <c r="BV207" i="2"/>
  <c r="BW207" i="2"/>
  <c r="BX207" i="2"/>
  <c r="BY207" i="2"/>
  <c r="BZ207" i="2"/>
  <c r="CA207" i="2"/>
  <c r="CB207" i="2"/>
  <c r="CC207" i="2"/>
  <c r="CD207" i="2"/>
  <c r="CE207" i="2"/>
  <c r="CF207" i="2"/>
  <c r="CG207" i="2"/>
  <c r="CH207" i="2"/>
  <c r="CI207" i="2"/>
  <c r="CJ207" i="2"/>
  <c r="CK207" i="2"/>
  <c r="CL207" i="2"/>
  <c r="CM207" i="2"/>
  <c r="AU208" i="2"/>
  <c r="AV208" i="2"/>
  <c r="AW208" i="2"/>
  <c r="AX208" i="2"/>
  <c r="AY208" i="2"/>
  <c r="AZ208" i="2"/>
  <c r="BA208" i="2"/>
  <c r="BB208" i="2"/>
  <c r="BC208" i="2"/>
  <c r="BD208" i="2"/>
  <c r="BE208" i="2"/>
  <c r="BF208" i="2"/>
  <c r="BH208" i="2"/>
  <c r="BI208" i="2"/>
  <c r="BJ208" i="2"/>
  <c r="BK208" i="2"/>
  <c r="BL208" i="2"/>
  <c r="BM208" i="2"/>
  <c r="BN208" i="2"/>
  <c r="BO208" i="2"/>
  <c r="BP208" i="2"/>
  <c r="BQ208" i="2"/>
  <c r="BR208" i="2"/>
  <c r="BS208" i="2"/>
  <c r="BT208" i="2"/>
  <c r="BU208" i="2"/>
  <c r="BV208" i="2"/>
  <c r="BW208" i="2"/>
  <c r="BX208" i="2"/>
  <c r="BY208" i="2"/>
  <c r="BZ208" i="2"/>
  <c r="CA208" i="2"/>
  <c r="CB208" i="2"/>
  <c r="CC208" i="2"/>
  <c r="CD208" i="2"/>
  <c r="CE208" i="2"/>
  <c r="CF208" i="2"/>
  <c r="CG208" i="2"/>
  <c r="CH208" i="2"/>
  <c r="CI208" i="2"/>
  <c r="CJ208" i="2"/>
  <c r="CK208" i="2"/>
  <c r="CL208" i="2"/>
  <c r="CM208" i="2"/>
  <c r="AU209" i="2"/>
  <c r="AV209" i="2"/>
  <c r="AW209" i="2"/>
  <c r="AX209" i="2"/>
  <c r="AY209" i="2"/>
  <c r="AZ209" i="2"/>
  <c r="BA209" i="2"/>
  <c r="BB209" i="2"/>
  <c r="BC209" i="2"/>
  <c r="BD209" i="2"/>
  <c r="BE209" i="2"/>
  <c r="BF209" i="2"/>
  <c r="BH209" i="2"/>
  <c r="BI209" i="2"/>
  <c r="BJ209" i="2"/>
  <c r="BK209" i="2"/>
  <c r="BL209" i="2"/>
  <c r="BM209" i="2"/>
  <c r="BN209" i="2"/>
  <c r="BO209" i="2"/>
  <c r="BP209" i="2"/>
  <c r="BQ209" i="2"/>
  <c r="BR209" i="2"/>
  <c r="BS209" i="2"/>
  <c r="BT209" i="2"/>
  <c r="BU209" i="2"/>
  <c r="BV209" i="2"/>
  <c r="BW209" i="2"/>
  <c r="BX209" i="2"/>
  <c r="BY209" i="2"/>
  <c r="BZ209" i="2"/>
  <c r="CA209" i="2"/>
  <c r="CB209" i="2"/>
  <c r="CC209" i="2"/>
  <c r="CD209" i="2"/>
  <c r="CE209" i="2"/>
  <c r="CF209" i="2"/>
  <c r="CG209" i="2"/>
  <c r="CH209" i="2"/>
  <c r="CI209" i="2"/>
  <c r="CJ209" i="2"/>
  <c r="CK209" i="2"/>
  <c r="CL209" i="2"/>
  <c r="CM209" i="2"/>
  <c r="AU210" i="2"/>
  <c r="AV210" i="2"/>
  <c r="AW210" i="2"/>
  <c r="AX210" i="2"/>
  <c r="AY210" i="2"/>
  <c r="AZ210" i="2"/>
  <c r="BA210" i="2"/>
  <c r="BB210" i="2"/>
  <c r="BC210" i="2"/>
  <c r="BD210" i="2"/>
  <c r="BE210" i="2"/>
  <c r="BF210" i="2"/>
  <c r="BH210" i="2"/>
  <c r="BI210" i="2"/>
  <c r="BJ210" i="2"/>
  <c r="BK210" i="2"/>
  <c r="BL210" i="2"/>
  <c r="BM210" i="2"/>
  <c r="BN210" i="2"/>
  <c r="BO210" i="2"/>
  <c r="BP210" i="2"/>
  <c r="BQ210" i="2"/>
  <c r="BR210" i="2"/>
  <c r="BS210" i="2"/>
  <c r="BT210" i="2"/>
  <c r="BU210" i="2"/>
  <c r="BV210" i="2"/>
  <c r="BW210" i="2"/>
  <c r="BX210" i="2"/>
  <c r="BY210" i="2"/>
  <c r="BZ210" i="2"/>
  <c r="CA210" i="2"/>
  <c r="CB210" i="2"/>
  <c r="CC210" i="2"/>
  <c r="CD210" i="2"/>
  <c r="CE210" i="2"/>
  <c r="CF210" i="2"/>
  <c r="CG210" i="2"/>
  <c r="CH210" i="2"/>
  <c r="CI210" i="2"/>
  <c r="CJ210" i="2"/>
  <c r="CK210" i="2"/>
  <c r="CL210" i="2"/>
  <c r="CM210" i="2"/>
  <c r="AU211" i="2"/>
  <c r="AV211" i="2"/>
  <c r="AW211" i="2"/>
  <c r="AX211" i="2"/>
  <c r="AY211" i="2"/>
  <c r="AZ211" i="2"/>
  <c r="BA211" i="2"/>
  <c r="BB211" i="2"/>
  <c r="BC211" i="2"/>
  <c r="BD211" i="2"/>
  <c r="BE211" i="2"/>
  <c r="BF211" i="2"/>
  <c r="BH211" i="2"/>
  <c r="BI211" i="2"/>
  <c r="BJ211" i="2"/>
  <c r="BK211" i="2"/>
  <c r="BL211" i="2"/>
  <c r="BM211" i="2"/>
  <c r="BN211" i="2"/>
  <c r="BO211" i="2"/>
  <c r="BP211" i="2"/>
  <c r="BQ211" i="2"/>
  <c r="BR211" i="2"/>
  <c r="BS211" i="2"/>
  <c r="BT211" i="2"/>
  <c r="BU211" i="2"/>
  <c r="BV211" i="2"/>
  <c r="BW211" i="2"/>
  <c r="BX211" i="2"/>
  <c r="BY211" i="2"/>
  <c r="BZ211" i="2"/>
  <c r="CA211" i="2"/>
  <c r="CB211" i="2"/>
  <c r="CC211" i="2"/>
  <c r="CD211" i="2"/>
  <c r="CE211" i="2"/>
  <c r="CF211" i="2"/>
  <c r="CG211" i="2"/>
  <c r="CH211" i="2"/>
  <c r="CI211" i="2"/>
  <c r="CJ211" i="2"/>
  <c r="CK211" i="2"/>
  <c r="CL211" i="2"/>
  <c r="CM211" i="2"/>
  <c r="AU212" i="2"/>
  <c r="AV212" i="2"/>
  <c r="AW212" i="2"/>
  <c r="AX212" i="2"/>
  <c r="AY212" i="2"/>
  <c r="AZ212" i="2"/>
  <c r="BA212" i="2"/>
  <c r="BB212" i="2"/>
  <c r="BC212" i="2"/>
  <c r="BD212" i="2"/>
  <c r="BE212" i="2"/>
  <c r="BF212" i="2"/>
  <c r="BH212" i="2"/>
  <c r="BI212" i="2"/>
  <c r="BJ212" i="2"/>
  <c r="BK212" i="2"/>
  <c r="BL212" i="2"/>
  <c r="BM212" i="2"/>
  <c r="BN212" i="2"/>
  <c r="BO212" i="2"/>
  <c r="BP212" i="2"/>
  <c r="BQ212" i="2"/>
  <c r="BR212" i="2"/>
  <c r="BS212" i="2"/>
  <c r="BT212" i="2"/>
  <c r="BU212" i="2"/>
  <c r="BV212" i="2"/>
  <c r="BW212" i="2"/>
  <c r="BX212" i="2"/>
  <c r="BY212" i="2"/>
  <c r="BZ212" i="2"/>
  <c r="CA212" i="2"/>
  <c r="CB212" i="2"/>
  <c r="CC212" i="2"/>
  <c r="CD212" i="2"/>
  <c r="CE212" i="2"/>
  <c r="CF212" i="2"/>
  <c r="CG212" i="2"/>
  <c r="CH212" i="2"/>
  <c r="CI212" i="2"/>
  <c r="CJ212" i="2"/>
  <c r="CK212" i="2"/>
  <c r="CL212" i="2"/>
  <c r="CM212" i="2"/>
  <c r="AU213" i="2"/>
  <c r="AV213" i="2"/>
  <c r="AW213" i="2"/>
  <c r="AX213" i="2"/>
  <c r="AY213" i="2"/>
  <c r="AZ213" i="2"/>
  <c r="BA213" i="2"/>
  <c r="BB213" i="2"/>
  <c r="BC213" i="2"/>
  <c r="BD213" i="2"/>
  <c r="BE213" i="2"/>
  <c r="BF213" i="2"/>
  <c r="BH213" i="2"/>
  <c r="BI213" i="2"/>
  <c r="BJ213" i="2"/>
  <c r="BK213" i="2"/>
  <c r="BL213" i="2"/>
  <c r="BM213" i="2"/>
  <c r="BN213" i="2"/>
  <c r="BO213" i="2"/>
  <c r="BP213" i="2"/>
  <c r="BQ213" i="2"/>
  <c r="BR213" i="2"/>
  <c r="BS213" i="2"/>
  <c r="BT213" i="2"/>
  <c r="BU213" i="2"/>
  <c r="BV213" i="2"/>
  <c r="BW213" i="2"/>
  <c r="BX213" i="2"/>
  <c r="BY213" i="2"/>
  <c r="BZ213" i="2"/>
  <c r="CA213" i="2"/>
  <c r="CB213" i="2"/>
  <c r="CC213" i="2"/>
  <c r="CD213" i="2"/>
  <c r="CE213" i="2"/>
  <c r="CF213" i="2"/>
  <c r="CG213" i="2"/>
  <c r="CH213" i="2"/>
  <c r="CI213" i="2"/>
  <c r="CJ213" i="2"/>
  <c r="CK213" i="2"/>
  <c r="CL213" i="2"/>
  <c r="CM213" i="2"/>
  <c r="AU214" i="2"/>
  <c r="AV214" i="2"/>
  <c r="AW214" i="2"/>
  <c r="AX214" i="2"/>
  <c r="AY214" i="2"/>
  <c r="AZ214" i="2"/>
  <c r="BA214" i="2"/>
  <c r="BB214" i="2"/>
  <c r="BC214" i="2"/>
  <c r="BD214" i="2"/>
  <c r="BE214" i="2"/>
  <c r="BF214" i="2"/>
  <c r="BH214" i="2"/>
  <c r="BI214" i="2"/>
  <c r="BJ214" i="2"/>
  <c r="BK214" i="2"/>
  <c r="BL214" i="2"/>
  <c r="BM214" i="2"/>
  <c r="BN214" i="2"/>
  <c r="BO214" i="2"/>
  <c r="BP214" i="2"/>
  <c r="BQ214" i="2"/>
  <c r="BR214" i="2"/>
  <c r="BS214" i="2"/>
  <c r="BT214" i="2"/>
  <c r="BU214" i="2"/>
  <c r="BV214" i="2"/>
  <c r="BW214" i="2"/>
  <c r="BX214" i="2"/>
  <c r="BY214" i="2"/>
  <c r="BZ214" i="2"/>
  <c r="CA214" i="2"/>
  <c r="CB214" i="2"/>
  <c r="CC214" i="2"/>
  <c r="CD214" i="2"/>
  <c r="CE214" i="2"/>
  <c r="CF214" i="2"/>
  <c r="CG214" i="2"/>
  <c r="CH214" i="2"/>
  <c r="CI214" i="2"/>
  <c r="CJ214" i="2"/>
  <c r="CK214" i="2"/>
  <c r="CL214" i="2"/>
  <c r="CM214" i="2"/>
  <c r="AU215" i="2"/>
  <c r="AV215" i="2"/>
  <c r="AW215" i="2"/>
  <c r="AX215" i="2"/>
  <c r="AY215" i="2"/>
  <c r="AZ215" i="2"/>
  <c r="BA215" i="2"/>
  <c r="BB215" i="2"/>
  <c r="BC215" i="2"/>
  <c r="BD215" i="2"/>
  <c r="BE215" i="2"/>
  <c r="BF215" i="2"/>
  <c r="BH215" i="2"/>
  <c r="BI215" i="2"/>
  <c r="BJ215" i="2"/>
  <c r="BK215" i="2"/>
  <c r="BL215" i="2"/>
  <c r="BM215" i="2"/>
  <c r="BN215" i="2"/>
  <c r="BO215" i="2"/>
  <c r="BP215" i="2"/>
  <c r="BQ215" i="2"/>
  <c r="BR215" i="2"/>
  <c r="BS215" i="2"/>
  <c r="BT215" i="2"/>
  <c r="BU215" i="2"/>
  <c r="BV215" i="2"/>
  <c r="BW215" i="2"/>
  <c r="BX215" i="2"/>
  <c r="BY215" i="2"/>
  <c r="BZ215" i="2"/>
  <c r="CA215" i="2"/>
  <c r="CB215" i="2"/>
  <c r="CC215" i="2"/>
  <c r="CD215" i="2"/>
  <c r="CE215" i="2"/>
  <c r="CF215" i="2"/>
  <c r="CG215" i="2"/>
  <c r="CH215" i="2"/>
  <c r="CI215" i="2"/>
  <c r="CJ215" i="2"/>
  <c r="CK215" i="2"/>
  <c r="CL215" i="2"/>
  <c r="CM215" i="2"/>
  <c r="AU216" i="2"/>
  <c r="AV216" i="2"/>
  <c r="AW216" i="2"/>
  <c r="AX216" i="2"/>
  <c r="AY216" i="2"/>
  <c r="AZ216" i="2"/>
  <c r="BA216" i="2"/>
  <c r="BB216" i="2"/>
  <c r="BC216" i="2"/>
  <c r="BD216" i="2"/>
  <c r="BE216" i="2"/>
  <c r="BF216" i="2"/>
  <c r="BH216" i="2"/>
  <c r="BI216" i="2"/>
  <c r="BJ216" i="2"/>
  <c r="BK216" i="2"/>
  <c r="BL216" i="2"/>
  <c r="BM216" i="2"/>
  <c r="BN216" i="2"/>
  <c r="BO216" i="2"/>
  <c r="BP216" i="2"/>
  <c r="BQ216" i="2"/>
  <c r="BR216" i="2"/>
  <c r="BS216" i="2"/>
  <c r="BT216" i="2"/>
  <c r="BU216" i="2"/>
  <c r="BV216" i="2"/>
  <c r="BW216" i="2"/>
  <c r="BX216" i="2"/>
  <c r="BY216" i="2"/>
  <c r="BZ216" i="2"/>
  <c r="CA216" i="2"/>
  <c r="CB216" i="2"/>
  <c r="CC216" i="2"/>
  <c r="CD216" i="2"/>
  <c r="CE216" i="2"/>
  <c r="CF216" i="2"/>
  <c r="CG216" i="2"/>
  <c r="CH216" i="2"/>
  <c r="CI216" i="2"/>
  <c r="CJ216" i="2"/>
  <c r="CK216" i="2"/>
  <c r="CL216" i="2"/>
  <c r="CM216" i="2"/>
  <c r="AU217" i="2"/>
  <c r="AV217" i="2"/>
  <c r="AW217" i="2"/>
  <c r="AX217" i="2"/>
  <c r="AY217" i="2"/>
  <c r="AZ217" i="2"/>
  <c r="BA217" i="2"/>
  <c r="BB217" i="2"/>
  <c r="BC217" i="2"/>
  <c r="BD217" i="2"/>
  <c r="BE217" i="2"/>
  <c r="BF217" i="2"/>
  <c r="BH217" i="2"/>
  <c r="BI217" i="2"/>
  <c r="BJ217" i="2"/>
  <c r="BK217" i="2"/>
  <c r="BL217" i="2"/>
  <c r="BM217" i="2"/>
  <c r="BN217" i="2"/>
  <c r="BO217" i="2"/>
  <c r="BP217" i="2"/>
  <c r="BQ217" i="2"/>
  <c r="BR217" i="2"/>
  <c r="BS217" i="2"/>
  <c r="BT217" i="2"/>
  <c r="BU217" i="2"/>
  <c r="BV217" i="2"/>
  <c r="BW217" i="2"/>
  <c r="BX217" i="2"/>
  <c r="BY217" i="2"/>
  <c r="BZ217" i="2"/>
  <c r="CA217" i="2"/>
  <c r="CB217" i="2"/>
  <c r="CC217" i="2"/>
  <c r="CD217" i="2"/>
  <c r="CE217" i="2"/>
  <c r="CF217" i="2"/>
  <c r="CG217" i="2"/>
  <c r="CH217" i="2"/>
  <c r="CI217" i="2"/>
  <c r="CJ217" i="2"/>
  <c r="CK217" i="2"/>
  <c r="CL217" i="2"/>
  <c r="CM217" i="2"/>
  <c r="AU218" i="2"/>
  <c r="AV218" i="2"/>
  <c r="AW218" i="2"/>
  <c r="AX218" i="2"/>
  <c r="AY218" i="2"/>
  <c r="AZ218" i="2"/>
  <c r="BA218" i="2"/>
  <c r="BB218" i="2"/>
  <c r="BC218" i="2"/>
  <c r="BD218" i="2"/>
  <c r="BE218" i="2"/>
  <c r="BF218" i="2"/>
  <c r="BH218" i="2"/>
  <c r="BI218" i="2"/>
  <c r="BJ218" i="2"/>
  <c r="BK218" i="2"/>
  <c r="BL218" i="2"/>
  <c r="BM218" i="2"/>
  <c r="BN218" i="2"/>
  <c r="BO218" i="2"/>
  <c r="BP218" i="2"/>
  <c r="BQ218" i="2"/>
  <c r="BR218" i="2"/>
  <c r="BS218" i="2"/>
  <c r="BT218" i="2"/>
  <c r="BU218" i="2"/>
  <c r="BV218" i="2"/>
  <c r="BW218" i="2"/>
  <c r="BX218" i="2"/>
  <c r="BY218" i="2"/>
  <c r="BZ218" i="2"/>
  <c r="CA218" i="2"/>
  <c r="CB218" i="2"/>
  <c r="CC218" i="2"/>
  <c r="CD218" i="2"/>
  <c r="CE218" i="2"/>
  <c r="CF218" i="2"/>
  <c r="CG218" i="2"/>
  <c r="CH218" i="2"/>
  <c r="CI218" i="2"/>
  <c r="CJ218" i="2"/>
  <c r="CK218" i="2"/>
  <c r="CL218" i="2"/>
  <c r="CM218" i="2"/>
  <c r="AU219" i="2"/>
  <c r="AV219" i="2"/>
  <c r="AW219" i="2"/>
  <c r="AX219" i="2"/>
  <c r="AY219" i="2"/>
  <c r="AZ219" i="2"/>
  <c r="BA219" i="2"/>
  <c r="BB219" i="2"/>
  <c r="BC219" i="2"/>
  <c r="BD219" i="2"/>
  <c r="BE219" i="2"/>
  <c r="BF219" i="2"/>
  <c r="BH219" i="2"/>
  <c r="BI219" i="2"/>
  <c r="BJ219" i="2"/>
  <c r="BK219" i="2"/>
  <c r="BL219" i="2"/>
  <c r="BM219" i="2"/>
  <c r="BN219" i="2"/>
  <c r="BO219" i="2"/>
  <c r="BP219" i="2"/>
  <c r="BQ219" i="2"/>
  <c r="BR219" i="2"/>
  <c r="BS219" i="2"/>
  <c r="BT219" i="2"/>
  <c r="BU219" i="2"/>
  <c r="BV219" i="2"/>
  <c r="BW219" i="2"/>
  <c r="BX219" i="2"/>
  <c r="BY219" i="2"/>
  <c r="BZ219" i="2"/>
  <c r="CA219" i="2"/>
  <c r="CB219" i="2"/>
  <c r="CC219" i="2"/>
  <c r="CD219" i="2"/>
  <c r="CE219" i="2"/>
  <c r="CF219" i="2"/>
  <c r="CG219" i="2"/>
  <c r="CH219" i="2"/>
  <c r="CI219" i="2"/>
  <c r="CJ219" i="2"/>
  <c r="CK219" i="2"/>
  <c r="CL219" i="2"/>
  <c r="CM219" i="2"/>
  <c r="AU220" i="2"/>
  <c r="AV220" i="2"/>
  <c r="AW220" i="2"/>
  <c r="AX220" i="2"/>
  <c r="AY220" i="2"/>
  <c r="AZ220" i="2"/>
  <c r="BA220" i="2"/>
  <c r="BB220" i="2"/>
  <c r="BC220" i="2"/>
  <c r="BD220" i="2"/>
  <c r="BE220" i="2"/>
  <c r="BF220" i="2"/>
  <c r="BH220" i="2"/>
  <c r="BI220" i="2"/>
  <c r="BJ220" i="2"/>
  <c r="BK220" i="2"/>
  <c r="BL220" i="2"/>
  <c r="BM220" i="2"/>
  <c r="BN220" i="2"/>
  <c r="BO220" i="2"/>
  <c r="BP220" i="2"/>
  <c r="BQ220" i="2"/>
  <c r="BR220" i="2"/>
  <c r="BS220" i="2"/>
  <c r="BT220" i="2"/>
  <c r="BU220" i="2"/>
  <c r="BV220" i="2"/>
  <c r="BW220" i="2"/>
  <c r="BX220" i="2"/>
  <c r="BY220" i="2"/>
  <c r="BZ220" i="2"/>
  <c r="CA220" i="2"/>
  <c r="CB220" i="2"/>
  <c r="CC220" i="2"/>
  <c r="CD220" i="2"/>
  <c r="CE220" i="2"/>
  <c r="CF220" i="2"/>
  <c r="CG220" i="2"/>
  <c r="CH220" i="2"/>
  <c r="CI220" i="2"/>
  <c r="CJ220" i="2"/>
  <c r="CK220" i="2"/>
  <c r="CL220" i="2"/>
  <c r="CM220" i="2"/>
  <c r="AU221" i="2"/>
  <c r="AV221" i="2"/>
  <c r="AW221" i="2"/>
  <c r="AX221" i="2"/>
  <c r="AY221" i="2"/>
  <c r="AZ221" i="2"/>
  <c r="BA221" i="2"/>
  <c r="BB221" i="2"/>
  <c r="BC221" i="2"/>
  <c r="BD221" i="2"/>
  <c r="BE221" i="2"/>
  <c r="BF221" i="2"/>
  <c r="BH221" i="2"/>
  <c r="BI221" i="2"/>
  <c r="BJ221" i="2"/>
  <c r="BK221" i="2"/>
  <c r="BL221" i="2"/>
  <c r="BM221" i="2"/>
  <c r="BN221" i="2"/>
  <c r="BO221" i="2"/>
  <c r="BP221" i="2"/>
  <c r="BQ221" i="2"/>
  <c r="BR221" i="2"/>
  <c r="BS221" i="2"/>
  <c r="BT221" i="2"/>
  <c r="BU221" i="2"/>
  <c r="BV221" i="2"/>
  <c r="BW221" i="2"/>
  <c r="BX221" i="2"/>
  <c r="BY221" i="2"/>
  <c r="BZ221" i="2"/>
  <c r="CA221" i="2"/>
  <c r="CB221" i="2"/>
  <c r="CC221" i="2"/>
  <c r="CD221" i="2"/>
  <c r="CE221" i="2"/>
  <c r="CF221" i="2"/>
  <c r="CG221" i="2"/>
  <c r="CH221" i="2"/>
  <c r="CI221" i="2"/>
  <c r="CJ221" i="2"/>
  <c r="CK221" i="2"/>
  <c r="CL221" i="2"/>
  <c r="CM221" i="2"/>
  <c r="AU222" i="2"/>
  <c r="AV222" i="2"/>
  <c r="AW222" i="2"/>
  <c r="AX222" i="2"/>
  <c r="AY222" i="2"/>
  <c r="AZ222" i="2"/>
  <c r="BA222" i="2"/>
  <c r="BB222" i="2"/>
  <c r="BC222" i="2"/>
  <c r="BD222" i="2"/>
  <c r="BE222" i="2"/>
  <c r="BF222" i="2"/>
  <c r="BH222" i="2"/>
  <c r="BI222" i="2"/>
  <c r="BJ222" i="2"/>
  <c r="BK222" i="2"/>
  <c r="BL222" i="2"/>
  <c r="BM222" i="2"/>
  <c r="BN222" i="2"/>
  <c r="BO222" i="2"/>
  <c r="BP222" i="2"/>
  <c r="BQ222" i="2"/>
  <c r="BR222" i="2"/>
  <c r="BS222" i="2"/>
  <c r="BT222" i="2"/>
  <c r="BU222" i="2"/>
  <c r="BV222" i="2"/>
  <c r="BW222" i="2"/>
  <c r="BX222" i="2"/>
  <c r="BY222" i="2"/>
  <c r="BZ222" i="2"/>
  <c r="CA222" i="2"/>
  <c r="CB222" i="2"/>
  <c r="CC222" i="2"/>
  <c r="CD222" i="2"/>
  <c r="CE222" i="2"/>
  <c r="CF222" i="2"/>
  <c r="CG222" i="2"/>
  <c r="CH222" i="2"/>
  <c r="CI222" i="2"/>
  <c r="CJ222" i="2"/>
  <c r="CK222" i="2"/>
  <c r="CL222" i="2"/>
  <c r="CM222" i="2"/>
  <c r="AU223" i="2"/>
  <c r="AV223" i="2"/>
  <c r="AW223" i="2"/>
  <c r="AX223" i="2"/>
  <c r="AY223" i="2"/>
  <c r="AZ223" i="2"/>
  <c r="BA223" i="2"/>
  <c r="BB223" i="2"/>
  <c r="BC223" i="2"/>
  <c r="BD223" i="2"/>
  <c r="BE223" i="2"/>
  <c r="BF223" i="2"/>
  <c r="BH223" i="2"/>
  <c r="BI223" i="2"/>
  <c r="BJ223" i="2"/>
  <c r="BK223" i="2"/>
  <c r="BL223" i="2"/>
  <c r="BM223" i="2"/>
  <c r="BN223" i="2"/>
  <c r="BO223" i="2"/>
  <c r="BP223" i="2"/>
  <c r="BQ223" i="2"/>
  <c r="BR223" i="2"/>
  <c r="BS223" i="2"/>
  <c r="BT223" i="2"/>
  <c r="BU223" i="2"/>
  <c r="BV223" i="2"/>
  <c r="BW223" i="2"/>
  <c r="BX223" i="2"/>
  <c r="BY223" i="2"/>
  <c r="BZ223" i="2"/>
  <c r="CA223" i="2"/>
  <c r="CB223" i="2"/>
  <c r="CC223" i="2"/>
  <c r="CD223" i="2"/>
  <c r="CE223" i="2"/>
  <c r="CF223" i="2"/>
  <c r="CG223" i="2"/>
  <c r="CH223" i="2"/>
  <c r="CI223" i="2"/>
  <c r="CJ223" i="2"/>
  <c r="CK223" i="2"/>
  <c r="CL223" i="2"/>
  <c r="CM223" i="2"/>
  <c r="AU225" i="2"/>
  <c r="AV225" i="2"/>
  <c r="AW225" i="2"/>
  <c r="AX225" i="2"/>
  <c r="AY225" i="2"/>
  <c r="AZ225" i="2"/>
  <c r="BA225" i="2"/>
  <c r="BB225" i="2"/>
  <c r="BC225" i="2"/>
  <c r="BD225" i="2"/>
  <c r="BE225" i="2"/>
  <c r="BF225" i="2"/>
  <c r="BH225" i="2"/>
  <c r="BI225" i="2"/>
  <c r="BJ225" i="2"/>
  <c r="BK225" i="2"/>
  <c r="BL225" i="2"/>
  <c r="BM225" i="2"/>
  <c r="BN225" i="2"/>
  <c r="BO225" i="2"/>
  <c r="BP225" i="2"/>
  <c r="BQ225" i="2"/>
  <c r="BR225" i="2"/>
  <c r="BS225" i="2"/>
  <c r="BT225" i="2"/>
  <c r="BU225" i="2"/>
  <c r="BV225" i="2"/>
  <c r="BW225" i="2"/>
  <c r="BX225" i="2"/>
  <c r="BY225" i="2"/>
  <c r="BZ225" i="2"/>
  <c r="CA225" i="2"/>
  <c r="CB225" i="2"/>
  <c r="CC225" i="2"/>
  <c r="CD225" i="2"/>
  <c r="CE225" i="2"/>
  <c r="CF225" i="2"/>
  <c r="CG225" i="2"/>
  <c r="CH225" i="2"/>
  <c r="CI225" i="2"/>
  <c r="CJ225" i="2"/>
  <c r="CK225" i="2"/>
  <c r="CL225" i="2"/>
  <c r="CM225" i="2"/>
  <c r="AU226" i="2"/>
  <c r="AV226" i="2"/>
  <c r="AW226" i="2"/>
  <c r="AX226" i="2"/>
  <c r="AY226" i="2"/>
  <c r="AZ226" i="2"/>
  <c r="BA226" i="2"/>
  <c r="BB226" i="2"/>
  <c r="BC226" i="2"/>
  <c r="BD226" i="2"/>
  <c r="BE226" i="2"/>
  <c r="BF226" i="2"/>
  <c r="BH226" i="2"/>
  <c r="BI226" i="2"/>
  <c r="BJ226" i="2"/>
  <c r="BK226" i="2"/>
  <c r="BL226" i="2"/>
  <c r="BM226" i="2"/>
  <c r="BN226" i="2"/>
  <c r="BO226" i="2"/>
  <c r="BP226" i="2"/>
  <c r="BQ226" i="2"/>
  <c r="BR226" i="2"/>
  <c r="BS226" i="2"/>
  <c r="BT226" i="2"/>
  <c r="BU226" i="2"/>
  <c r="BV226" i="2"/>
  <c r="BW226" i="2"/>
  <c r="BX226" i="2"/>
  <c r="BY226" i="2"/>
  <c r="BZ226" i="2"/>
  <c r="CA226" i="2"/>
  <c r="CB226" i="2"/>
  <c r="CC226" i="2"/>
  <c r="CD226" i="2"/>
  <c r="CE226" i="2"/>
  <c r="CF226" i="2"/>
  <c r="CG226" i="2"/>
  <c r="CH226" i="2"/>
  <c r="CI226" i="2"/>
  <c r="CJ226" i="2"/>
  <c r="CK226" i="2"/>
  <c r="CL226" i="2"/>
  <c r="CM226" i="2"/>
  <c r="AU227" i="2"/>
  <c r="AV227" i="2"/>
  <c r="AW227" i="2"/>
  <c r="AX227" i="2"/>
  <c r="AY227" i="2"/>
  <c r="AZ227" i="2"/>
  <c r="BA227" i="2"/>
  <c r="BB227" i="2"/>
  <c r="BC227" i="2"/>
  <c r="BD227" i="2"/>
  <c r="BE227" i="2"/>
  <c r="BF227" i="2"/>
  <c r="BH227" i="2"/>
  <c r="BI227" i="2"/>
  <c r="BJ227" i="2"/>
  <c r="BK227" i="2"/>
  <c r="BL227" i="2"/>
  <c r="BM227" i="2"/>
  <c r="BN227" i="2"/>
  <c r="BO227" i="2"/>
  <c r="BP227" i="2"/>
  <c r="BQ227" i="2"/>
  <c r="BR227" i="2"/>
  <c r="BS227" i="2"/>
  <c r="BT227" i="2"/>
  <c r="BU227" i="2"/>
  <c r="BV227" i="2"/>
  <c r="BW227" i="2"/>
  <c r="BX227" i="2"/>
  <c r="BY227" i="2"/>
  <c r="BZ227" i="2"/>
  <c r="CA227" i="2"/>
  <c r="CB227" i="2"/>
  <c r="CC227" i="2"/>
  <c r="CD227" i="2"/>
  <c r="CE227" i="2"/>
  <c r="CF227" i="2"/>
  <c r="CG227" i="2"/>
  <c r="CH227" i="2"/>
  <c r="CI227" i="2"/>
  <c r="CJ227" i="2"/>
  <c r="CK227" i="2"/>
  <c r="CL227" i="2"/>
  <c r="CM227" i="2"/>
  <c r="AU228" i="2"/>
  <c r="AV228" i="2"/>
  <c r="AW228" i="2"/>
  <c r="AX228" i="2"/>
  <c r="AY228" i="2"/>
  <c r="AZ228" i="2"/>
  <c r="BA228" i="2"/>
  <c r="BB228" i="2"/>
  <c r="BC228" i="2"/>
  <c r="BD228" i="2"/>
  <c r="BE228" i="2"/>
  <c r="BH228" i="2"/>
  <c r="BI228" i="2"/>
  <c r="BJ228" i="2"/>
  <c r="BK228" i="2"/>
  <c r="BL228" i="2"/>
  <c r="BM228" i="2"/>
  <c r="BN228" i="2"/>
  <c r="BO228" i="2"/>
  <c r="BP228" i="2"/>
  <c r="BQ228" i="2"/>
  <c r="BR228" i="2"/>
  <c r="BS228" i="2"/>
  <c r="BT228" i="2"/>
  <c r="BU228" i="2"/>
  <c r="BV228" i="2"/>
  <c r="BW228" i="2"/>
  <c r="BX228" i="2"/>
  <c r="BY228" i="2"/>
  <c r="BZ228" i="2"/>
  <c r="CA228" i="2"/>
  <c r="CB228" i="2"/>
  <c r="CC228" i="2"/>
  <c r="CD228" i="2"/>
  <c r="CE228" i="2"/>
  <c r="CF228" i="2"/>
  <c r="CG228" i="2"/>
  <c r="CH228" i="2"/>
  <c r="CI228" i="2"/>
  <c r="CJ228" i="2"/>
  <c r="CK228" i="2"/>
  <c r="CL228" i="2"/>
  <c r="CM228" i="2"/>
  <c r="AU229" i="2"/>
  <c r="AV229" i="2"/>
  <c r="AW229" i="2"/>
  <c r="AX229" i="2"/>
  <c r="AY229" i="2"/>
  <c r="AZ229" i="2"/>
  <c r="BA229" i="2"/>
  <c r="BB229" i="2"/>
  <c r="BC229" i="2"/>
  <c r="BD229" i="2"/>
  <c r="BE229" i="2"/>
  <c r="BF229" i="2"/>
  <c r="BG229" i="2"/>
  <c r="BH229" i="2"/>
  <c r="BI229" i="2"/>
  <c r="BJ229" i="2"/>
  <c r="BK229" i="2"/>
  <c r="BL229" i="2"/>
  <c r="BM229" i="2"/>
  <c r="BN229" i="2"/>
  <c r="BO229" i="2"/>
  <c r="BP229" i="2"/>
  <c r="BQ229" i="2"/>
  <c r="BR229" i="2"/>
  <c r="BS229" i="2"/>
  <c r="BT229" i="2"/>
  <c r="BU229" i="2"/>
  <c r="BV229" i="2"/>
  <c r="BW229" i="2"/>
  <c r="BX229" i="2"/>
  <c r="BY229" i="2"/>
  <c r="BZ229" i="2"/>
  <c r="CA229" i="2"/>
  <c r="CB229" i="2"/>
  <c r="CC229" i="2"/>
  <c r="CD229" i="2"/>
  <c r="CE229" i="2"/>
  <c r="CF229" i="2"/>
  <c r="CG229" i="2"/>
  <c r="CH229" i="2"/>
  <c r="CI229" i="2"/>
  <c r="CJ229" i="2"/>
  <c r="CK229" i="2"/>
  <c r="CL229" i="2"/>
  <c r="CM229" i="2"/>
  <c r="AU230" i="2"/>
  <c r="AV230" i="2"/>
  <c r="AW230" i="2"/>
  <c r="AX230" i="2"/>
  <c r="AY230" i="2"/>
  <c r="AZ230" i="2"/>
  <c r="BA230" i="2"/>
  <c r="BB230" i="2"/>
  <c r="BC230" i="2"/>
  <c r="BD230" i="2"/>
  <c r="BE230" i="2"/>
  <c r="BF230" i="2"/>
  <c r="BH230" i="2"/>
  <c r="BI230" i="2"/>
  <c r="BJ230" i="2"/>
  <c r="BK230" i="2"/>
  <c r="BL230" i="2"/>
  <c r="BM230" i="2"/>
  <c r="BN230" i="2"/>
  <c r="BO230" i="2"/>
  <c r="BP230" i="2"/>
  <c r="BQ230" i="2"/>
  <c r="BR230" i="2"/>
  <c r="BS230" i="2"/>
  <c r="BT230" i="2"/>
  <c r="BU230" i="2"/>
  <c r="BV230" i="2"/>
  <c r="BW230" i="2"/>
  <c r="BX230" i="2"/>
  <c r="BY230" i="2"/>
  <c r="BZ230" i="2"/>
  <c r="CA230" i="2"/>
  <c r="CB230" i="2"/>
  <c r="CC230" i="2"/>
  <c r="CD230" i="2"/>
  <c r="CE230" i="2"/>
  <c r="CF230" i="2"/>
  <c r="CG230" i="2"/>
  <c r="CH230" i="2"/>
  <c r="CI230" i="2"/>
  <c r="CJ230" i="2"/>
  <c r="CK230" i="2"/>
  <c r="CL230" i="2"/>
  <c r="CM230" i="2"/>
  <c r="AU231" i="2"/>
  <c r="AV231" i="2"/>
  <c r="AW231" i="2"/>
  <c r="AX231" i="2"/>
  <c r="AY231" i="2"/>
  <c r="AZ231" i="2"/>
  <c r="BA231" i="2"/>
  <c r="BB231" i="2"/>
  <c r="BC231" i="2"/>
  <c r="BD231" i="2"/>
  <c r="BE231" i="2"/>
  <c r="BF231" i="2"/>
  <c r="BH231" i="2"/>
  <c r="BI231" i="2"/>
  <c r="BJ231" i="2"/>
  <c r="BK231" i="2"/>
  <c r="BL231" i="2"/>
  <c r="BM231" i="2"/>
  <c r="BN231" i="2"/>
  <c r="BO231" i="2"/>
  <c r="BP231" i="2"/>
  <c r="BQ231" i="2"/>
  <c r="BR231" i="2"/>
  <c r="BS231" i="2"/>
  <c r="BT231" i="2"/>
  <c r="BU231" i="2"/>
  <c r="BV231" i="2"/>
  <c r="BW231" i="2"/>
  <c r="BX231" i="2"/>
  <c r="BY231" i="2"/>
  <c r="BZ231" i="2"/>
  <c r="CA231" i="2"/>
  <c r="CB231" i="2"/>
  <c r="CC231" i="2"/>
  <c r="CD231" i="2"/>
  <c r="CE231" i="2"/>
  <c r="CF231" i="2"/>
  <c r="CG231" i="2"/>
  <c r="CH231" i="2"/>
  <c r="CI231" i="2"/>
  <c r="CJ231" i="2"/>
  <c r="CK231" i="2"/>
  <c r="CL231" i="2"/>
  <c r="CM231" i="2"/>
  <c r="AU232" i="2"/>
  <c r="AV232" i="2"/>
  <c r="AW232" i="2"/>
  <c r="AX232" i="2"/>
  <c r="AY232" i="2"/>
  <c r="AZ232" i="2"/>
  <c r="BA232" i="2"/>
  <c r="BB232" i="2"/>
  <c r="BC232" i="2"/>
  <c r="BD232" i="2"/>
  <c r="BE232" i="2"/>
  <c r="BF232" i="2"/>
  <c r="BH232" i="2"/>
  <c r="BI232" i="2"/>
  <c r="BJ232" i="2"/>
  <c r="BK232" i="2"/>
  <c r="BL232" i="2"/>
  <c r="BM232" i="2"/>
  <c r="BN232" i="2"/>
  <c r="BO232" i="2"/>
  <c r="BP232" i="2"/>
  <c r="BQ232" i="2"/>
  <c r="BR232" i="2"/>
  <c r="BS232" i="2"/>
  <c r="BT232" i="2"/>
  <c r="BU232" i="2"/>
  <c r="BV232" i="2"/>
  <c r="BW232" i="2"/>
  <c r="BX232" i="2"/>
  <c r="BY232" i="2"/>
  <c r="BZ232" i="2"/>
  <c r="CA232" i="2"/>
  <c r="CB232" i="2"/>
  <c r="CC232" i="2"/>
  <c r="CD232" i="2"/>
  <c r="CE232" i="2"/>
  <c r="CF232" i="2"/>
  <c r="CG232" i="2"/>
  <c r="CH232" i="2"/>
  <c r="CI232" i="2"/>
  <c r="CJ232" i="2"/>
  <c r="CK232" i="2"/>
  <c r="CL232" i="2"/>
  <c r="CM232" i="2"/>
  <c r="AU233" i="2"/>
  <c r="AV233" i="2"/>
  <c r="AW233" i="2"/>
  <c r="AX233" i="2"/>
  <c r="AY233" i="2"/>
  <c r="AZ233" i="2"/>
  <c r="BA233" i="2"/>
  <c r="BB233" i="2"/>
  <c r="BC233" i="2"/>
  <c r="BD233" i="2"/>
  <c r="BE233" i="2"/>
  <c r="BF233" i="2"/>
  <c r="BH233" i="2"/>
  <c r="BI233" i="2"/>
  <c r="BJ233" i="2"/>
  <c r="BK233" i="2"/>
  <c r="BL233" i="2"/>
  <c r="BM233" i="2"/>
  <c r="BN233" i="2"/>
  <c r="BO233" i="2"/>
  <c r="BP233" i="2"/>
  <c r="BQ233" i="2"/>
  <c r="BR233" i="2"/>
  <c r="BS233" i="2"/>
  <c r="BT233" i="2"/>
  <c r="BU233" i="2"/>
  <c r="BV233" i="2"/>
  <c r="BW233" i="2"/>
  <c r="BX233" i="2"/>
  <c r="BY233" i="2"/>
  <c r="BZ233" i="2"/>
  <c r="CA233" i="2"/>
  <c r="CB233" i="2"/>
  <c r="CC233" i="2"/>
  <c r="CD233" i="2"/>
  <c r="CE233" i="2"/>
  <c r="CF233" i="2"/>
  <c r="CG233" i="2"/>
  <c r="CH233" i="2"/>
  <c r="CI233" i="2"/>
  <c r="CJ233" i="2"/>
  <c r="CK233" i="2"/>
  <c r="CL233" i="2"/>
  <c r="CM233" i="2"/>
  <c r="AU234" i="2"/>
  <c r="AV234" i="2"/>
  <c r="AW234" i="2"/>
  <c r="AX234" i="2"/>
  <c r="AY234" i="2"/>
  <c r="AZ234" i="2"/>
  <c r="BA234" i="2"/>
  <c r="BB234" i="2"/>
  <c r="BC234" i="2"/>
  <c r="BD234" i="2"/>
  <c r="BE234" i="2"/>
  <c r="BF234" i="2"/>
  <c r="BH234" i="2"/>
  <c r="BI234" i="2"/>
  <c r="BJ234" i="2"/>
  <c r="BK234" i="2"/>
  <c r="BL234" i="2"/>
  <c r="BM234" i="2"/>
  <c r="BN234" i="2"/>
  <c r="BO234" i="2"/>
  <c r="BP234" i="2"/>
  <c r="BQ234" i="2"/>
  <c r="BR234" i="2"/>
  <c r="BS234" i="2"/>
  <c r="BT234" i="2"/>
  <c r="BU234" i="2"/>
  <c r="BV234" i="2"/>
  <c r="BW234" i="2"/>
  <c r="BX234" i="2"/>
  <c r="BY234" i="2"/>
  <c r="BZ234" i="2"/>
  <c r="CA234" i="2"/>
  <c r="CB234" i="2"/>
  <c r="CC234" i="2"/>
  <c r="CD234" i="2"/>
  <c r="CE234" i="2"/>
  <c r="CF234" i="2"/>
  <c r="CG234" i="2"/>
  <c r="CH234" i="2"/>
  <c r="CI234" i="2"/>
  <c r="CJ234" i="2"/>
  <c r="CK234" i="2"/>
  <c r="CL234" i="2"/>
  <c r="CM234" i="2"/>
  <c r="AU235" i="2"/>
  <c r="AV235" i="2"/>
  <c r="AW235" i="2"/>
  <c r="AX235" i="2"/>
  <c r="AY235" i="2"/>
  <c r="AZ235" i="2"/>
  <c r="BA235" i="2"/>
  <c r="BB235" i="2"/>
  <c r="BC235" i="2"/>
  <c r="BD235" i="2"/>
  <c r="BE235" i="2"/>
  <c r="BF235" i="2"/>
  <c r="BH235" i="2"/>
  <c r="BI235" i="2"/>
  <c r="BJ235" i="2"/>
  <c r="BK235" i="2"/>
  <c r="BL235" i="2"/>
  <c r="BM235" i="2"/>
  <c r="BN235" i="2"/>
  <c r="BO235" i="2"/>
  <c r="BP235" i="2"/>
  <c r="BQ235" i="2"/>
  <c r="BR235" i="2"/>
  <c r="BS235" i="2"/>
  <c r="BT235" i="2"/>
  <c r="BU235" i="2"/>
  <c r="BV235" i="2"/>
  <c r="BW235" i="2"/>
  <c r="BX235" i="2"/>
  <c r="BY235" i="2"/>
  <c r="BZ235" i="2"/>
  <c r="CA235" i="2"/>
  <c r="CB235" i="2"/>
  <c r="CC235" i="2"/>
  <c r="CD235" i="2"/>
  <c r="CE235" i="2"/>
  <c r="CF235" i="2"/>
  <c r="CG235" i="2"/>
  <c r="CH235" i="2"/>
  <c r="CI235" i="2"/>
  <c r="CJ235" i="2"/>
  <c r="CK235" i="2"/>
  <c r="CL235" i="2"/>
  <c r="CM235" i="2"/>
  <c r="AU236" i="2"/>
  <c r="AV236" i="2"/>
  <c r="AW236" i="2"/>
  <c r="AX236" i="2"/>
  <c r="AY236" i="2"/>
  <c r="AZ236" i="2"/>
  <c r="BA236" i="2"/>
  <c r="BB236" i="2"/>
  <c r="BC236" i="2"/>
  <c r="BD236" i="2"/>
  <c r="BE236" i="2"/>
  <c r="BF236" i="2"/>
  <c r="BH236" i="2"/>
  <c r="BI236" i="2"/>
  <c r="BJ236" i="2"/>
  <c r="BK236" i="2"/>
  <c r="BL236" i="2"/>
  <c r="BM236" i="2"/>
  <c r="BN236" i="2"/>
  <c r="BO236" i="2"/>
  <c r="BP236" i="2"/>
  <c r="BQ236" i="2"/>
  <c r="BR236" i="2"/>
  <c r="BS236" i="2"/>
  <c r="BT236" i="2"/>
  <c r="BU236" i="2"/>
  <c r="BV236" i="2"/>
  <c r="BW236" i="2"/>
  <c r="BX236" i="2"/>
  <c r="BY236" i="2"/>
  <c r="BZ236" i="2"/>
  <c r="CA236" i="2"/>
  <c r="CB236" i="2"/>
  <c r="CC236" i="2"/>
  <c r="CD236" i="2"/>
  <c r="CE236" i="2"/>
  <c r="CF236" i="2"/>
  <c r="CG236" i="2"/>
  <c r="CH236" i="2"/>
  <c r="CI236" i="2"/>
  <c r="CJ236" i="2"/>
  <c r="CK236" i="2"/>
  <c r="CL236" i="2"/>
  <c r="CM236" i="2"/>
  <c r="AU237" i="2"/>
  <c r="AV237" i="2"/>
  <c r="AW237" i="2"/>
  <c r="AX237" i="2"/>
  <c r="AY237" i="2"/>
  <c r="AZ237" i="2"/>
  <c r="BA237" i="2"/>
  <c r="BB237" i="2"/>
  <c r="BC237" i="2"/>
  <c r="BD237" i="2"/>
  <c r="BE237" i="2"/>
  <c r="BF237" i="2"/>
  <c r="BH237" i="2"/>
  <c r="BI237" i="2"/>
  <c r="BJ237" i="2"/>
  <c r="BK237" i="2"/>
  <c r="BL237" i="2"/>
  <c r="BM237" i="2"/>
  <c r="BN237" i="2"/>
  <c r="BO237" i="2"/>
  <c r="BP237" i="2"/>
  <c r="BQ237" i="2"/>
  <c r="BR237" i="2"/>
  <c r="BS237" i="2"/>
  <c r="BT237" i="2"/>
  <c r="BU237" i="2"/>
  <c r="BV237" i="2"/>
  <c r="BW237" i="2"/>
  <c r="BX237" i="2"/>
  <c r="BY237" i="2"/>
  <c r="BZ237" i="2"/>
  <c r="CA237" i="2"/>
  <c r="CB237" i="2"/>
  <c r="CC237" i="2"/>
  <c r="CD237" i="2"/>
  <c r="CE237" i="2"/>
  <c r="CF237" i="2"/>
  <c r="CG237" i="2"/>
  <c r="CH237" i="2"/>
  <c r="CI237" i="2"/>
  <c r="CJ237" i="2"/>
  <c r="CK237" i="2"/>
  <c r="CL237" i="2"/>
  <c r="CM237" i="2"/>
  <c r="AU238" i="2"/>
  <c r="AV238" i="2"/>
  <c r="AW238" i="2"/>
  <c r="AX238" i="2"/>
  <c r="AY238" i="2"/>
  <c r="AZ238" i="2"/>
  <c r="BA238" i="2"/>
  <c r="BB238" i="2"/>
  <c r="BC238" i="2"/>
  <c r="BD238" i="2"/>
  <c r="BE238" i="2"/>
  <c r="BF238" i="2"/>
  <c r="BH238" i="2"/>
  <c r="BI238" i="2"/>
  <c r="BJ238" i="2"/>
  <c r="BK238" i="2"/>
  <c r="BL238" i="2"/>
  <c r="BM238" i="2"/>
  <c r="BN238" i="2"/>
  <c r="BO238" i="2"/>
  <c r="BP238" i="2"/>
  <c r="BQ238" i="2"/>
  <c r="BR238" i="2"/>
  <c r="BS238" i="2"/>
  <c r="BT238" i="2"/>
  <c r="BU238" i="2"/>
  <c r="BV238" i="2"/>
  <c r="BW238" i="2"/>
  <c r="BX238" i="2"/>
  <c r="BY238" i="2"/>
  <c r="BZ238" i="2"/>
  <c r="CA238" i="2"/>
  <c r="CB238" i="2"/>
  <c r="CC238" i="2"/>
  <c r="CD238" i="2"/>
  <c r="CE238" i="2"/>
  <c r="CF238" i="2"/>
  <c r="CG238" i="2"/>
  <c r="CH238" i="2"/>
  <c r="CI238" i="2"/>
  <c r="CJ238" i="2"/>
  <c r="CK238" i="2"/>
  <c r="CL238" i="2"/>
  <c r="CM238" i="2"/>
  <c r="AU239" i="2"/>
  <c r="AV239" i="2"/>
  <c r="AW239" i="2"/>
  <c r="AX239" i="2"/>
  <c r="AY239" i="2"/>
  <c r="AZ239" i="2"/>
  <c r="BA239" i="2"/>
  <c r="BB239" i="2"/>
  <c r="BC239" i="2"/>
  <c r="BD239" i="2"/>
  <c r="BE239" i="2"/>
  <c r="BF239" i="2"/>
  <c r="BH239" i="2"/>
  <c r="BI239" i="2"/>
  <c r="BJ239" i="2"/>
  <c r="BK239" i="2"/>
  <c r="BL239" i="2"/>
  <c r="BM239" i="2"/>
  <c r="BN239" i="2"/>
  <c r="BO239" i="2"/>
  <c r="BP239" i="2"/>
  <c r="BQ239" i="2"/>
  <c r="BR239" i="2"/>
  <c r="BS239" i="2"/>
  <c r="BT239" i="2"/>
  <c r="BU239" i="2"/>
  <c r="BV239" i="2"/>
  <c r="BW239" i="2"/>
  <c r="BX239" i="2"/>
  <c r="BY239" i="2"/>
  <c r="BZ239" i="2"/>
  <c r="CA239" i="2"/>
  <c r="CB239" i="2"/>
  <c r="CC239" i="2"/>
  <c r="CD239" i="2"/>
  <c r="CE239" i="2"/>
  <c r="CF239" i="2"/>
  <c r="CG239" i="2"/>
  <c r="CH239" i="2"/>
  <c r="CI239" i="2"/>
  <c r="CJ239" i="2"/>
  <c r="CK239" i="2"/>
  <c r="CL239" i="2"/>
  <c r="CM239" i="2"/>
  <c r="AU240" i="2"/>
  <c r="AV240" i="2"/>
  <c r="AW240" i="2"/>
  <c r="AX240" i="2"/>
  <c r="AY240" i="2"/>
  <c r="AZ240" i="2"/>
  <c r="BA240" i="2"/>
  <c r="BB240" i="2"/>
  <c r="BC240" i="2"/>
  <c r="BD240" i="2"/>
  <c r="BE240" i="2"/>
  <c r="BF240" i="2"/>
  <c r="BH240" i="2"/>
  <c r="BI240" i="2"/>
  <c r="BJ240" i="2"/>
  <c r="BK240" i="2"/>
  <c r="BL240" i="2"/>
  <c r="BM240" i="2"/>
  <c r="BN240" i="2"/>
  <c r="BO240" i="2"/>
  <c r="BP240" i="2"/>
  <c r="BQ240" i="2"/>
  <c r="BR240" i="2"/>
  <c r="BS240" i="2"/>
  <c r="BT240" i="2"/>
  <c r="BU240" i="2"/>
  <c r="BV240" i="2"/>
  <c r="BW240" i="2"/>
  <c r="BX240" i="2"/>
  <c r="BY240" i="2"/>
  <c r="BZ240" i="2"/>
  <c r="CA240" i="2"/>
  <c r="CB240" i="2"/>
  <c r="CC240" i="2"/>
  <c r="CD240" i="2"/>
  <c r="CE240" i="2"/>
  <c r="CF240" i="2"/>
  <c r="CG240" i="2"/>
  <c r="CH240" i="2"/>
  <c r="CI240" i="2"/>
  <c r="CJ240" i="2"/>
  <c r="CK240" i="2"/>
  <c r="CL240" i="2"/>
  <c r="CM240" i="2"/>
  <c r="AU241" i="2"/>
  <c r="AV241" i="2"/>
  <c r="AW241" i="2"/>
  <c r="AX241" i="2"/>
  <c r="AY241" i="2"/>
  <c r="AZ241" i="2"/>
  <c r="BA241" i="2"/>
  <c r="BB241" i="2"/>
  <c r="BC241" i="2"/>
  <c r="BD241" i="2"/>
  <c r="BE241" i="2"/>
  <c r="BF241" i="2"/>
  <c r="BH241" i="2"/>
  <c r="BI241" i="2"/>
  <c r="BJ241" i="2"/>
  <c r="BK241" i="2"/>
  <c r="BL241" i="2"/>
  <c r="BM241" i="2"/>
  <c r="BN241" i="2"/>
  <c r="BO241" i="2"/>
  <c r="BP241" i="2"/>
  <c r="BQ241" i="2"/>
  <c r="BR241" i="2"/>
  <c r="BS241" i="2"/>
  <c r="BT241" i="2"/>
  <c r="BU241" i="2"/>
  <c r="BV241" i="2"/>
  <c r="BW241" i="2"/>
  <c r="BX241" i="2"/>
  <c r="BY241" i="2"/>
  <c r="BZ241" i="2"/>
  <c r="CA241" i="2"/>
  <c r="CB241" i="2"/>
  <c r="CC241" i="2"/>
  <c r="CD241" i="2"/>
  <c r="CE241" i="2"/>
  <c r="CF241" i="2"/>
  <c r="CG241" i="2"/>
  <c r="CH241" i="2"/>
  <c r="CI241" i="2"/>
  <c r="CJ241" i="2"/>
  <c r="CK241" i="2"/>
  <c r="CL241" i="2"/>
  <c r="CM241" i="2"/>
  <c r="AU242" i="2"/>
  <c r="AV242" i="2"/>
  <c r="AW242" i="2"/>
  <c r="AX242" i="2"/>
  <c r="AY242" i="2"/>
  <c r="AZ242" i="2"/>
  <c r="BA242" i="2"/>
  <c r="BB242" i="2"/>
  <c r="BC242" i="2"/>
  <c r="BD242" i="2"/>
  <c r="BE242" i="2"/>
  <c r="BF242" i="2"/>
  <c r="BH242" i="2"/>
  <c r="BI242" i="2"/>
  <c r="BJ242" i="2"/>
  <c r="BK242" i="2"/>
  <c r="BL242" i="2"/>
  <c r="BM242" i="2"/>
  <c r="BN242" i="2"/>
  <c r="BO242" i="2"/>
  <c r="BP242" i="2"/>
  <c r="BQ242" i="2"/>
  <c r="BR242" i="2"/>
  <c r="BS242" i="2"/>
  <c r="BT242" i="2"/>
  <c r="BU242" i="2"/>
  <c r="BV242" i="2"/>
  <c r="BW242" i="2"/>
  <c r="BX242" i="2"/>
  <c r="BY242" i="2"/>
  <c r="BZ242" i="2"/>
  <c r="CA242" i="2"/>
  <c r="CB242" i="2"/>
  <c r="CC242" i="2"/>
  <c r="CD242" i="2"/>
  <c r="CE242" i="2"/>
  <c r="CF242" i="2"/>
  <c r="CG242" i="2"/>
  <c r="CH242" i="2"/>
  <c r="CI242" i="2"/>
  <c r="CJ242" i="2"/>
  <c r="CK242" i="2"/>
  <c r="CL242" i="2"/>
  <c r="CM242" i="2"/>
  <c r="AU243" i="2"/>
  <c r="AV243" i="2"/>
  <c r="AW243" i="2"/>
  <c r="AX243" i="2"/>
  <c r="AY243" i="2"/>
  <c r="AZ243" i="2"/>
  <c r="BA243" i="2"/>
  <c r="BB243" i="2"/>
  <c r="BC243" i="2"/>
  <c r="BD243" i="2"/>
  <c r="BE243" i="2"/>
  <c r="BF243" i="2"/>
  <c r="BH243" i="2"/>
  <c r="BI243" i="2"/>
  <c r="BJ243" i="2"/>
  <c r="BK243" i="2"/>
  <c r="BL243" i="2"/>
  <c r="BM243" i="2"/>
  <c r="BN243" i="2"/>
  <c r="BO243" i="2"/>
  <c r="BP243" i="2"/>
  <c r="BQ243" i="2"/>
  <c r="BR243" i="2"/>
  <c r="BS243" i="2"/>
  <c r="BT243" i="2"/>
  <c r="BU243" i="2"/>
  <c r="BV243" i="2"/>
  <c r="BW243" i="2"/>
  <c r="BX243" i="2"/>
  <c r="BY243" i="2"/>
  <c r="BZ243" i="2"/>
  <c r="CA243" i="2"/>
  <c r="CB243" i="2"/>
  <c r="CC243" i="2"/>
  <c r="CD243" i="2"/>
  <c r="CE243" i="2"/>
  <c r="CF243" i="2"/>
  <c r="CG243" i="2"/>
  <c r="CH243" i="2"/>
  <c r="CI243" i="2"/>
  <c r="CJ243" i="2"/>
  <c r="CK243" i="2"/>
  <c r="CL243" i="2"/>
  <c r="CM243" i="2"/>
  <c r="AU244" i="2"/>
  <c r="AV244" i="2"/>
  <c r="AW244" i="2"/>
  <c r="AX244" i="2"/>
  <c r="AY244" i="2"/>
  <c r="AZ244" i="2"/>
  <c r="BA244" i="2"/>
  <c r="BB244" i="2"/>
  <c r="BC244" i="2"/>
  <c r="BD244" i="2"/>
  <c r="BE244" i="2"/>
  <c r="BF244" i="2"/>
  <c r="BH244" i="2"/>
  <c r="BI244" i="2"/>
  <c r="BJ244" i="2"/>
  <c r="BK244" i="2"/>
  <c r="BL244" i="2"/>
  <c r="BM244" i="2"/>
  <c r="BN244" i="2"/>
  <c r="BO244" i="2"/>
  <c r="BP244" i="2"/>
  <c r="BQ244" i="2"/>
  <c r="BR244" i="2"/>
  <c r="BS244" i="2"/>
  <c r="BT244" i="2"/>
  <c r="BU244" i="2"/>
  <c r="BV244" i="2"/>
  <c r="BW244" i="2"/>
  <c r="BX244" i="2"/>
  <c r="BY244" i="2"/>
  <c r="BZ244" i="2"/>
  <c r="CA244" i="2"/>
  <c r="CB244" i="2"/>
  <c r="CC244" i="2"/>
  <c r="CD244" i="2"/>
  <c r="CE244" i="2"/>
  <c r="CF244" i="2"/>
  <c r="CG244" i="2"/>
  <c r="CH244" i="2"/>
  <c r="CI244" i="2"/>
  <c r="CJ244" i="2"/>
  <c r="CK244" i="2"/>
  <c r="CL244" i="2"/>
  <c r="CM244" i="2"/>
  <c r="AU245" i="2"/>
  <c r="AV245" i="2"/>
  <c r="AW245" i="2"/>
  <c r="AX245" i="2"/>
  <c r="AY245" i="2"/>
  <c r="AZ245" i="2"/>
  <c r="BA245" i="2"/>
  <c r="BB245" i="2"/>
  <c r="BC245" i="2"/>
  <c r="BD245" i="2"/>
  <c r="BE245" i="2"/>
  <c r="BF245" i="2"/>
  <c r="BH245" i="2"/>
  <c r="BI245" i="2"/>
  <c r="BJ245" i="2"/>
  <c r="BK245" i="2"/>
  <c r="BL245" i="2"/>
  <c r="BM245" i="2"/>
  <c r="BN245" i="2"/>
  <c r="BO245" i="2"/>
  <c r="BP245" i="2"/>
  <c r="BQ245" i="2"/>
  <c r="BR245" i="2"/>
  <c r="BS245" i="2"/>
  <c r="BT245" i="2"/>
  <c r="BU245" i="2"/>
  <c r="BV245" i="2"/>
  <c r="BW245" i="2"/>
  <c r="BX245" i="2"/>
  <c r="BY245" i="2"/>
  <c r="BZ245" i="2"/>
  <c r="CA245" i="2"/>
  <c r="CB245" i="2"/>
  <c r="CC245" i="2"/>
  <c r="CD245" i="2"/>
  <c r="CE245" i="2"/>
  <c r="CF245" i="2"/>
  <c r="CG245" i="2"/>
  <c r="CH245" i="2"/>
  <c r="CI245" i="2"/>
  <c r="CJ245" i="2"/>
  <c r="CK245" i="2"/>
  <c r="CL245" i="2"/>
  <c r="CM245" i="2"/>
  <c r="AU246" i="2"/>
  <c r="AV246" i="2"/>
  <c r="AW246" i="2"/>
  <c r="AX246" i="2"/>
  <c r="AY246" i="2"/>
  <c r="AZ246" i="2"/>
  <c r="BA246" i="2"/>
  <c r="BB246" i="2"/>
  <c r="BC246" i="2"/>
  <c r="BD246" i="2"/>
  <c r="BE246" i="2"/>
  <c r="BF246" i="2"/>
  <c r="BH246" i="2"/>
  <c r="BI246" i="2"/>
  <c r="BJ246" i="2"/>
  <c r="BK246" i="2"/>
  <c r="BL246" i="2"/>
  <c r="BM246" i="2"/>
  <c r="BN246" i="2"/>
  <c r="BO246" i="2"/>
  <c r="BP246" i="2"/>
  <c r="BQ246" i="2"/>
  <c r="BR246" i="2"/>
  <c r="BS246" i="2"/>
  <c r="BT246" i="2"/>
  <c r="BU246" i="2"/>
  <c r="BV246" i="2"/>
  <c r="BW246" i="2"/>
  <c r="BX246" i="2"/>
  <c r="BY246" i="2"/>
  <c r="BZ246" i="2"/>
  <c r="CA246" i="2"/>
  <c r="CB246" i="2"/>
  <c r="CC246" i="2"/>
  <c r="CD246" i="2"/>
  <c r="CE246" i="2"/>
  <c r="CF246" i="2"/>
  <c r="CG246" i="2"/>
  <c r="CH246" i="2"/>
  <c r="CI246" i="2"/>
  <c r="CJ246" i="2"/>
  <c r="CK246" i="2"/>
  <c r="CL246" i="2"/>
  <c r="CM246" i="2"/>
  <c r="AU247" i="2"/>
  <c r="AV247" i="2"/>
  <c r="AW247" i="2"/>
  <c r="AX247" i="2"/>
  <c r="AY247" i="2"/>
  <c r="AZ247" i="2"/>
  <c r="BA247" i="2"/>
  <c r="BB247" i="2"/>
  <c r="BC247" i="2"/>
  <c r="BD247" i="2"/>
  <c r="BE247" i="2"/>
  <c r="BF247" i="2"/>
  <c r="BH247" i="2"/>
  <c r="BI247" i="2"/>
  <c r="BJ247" i="2"/>
  <c r="BK247" i="2"/>
  <c r="BL247" i="2"/>
  <c r="BM247" i="2"/>
  <c r="BN247" i="2"/>
  <c r="BO247" i="2"/>
  <c r="BP247" i="2"/>
  <c r="BQ247" i="2"/>
  <c r="BR247" i="2"/>
  <c r="BS247" i="2"/>
  <c r="BT247" i="2"/>
  <c r="BU247" i="2"/>
  <c r="BV247" i="2"/>
  <c r="BW247" i="2"/>
  <c r="BX247" i="2"/>
  <c r="BY247" i="2"/>
  <c r="BZ247" i="2"/>
  <c r="CA247" i="2"/>
  <c r="CB247" i="2"/>
  <c r="CC247" i="2"/>
  <c r="CD247" i="2"/>
  <c r="CE247" i="2"/>
  <c r="CF247" i="2"/>
  <c r="CG247" i="2"/>
  <c r="CH247" i="2"/>
  <c r="CI247" i="2"/>
  <c r="CJ247" i="2"/>
  <c r="CK247" i="2"/>
  <c r="CL247" i="2"/>
  <c r="CM247" i="2"/>
  <c r="AU248" i="2"/>
  <c r="AV248" i="2"/>
  <c r="AW248" i="2"/>
  <c r="AX248" i="2"/>
  <c r="AY248" i="2"/>
  <c r="AZ248" i="2"/>
  <c r="BA248" i="2"/>
  <c r="BB248" i="2"/>
  <c r="BC248" i="2"/>
  <c r="BD248" i="2"/>
  <c r="BE248" i="2"/>
  <c r="BF248" i="2"/>
  <c r="BH248" i="2"/>
  <c r="BI248" i="2"/>
  <c r="BJ248" i="2"/>
  <c r="BK248" i="2"/>
  <c r="BL248" i="2"/>
  <c r="BM248" i="2"/>
  <c r="BN248" i="2"/>
  <c r="BO248" i="2"/>
  <c r="BP248" i="2"/>
  <c r="BQ248" i="2"/>
  <c r="BR248" i="2"/>
  <c r="BS248" i="2"/>
  <c r="BT248" i="2"/>
  <c r="BU248" i="2"/>
  <c r="BV248" i="2"/>
  <c r="BW248" i="2"/>
  <c r="BX248" i="2"/>
  <c r="BY248" i="2"/>
  <c r="BZ248" i="2"/>
  <c r="CA248" i="2"/>
  <c r="CB248" i="2"/>
  <c r="CC248" i="2"/>
  <c r="CD248" i="2"/>
  <c r="CE248" i="2"/>
  <c r="CF248" i="2"/>
  <c r="CG248" i="2"/>
  <c r="CH248" i="2"/>
  <c r="CI248" i="2"/>
  <c r="CJ248" i="2"/>
  <c r="CK248" i="2"/>
  <c r="CL248" i="2"/>
  <c r="CM248" i="2"/>
  <c r="AU249" i="2"/>
  <c r="AV249" i="2"/>
  <c r="AW249" i="2"/>
  <c r="AX249" i="2"/>
  <c r="AY249" i="2"/>
  <c r="AZ249" i="2"/>
  <c r="BA249" i="2"/>
  <c r="BB249" i="2"/>
  <c r="BC249" i="2"/>
  <c r="BD249" i="2"/>
  <c r="BE249" i="2"/>
  <c r="BF249" i="2"/>
  <c r="BH249" i="2"/>
  <c r="BI249" i="2"/>
  <c r="BJ249" i="2"/>
  <c r="BK249" i="2"/>
  <c r="BL249" i="2"/>
  <c r="BM249" i="2"/>
  <c r="BN249" i="2"/>
  <c r="BO249" i="2"/>
  <c r="BP249" i="2"/>
  <c r="BQ249" i="2"/>
  <c r="BR249" i="2"/>
  <c r="BS249" i="2"/>
  <c r="BT249" i="2"/>
  <c r="BU249" i="2"/>
  <c r="BV249" i="2"/>
  <c r="BW249" i="2"/>
  <c r="BX249" i="2"/>
  <c r="BY249" i="2"/>
  <c r="BZ249" i="2"/>
  <c r="CA249" i="2"/>
  <c r="CB249" i="2"/>
  <c r="CC249" i="2"/>
  <c r="CD249" i="2"/>
  <c r="CE249" i="2"/>
  <c r="CF249" i="2"/>
  <c r="CG249" i="2"/>
  <c r="CH249" i="2"/>
  <c r="CI249" i="2"/>
  <c r="CJ249" i="2"/>
  <c r="CK249" i="2"/>
  <c r="CL249" i="2"/>
  <c r="CM249" i="2"/>
  <c r="AU250" i="2"/>
  <c r="AV250" i="2"/>
  <c r="AW250" i="2"/>
  <c r="AX250" i="2"/>
  <c r="AY250" i="2"/>
  <c r="AZ250" i="2"/>
  <c r="BA250" i="2"/>
  <c r="BB250" i="2"/>
  <c r="BC250" i="2"/>
  <c r="BD250" i="2"/>
  <c r="BE250" i="2"/>
  <c r="BH250" i="2"/>
  <c r="BI250" i="2"/>
  <c r="BJ250" i="2"/>
  <c r="BK250" i="2"/>
  <c r="BL250" i="2"/>
  <c r="BM250" i="2"/>
  <c r="BN250" i="2"/>
  <c r="BO250" i="2"/>
  <c r="BP250" i="2"/>
  <c r="BQ250" i="2"/>
  <c r="BR250" i="2"/>
  <c r="BS250" i="2"/>
  <c r="BT250" i="2"/>
  <c r="BU250" i="2"/>
  <c r="BV250" i="2"/>
  <c r="BW250" i="2"/>
  <c r="BX250" i="2"/>
  <c r="BY250" i="2"/>
  <c r="BZ250" i="2"/>
  <c r="CA250" i="2"/>
  <c r="CB250" i="2"/>
  <c r="CC250" i="2"/>
  <c r="CD250" i="2"/>
  <c r="CE250" i="2"/>
  <c r="CF250" i="2"/>
  <c r="CG250" i="2"/>
  <c r="CH250" i="2"/>
  <c r="CI250" i="2"/>
  <c r="CJ250" i="2"/>
  <c r="CK250" i="2"/>
  <c r="CL250" i="2"/>
  <c r="CM250" i="2"/>
  <c r="AU251" i="2"/>
  <c r="AV251" i="2"/>
  <c r="AW251" i="2"/>
  <c r="AX251" i="2"/>
  <c r="AY251" i="2"/>
  <c r="AZ251" i="2"/>
  <c r="BA251" i="2"/>
  <c r="BB251" i="2"/>
  <c r="BC251" i="2"/>
  <c r="BD251" i="2"/>
  <c r="BE251" i="2"/>
  <c r="BH251" i="2"/>
  <c r="BI251" i="2"/>
  <c r="BJ251" i="2"/>
  <c r="BK251" i="2"/>
  <c r="BL251" i="2"/>
  <c r="BM251" i="2"/>
  <c r="BN251" i="2"/>
  <c r="BO251" i="2"/>
  <c r="BP251" i="2"/>
  <c r="BQ251" i="2"/>
  <c r="BR251" i="2"/>
  <c r="BS251" i="2"/>
  <c r="BT251" i="2"/>
  <c r="BU251" i="2"/>
  <c r="BV251" i="2"/>
  <c r="BW251" i="2"/>
  <c r="BX251" i="2"/>
  <c r="BY251" i="2"/>
  <c r="BZ251" i="2"/>
  <c r="CA251" i="2"/>
  <c r="CB251" i="2"/>
  <c r="CC251" i="2"/>
  <c r="CD251" i="2"/>
  <c r="CE251" i="2"/>
  <c r="CF251" i="2"/>
  <c r="CG251" i="2"/>
  <c r="CH251" i="2"/>
  <c r="CI251" i="2"/>
  <c r="CJ251" i="2"/>
  <c r="CK251" i="2"/>
  <c r="CL251" i="2"/>
  <c r="CM251" i="2"/>
  <c r="AU252" i="2"/>
  <c r="AV252" i="2"/>
  <c r="AW252" i="2"/>
  <c r="AX252" i="2"/>
  <c r="AY252" i="2"/>
  <c r="AZ252" i="2"/>
  <c r="BA252" i="2"/>
  <c r="BB252" i="2"/>
  <c r="BC252" i="2"/>
  <c r="BD252" i="2"/>
  <c r="BE252" i="2"/>
  <c r="BH252" i="2"/>
  <c r="BI252" i="2"/>
  <c r="BJ252" i="2"/>
  <c r="BK252" i="2"/>
  <c r="BL252" i="2"/>
  <c r="BM252" i="2"/>
  <c r="BN252" i="2"/>
  <c r="BO252" i="2"/>
  <c r="BP252" i="2"/>
  <c r="BQ252" i="2"/>
  <c r="BR252" i="2"/>
  <c r="BS252" i="2"/>
  <c r="BT252" i="2"/>
  <c r="BU252" i="2"/>
  <c r="BV252" i="2"/>
  <c r="BW252" i="2"/>
  <c r="BX252" i="2"/>
  <c r="BY252" i="2"/>
  <c r="BZ252" i="2"/>
  <c r="CA252" i="2"/>
  <c r="CB252" i="2"/>
  <c r="CC252" i="2"/>
  <c r="CD252" i="2"/>
  <c r="CE252" i="2"/>
  <c r="CF252" i="2"/>
  <c r="CG252" i="2"/>
  <c r="CH252" i="2"/>
  <c r="CI252" i="2"/>
  <c r="CJ252" i="2"/>
  <c r="CK252" i="2"/>
  <c r="CL252" i="2"/>
  <c r="CM252" i="2"/>
  <c r="AU253" i="2"/>
  <c r="AV253" i="2"/>
  <c r="AW253" i="2"/>
  <c r="AX253" i="2"/>
  <c r="AY253" i="2"/>
  <c r="AZ253" i="2"/>
  <c r="BA253" i="2"/>
  <c r="BB253" i="2"/>
  <c r="BC253" i="2"/>
  <c r="BD253" i="2"/>
  <c r="BE253" i="2"/>
  <c r="BF253" i="2"/>
  <c r="BG253" i="2"/>
  <c r="BH253" i="2"/>
  <c r="BI253" i="2"/>
  <c r="BJ253" i="2"/>
  <c r="BK253" i="2"/>
  <c r="BL253" i="2"/>
  <c r="BM253" i="2"/>
  <c r="BN253" i="2"/>
  <c r="BO253" i="2"/>
  <c r="BP253" i="2"/>
  <c r="BQ253" i="2"/>
  <c r="BR253" i="2"/>
  <c r="BS253" i="2"/>
  <c r="BT253" i="2"/>
  <c r="BU253" i="2"/>
  <c r="BV253" i="2"/>
  <c r="BW253" i="2"/>
  <c r="BX253" i="2"/>
  <c r="BY253" i="2"/>
  <c r="BZ253" i="2"/>
  <c r="CA253" i="2"/>
  <c r="CB253" i="2"/>
  <c r="CC253" i="2"/>
  <c r="CD253" i="2"/>
  <c r="CE253" i="2"/>
  <c r="CF253" i="2"/>
  <c r="CG253" i="2"/>
  <c r="CH253" i="2"/>
  <c r="CI253" i="2"/>
  <c r="CJ253" i="2"/>
  <c r="CK253" i="2"/>
  <c r="CL253" i="2"/>
  <c r="CM253" i="2"/>
  <c r="AU254" i="2"/>
  <c r="AV254" i="2"/>
  <c r="AW254" i="2"/>
  <c r="AX254" i="2"/>
  <c r="AY254" i="2"/>
  <c r="AZ254" i="2"/>
  <c r="BA254" i="2"/>
  <c r="BB254" i="2"/>
  <c r="BC254" i="2"/>
  <c r="BD254" i="2"/>
  <c r="BE254" i="2"/>
  <c r="BF254" i="2"/>
  <c r="BH254" i="2"/>
  <c r="BI254" i="2"/>
  <c r="BJ254" i="2"/>
  <c r="BK254" i="2"/>
  <c r="BL254" i="2"/>
  <c r="BM254" i="2"/>
  <c r="BN254" i="2"/>
  <c r="BO254" i="2"/>
  <c r="BP254" i="2"/>
  <c r="BQ254" i="2"/>
  <c r="BR254" i="2"/>
  <c r="BS254" i="2"/>
  <c r="BT254" i="2"/>
  <c r="BU254" i="2"/>
  <c r="BV254" i="2"/>
  <c r="BW254" i="2"/>
  <c r="BX254" i="2"/>
  <c r="BY254" i="2"/>
  <c r="BZ254" i="2"/>
  <c r="CA254" i="2"/>
  <c r="CB254" i="2"/>
  <c r="CC254" i="2"/>
  <c r="CD254" i="2"/>
  <c r="CE254" i="2"/>
  <c r="CF254" i="2"/>
  <c r="CG254" i="2"/>
  <c r="CH254" i="2"/>
  <c r="CI254" i="2"/>
  <c r="CJ254" i="2"/>
  <c r="CK254" i="2"/>
  <c r="CL254" i="2"/>
  <c r="CM254" i="2"/>
  <c r="AU255" i="2"/>
  <c r="AV255" i="2"/>
  <c r="AW255" i="2"/>
  <c r="AX255" i="2"/>
  <c r="AY255" i="2"/>
  <c r="AZ255" i="2"/>
  <c r="BA255" i="2"/>
  <c r="BB255" i="2"/>
  <c r="BC255" i="2"/>
  <c r="BD255" i="2"/>
  <c r="BE255" i="2"/>
  <c r="BF255" i="2"/>
  <c r="BH255" i="2"/>
  <c r="BI255" i="2"/>
  <c r="BJ255" i="2"/>
  <c r="BK255" i="2"/>
  <c r="BL255" i="2"/>
  <c r="BM255" i="2"/>
  <c r="BN255" i="2"/>
  <c r="BO255" i="2"/>
  <c r="BP255" i="2"/>
  <c r="BQ255" i="2"/>
  <c r="BR255" i="2"/>
  <c r="BS255" i="2"/>
  <c r="BT255" i="2"/>
  <c r="BU255" i="2"/>
  <c r="BV255" i="2"/>
  <c r="BW255" i="2"/>
  <c r="BX255" i="2"/>
  <c r="BY255" i="2"/>
  <c r="BZ255" i="2"/>
  <c r="CA255" i="2"/>
  <c r="CB255" i="2"/>
  <c r="CC255" i="2"/>
  <c r="CD255" i="2"/>
  <c r="CE255" i="2"/>
  <c r="CF255" i="2"/>
  <c r="CG255" i="2"/>
  <c r="CH255" i="2"/>
  <c r="CI255" i="2"/>
  <c r="CJ255" i="2"/>
  <c r="CK255" i="2"/>
  <c r="CL255" i="2"/>
  <c r="CM255" i="2"/>
  <c r="AU256" i="2"/>
  <c r="AV256" i="2"/>
  <c r="AW256" i="2"/>
  <c r="AX256" i="2"/>
  <c r="AY256" i="2"/>
  <c r="AZ256" i="2"/>
  <c r="BA256" i="2"/>
  <c r="BB256" i="2"/>
  <c r="BC256" i="2"/>
  <c r="BD256" i="2"/>
  <c r="BE256" i="2"/>
  <c r="BF256" i="2"/>
  <c r="BH256" i="2"/>
  <c r="BI256" i="2"/>
  <c r="BJ256" i="2"/>
  <c r="BK256" i="2"/>
  <c r="BL256" i="2"/>
  <c r="BM256" i="2"/>
  <c r="BN256" i="2"/>
  <c r="BO256" i="2"/>
  <c r="BP256" i="2"/>
  <c r="BQ256" i="2"/>
  <c r="BR256" i="2"/>
  <c r="BS256" i="2"/>
  <c r="BT256" i="2"/>
  <c r="BU256" i="2"/>
  <c r="BV256" i="2"/>
  <c r="BW256" i="2"/>
  <c r="BX256" i="2"/>
  <c r="BY256" i="2"/>
  <c r="BZ256" i="2"/>
  <c r="CA256" i="2"/>
  <c r="CB256" i="2"/>
  <c r="CC256" i="2"/>
  <c r="CD256" i="2"/>
  <c r="CE256" i="2"/>
  <c r="CF256" i="2"/>
  <c r="CG256" i="2"/>
  <c r="CH256" i="2"/>
  <c r="CI256" i="2"/>
  <c r="CJ256" i="2"/>
  <c r="CK256" i="2"/>
  <c r="CL256" i="2"/>
  <c r="CM256" i="2"/>
  <c r="AU257" i="2"/>
  <c r="AV257" i="2"/>
  <c r="AW257" i="2"/>
  <c r="AX257" i="2"/>
  <c r="AY257" i="2"/>
  <c r="AZ257" i="2"/>
  <c r="BA257" i="2"/>
  <c r="BB257" i="2"/>
  <c r="BC257" i="2"/>
  <c r="BD257" i="2"/>
  <c r="BE257" i="2"/>
  <c r="BF257" i="2"/>
  <c r="BH257" i="2"/>
  <c r="BI257" i="2"/>
  <c r="BJ257" i="2"/>
  <c r="BK257" i="2"/>
  <c r="BL257" i="2"/>
  <c r="BM257" i="2"/>
  <c r="BN257" i="2"/>
  <c r="BO257" i="2"/>
  <c r="BP257" i="2"/>
  <c r="BQ257" i="2"/>
  <c r="BR257" i="2"/>
  <c r="BS257" i="2"/>
  <c r="BT257" i="2"/>
  <c r="BU257" i="2"/>
  <c r="BV257" i="2"/>
  <c r="BW257" i="2"/>
  <c r="BX257" i="2"/>
  <c r="BY257" i="2"/>
  <c r="BZ257" i="2"/>
  <c r="CA257" i="2"/>
  <c r="CB257" i="2"/>
  <c r="CC257" i="2"/>
  <c r="CD257" i="2"/>
  <c r="CE257" i="2"/>
  <c r="CF257" i="2"/>
  <c r="CG257" i="2"/>
  <c r="CH257" i="2"/>
  <c r="CI257" i="2"/>
  <c r="CJ257" i="2"/>
  <c r="CK257" i="2"/>
  <c r="CL257" i="2"/>
  <c r="CM257" i="2"/>
  <c r="AU258" i="2"/>
  <c r="AV258" i="2"/>
  <c r="AW258" i="2"/>
  <c r="AX258" i="2"/>
  <c r="AY258" i="2"/>
  <c r="AZ258" i="2"/>
  <c r="BA258" i="2"/>
  <c r="BB258" i="2"/>
  <c r="BC258" i="2"/>
  <c r="BD258" i="2"/>
  <c r="BE258" i="2"/>
  <c r="BF258" i="2"/>
  <c r="BH258" i="2"/>
  <c r="BI258" i="2"/>
  <c r="BJ258" i="2"/>
  <c r="BK258" i="2"/>
  <c r="BL258" i="2"/>
  <c r="BM258" i="2"/>
  <c r="BN258" i="2"/>
  <c r="BO258" i="2"/>
  <c r="BP258" i="2"/>
  <c r="BQ258" i="2"/>
  <c r="BR258" i="2"/>
  <c r="BS258" i="2"/>
  <c r="BT258" i="2"/>
  <c r="BU258" i="2"/>
  <c r="BV258" i="2"/>
  <c r="BW258" i="2"/>
  <c r="BX258" i="2"/>
  <c r="BY258" i="2"/>
  <c r="BZ258" i="2"/>
  <c r="CA258" i="2"/>
  <c r="CB258" i="2"/>
  <c r="CC258" i="2"/>
  <c r="CD258" i="2"/>
  <c r="CE258" i="2"/>
  <c r="CF258" i="2"/>
  <c r="CG258" i="2"/>
  <c r="CH258" i="2"/>
  <c r="CI258" i="2"/>
  <c r="CJ258" i="2"/>
  <c r="CK258" i="2"/>
  <c r="CL258" i="2"/>
  <c r="CM258" i="2"/>
  <c r="AU259" i="2"/>
  <c r="AV259" i="2"/>
  <c r="AW259" i="2"/>
  <c r="AX259" i="2"/>
  <c r="AY259" i="2"/>
  <c r="AZ259" i="2"/>
  <c r="BA259" i="2"/>
  <c r="BB259" i="2"/>
  <c r="BC259" i="2"/>
  <c r="BD259" i="2"/>
  <c r="BE259" i="2"/>
  <c r="BF259" i="2"/>
  <c r="BH259" i="2"/>
  <c r="BI259" i="2"/>
  <c r="BJ259" i="2"/>
  <c r="BK259" i="2"/>
  <c r="BL259" i="2"/>
  <c r="BM259" i="2"/>
  <c r="BN259" i="2"/>
  <c r="BO259" i="2"/>
  <c r="BP259" i="2"/>
  <c r="BQ259" i="2"/>
  <c r="BR259" i="2"/>
  <c r="BS259" i="2"/>
  <c r="BT259" i="2"/>
  <c r="BU259" i="2"/>
  <c r="BV259" i="2"/>
  <c r="BW259" i="2"/>
  <c r="BX259" i="2"/>
  <c r="BY259" i="2"/>
  <c r="BZ259" i="2"/>
  <c r="CA259" i="2"/>
  <c r="CB259" i="2"/>
  <c r="CC259" i="2"/>
  <c r="CD259" i="2"/>
  <c r="CE259" i="2"/>
  <c r="CF259" i="2"/>
  <c r="CG259" i="2"/>
  <c r="CH259" i="2"/>
  <c r="CI259" i="2"/>
  <c r="CJ259" i="2"/>
  <c r="CK259" i="2"/>
  <c r="CL259" i="2"/>
  <c r="CM259" i="2"/>
  <c r="AU260" i="2"/>
  <c r="AV260" i="2"/>
  <c r="AW260" i="2"/>
  <c r="AX260" i="2"/>
  <c r="AY260" i="2"/>
  <c r="AZ260" i="2"/>
  <c r="BA260" i="2"/>
  <c r="BB260" i="2"/>
  <c r="BC260" i="2"/>
  <c r="BD260" i="2"/>
  <c r="BE260" i="2"/>
  <c r="BF260" i="2"/>
  <c r="BH260" i="2"/>
  <c r="BI260" i="2"/>
  <c r="BJ260" i="2"/>
  <c r="BK260" i="2"/>
  <c r="BL260" i="2"/>
  <c r="BM260" i="2"/>
  <c r="BN260" i="2"/>
  <c r="BO260" i="2"/>
  <c r="BP260" i="2"/>
  <c r="BQ260" i="2"/>
  <c r="BR260" i="2"/>
  <c r="BS260" i="2"/>
  <c r="BT260" i="2"/>
  <c r="BU260" i="2"/>
  <c r="BV260" i="2"/>
  <c r="BW260" i="2"/>
  <c r="BX260" i="2"/>
  <c r="BY260" i="2"/>
  <c r="BZ260" i="2"/>
  <c r="CA260" i="2"/>
  <c r="CB260" i="2"/>
  <c r="CC260" i="2"/>
  <c r="CD260" i="2"/>
  <c r="CE260" i="2"/>
  <c r="CF260" i="2"/>
  <c r="CG260" i="2"/>
  <c r="CH260" i="2"/>
  <c r="CI260" i="2"/>
  <c r="CJ260" i="2"/>
  <c r="CK260" i="2"/>
  <c r="CL260" i="2"/>
  <c r="CM260" i="2"/>
  <c r="AU261" i="2"/>
  <c r="AV261" i="2"/>
  <c r="AW261" i="2"/>
  <c r="AX261" i="2"/>
  <c r="AY261" i="2"/>
  <c r="AZ261" i="2"/>
  <c r="BA261" i="2"/>
  <c r="BB261" i="2"/>
  <c r="BC261" i="2"/>
  <c r="BD261" i="2"/>
  <c r="BE261" i="2"/>
  <c r="BF261" i="2"/>
  <c r="BH261" i="2"/>
  <c r="BI261" i="2"/>
  <c r="BJ261" i="2"/>
  <c r="BK261" i="2"/>
  <c r="BL261" i="2"/>
  <c r="BM261" i="2"/>
  <c r="BN261" i="2"/>
  <c r="BO261" i="2"/>
  <c r="BP261" i="2"/>
  <c r="BQ261" i="2"/>
  <c r="BR261" i="2"/>
  <c r="BS261" i="2"/>
  <c r="BT261" i="2"/>
  <c r="BU261" i="2"/>
  <c r="BV261" i="2"/>
  <c r="BW261" i="2"/>
  <c r="BX261" i="2"/>
  <c r="BY261" i="2"/>
  <c r="BZ261" i="2"/>
  <c r="CA261" i="2"/>
  <c r="CB261" i="2"/>
  <c r="CC261" i="2"/>
  <c r="CD261" i="2"/>
  <c r="CE261" i="2"/>
  <c r="CF261" i="2"/>
  <c r="CG261" i="2"/>
  <c r="CH261" i="2"/>
  <c r="CI261" i="2"/>
  <c r="CJ261" i="2"/>
  <c r="CK261" i="2"/>
  <c r="CL261" i="2"/>
  <c r="CM261" i="2"/>
  <c r="AU262" i="2"/>
  <c r="AV262" i="2"/>
  <c r="AW262" i="2"/>
  <c r="AX262" i="2"/>
  <c r="AY262" i="2"/>
  <c r="AZ262" i="2"/>
  <c r="BA262" i="2"/>
  <c r="BB262" i="2"/>
  <c r="BC262" i="2"/>
  <c r="BD262" i="2"/>
  <c r="BE262" i="2"/>
  <c r="BF262" i="2"/>
  <c r="BH262" i="2"/>
  <c r="BI262" i="2"/>
  <c r="BJ262" i="2"/>
  <c r="BK262" i="2"/>
  <c r="BL262" i="2"/>
  <c r="BM262" i="2"/>
  <c r="BN262" i="2"/>
  <c r="BO262" i="2"/>
  <c r="BP262" i="2"/>
  <c r="BQ262" i="2"/>
  <c r="BR262" i="2"/>
  <c r="BS262" i="2"/>
  <c r="BT262" i="2"/>
  <c r="BU262" i="2"/>
  <c r="BV262" i="2"/>
  <c r="BW262" i="2"/>
  <c r="BX262" i="2"/>
  <c r="BY262" i="2"/>
  <c r="BZ262" i="2"/>
  <c r="CA262" i="2"/>
  <c r="CB262" i="2"/>
  <c r="CC262" i="2"/>
  <c r="CD262" i="2"/>
  <c r="CE262" i="2"/>
  <c r="CF262" i="2"/>
  <c r="CG262" i="2"/>
  <c r="CH262" i="2"/>
  <c r="CI262" i="2"/>
  <c r="CJ262" i="2"/>
  <c r="CK262" i="2"/>
  <c r="CL262" i="2"/>
  <c r="CM262" i="2"/>
  <c r="AU263" i="2"/>
  <c r="AV263" i="2"/>
  <c r="AW263" i="2"/>
  <c r="AX263" i="2"/>
  <c r="AY263" i="2"/>
  <c r="AZ263" i="2"/>
  <c r="BA263" i="2"/>
  <c r="BB263" i="2"/>
  <c r="BC263" i="2"/>
  <c r="BD263" i="2"/>
  <c r="BE263" i="2"/>
  <c r="BF263" i="2"/>
  <c r="BH263" i="2"/>
  <c r="BI263" i="2"/>
  <c r="BJ263" i="2"/>
  <c r="BK263" i="2"/>
  <c r="BL263" i="2"/>
  <c r="BM263" i="2"/>
  <c r="BN263" i="2"/>
  <c r="BO263" i="2"/>
  <c r="BP263" i="2"/>
  <c r="BQ263" i="2"/>
  <c r="BR263" i="2"/>
  <c r="BS263" i="2"/>
  <c r="BT263" i="2"/>
  <c r="BU263" i="2"/>
  <c r="BV263" i="2"/>
  <c r="BW263" i="2"/>
  <c r="BX263" i="2"/>
  <c r="BY263" i="2"/>
  <c r="BZ263" i="2"/>
  <c r="CA263" i="2"/>
  <c r="CB263" i="2"/>
  <c r="CC263" i="2"/>
  <c r="CD263" i="2"/>
  <c r="CE263" i="2"/>
  <c r="CF263" i="2"/>
  <c r="CG263" i="2"/>
  <c r="CH263" i="2"/>
  <c r="CI263" i="2"/>
  <c r="CJ263" i="2"/>
  <c r="CK263" i="2"/>
  <c r="CL263" i="2"/>
  <c r="CM263" i="2"/>
  <c r="AU264" i="2"/>
  <c r="AV264" i="2"/>
  <c r="AW264" i="2"/>
  <c r="AX264" i="2"/>
  <c r="AY264" i="2"/>
  <c r="AZ264" i="2"/>
  <c r="BA264" i="2"/>
  <c r="BB264" i="2"/>
  <c r="BC264" i="2"/>
  <c r="BD264" i="2"/>
  <c r="BE264" i="2"/>
  <c r="BF264" i="2"/>
  <c r="BH264" i="2"/>
  <c r="BI264" i="2"/>
  <c r="BJ264" i="2"/>
  <c r="BK264" i="2"/>
  <c r="BL264" i="2"/>
  <c r="BM264" i="2"/>
  <c r="BN264" i="2"/>
  <c r="BO264" i="2"/>
  <c r="BP264" i="2"/>
  <c r="BQ264" i="2"/>
  <c r="BR264" i="2"/>
  <c r="BS264" i="2"/>
  <c r="BT264" i="2"/>
  <c r="BU264" i="2"/>
  <c r="BV264" i="2"/>
  <c r="BW264" i="2"/>
  <c r="BX264" i="2"/>
  <c r="BY264" i="2"/>
  <c r="BZ264" i="2"/>
  <c r="CA264" i="2"/>
  <c r="CB264" i="2"/>
  <c r="CC264" i="2"/>
  <c r="CD264" i="2"/>
  <c r="CE264" i="2"/>
  <c r="CF264" i="2"/>
  <c r="CG264" i="2"/>
  <c r="CH264" i="2"/>
  <c r="CI264" i="2"/>
  <c r="CJ264" i="2"/>
  <c r="CK264" i="2"/>
  <c r="CL264" i="2"/>
  <c r="CM264" i="2"/>
  <c r="AU265" i="2"/>
  <c r="AV265" i="2"/>
  <c r="AW265" i="2"/>
  <c r="AX265" i="2"/>
  <c r="AY265" i="2"/>
  <c r="AZ265" i="2"/>
  <c r="BA265" i="2"/>
  <c r="BB265" i="2"/>
  <c r="BC265" i="2"/>
  <c r="BD265" i="2"/>
  <c r="BE265" i="2"/>
  <c r="BF265" i="2"/>
  <c r="BH265" i="2"/>
  <c r="BI265" i="2"/>
  <c r="BJ265" i="2"/>
  <c r="BK265" i="2"/>
  <c r="BL265" i="2"/>
  <c r="BM265" i="2"/>
  <c r="BN265" i="2"/>
  <c r="BO265" i="2"/>
  <c r="BP265" i="2"/>
  <c r="BQ265" i="2"/>
  <c r="BR265" i="2"/>
  <c r="BS265" i="2"/>
  <c r="BT265" i="2"/>
  <c r="BU265" i="2"/>
  <c r="BV265" i="2"/>
  <c r="BW265" i="2"/>
  <c r="BX265" i="2"/>
  <c r="BY265" i="2"/>
  <c r="BZ265" i="2"/>
  <c r="CA265" i="2"/>
  <c r="CB265" i="2"/>
  <c r="CC265" i="2"/>
  <c r="CD265" i="2"/>
  <c r="CE265" i="2"/>
  <c r="CF265" i="2"/>
  <c r="CG265" i="2"/>
  <c r="CH265" i="2"/>
  <c r="CI265" i="2"/>
  <c r="CJ265" i="2"/>
  <c r="CK265" i="2"/>
  <c r="CL265" i="2"/>
  <c r="CM265" i="2"/>
  <c r="AU266" i="2"/>
  <c r="AV266" i="2"/>
  <c r="AW266" i="2"/>
  <c r="AX266" i="2"/>
  <c r="AY266" i="2"/>
  <c r="AZ266" i="2"/>
  <c r="BA266" i="2"/>
  <c r="BB266" i="2"/>
  <c r="BC266" i="2"/>
  <c r="BD266" i="2"/>
  <c r="BE266" i="2"/>
  <c r="BF266" i="2"/>
  <c r="BH266" i="2"/>
  <c r="BI266" i="2"/>
  <c r="BJ266" i="2"/>
  <c r="BK266" i="2"/>
  <c r="BL266" i="2"/>
  <c r="BM266" i="2"/>
  <c r="BN266" i="2"/>
  <c r="BO266" i="2"/>
  <c r="BP266" i="2"/>
  <c r="BQ266" i="2"/>
  <c r="BR266" i="2"/>
  <c r="BS266" i="2"/>
  <c r="BT266" i="2"/>
  <c r="BU266" i="2"/>
  <c r="BV266" i="2"/>
  <c r="BW266" i="2"/>
  <c r="BX266" i="2"/>
  <c r="BY266" i="2"/>
  <c r="BZ266" i="2"/>
  <c r="CA266" i="2"/>
  <c r="CB266" i="2"/>
  <c r="CC266" i="2"/>
  <c r="CD266" i="2"/>
  <c r="CE266" i="2"/>
  <c r="CF266" i="2"/>
  <c r="CG266" i="2"/>
  <c r="CH266" i="2"/>
  <c r="CI266" i="2"/>
  <c r="CJ266" i="2"/>
  <c r="CK266" i="2"/>
  <c r="CL266" i="2"/>
  <c r="CM266" i="2"/>
  <c r="AU267" i="2"/>
  <c r="AV267" i="2"/>
  <c r="AW267" i="2"/>
  <c r="AX267" i="2"/>
  <c r="AY267" i="2"/>
  <c r="AZ267" i="2"/>
  <c r="BA267" i="2"/>
  <c r="BB267" i="2"/>
  <c r="BC267" i="2"/>
  <c r="BD267" i="2"/>
  <c r="BE267" i="2"/>
  <c r="BF267" i="2"/>
  <c r="BH267" i="2"/>
  <c r="BI267" i="2"/>
  <c r="BJ267" i="2"/>
  <c r="BK267" i="2"/>
  <c r="BL267" i="2"/>
  <c r="BM267" i="2"/>
  <c r="BN267" i="2"/>
  <c r="BO267" i="2"/>
  <c r="BP267" i="2"/>
  <c r="BQ267" i="2"/>
  <c r="BR267" i="2"/>
  <c r="BS267" i="2"/>
  <c r="BT267" i="2"/>
  <c r="BU267" i="2"/>
  <c r="BV267" i="2"/>
  <c r="BW267" i="2"/>
  <c r="BX267" i="2"/>
  <c r="BY267" i="2"/>
  <c r="BZ267" i="2"/>
  <c r="CA267" i="2"/>
  <c r="CB267" i="2"/>
  <c r="CC267" i="2"/>
  <c r="CD267" i="2"/>
  <c r="CE267" i="2"/>
  <c r="CF267" i="2"/>
  <c r="CG267" i="2"/>
  <c r="CH267" i="2"/>
  <c r="CI267" i="2"/>
  <c r="CJ267" i="2"/>
  <c r="CK267" i="2"/>
  <c r="CL267" i="2"/>
  <c r="CM267" i="2"/>
  <c r="AU268" i="2"/>
  <c r="AV268" i="2"/>
  <c r="AW268" i="2"/>
  <c r="AX268" i="2"/>
  <c r="AY268" i="2"/>
  <c r="AZ268" i="2"/>
  <c r="BA268" i="2"/>
  <c r="BB268" i="2"/>
  <c r="BC268" i="2"/>
  <c r="BD268" i="2"/>
  <c r="BE268" i="2"/>
  <c r="BF268" i="2"/>
  <c r="BH268" i="2"/>
  <c r="BI268" i="2"/>
  <c r="BJ268" i="2"/>
  <c r="BK268" i="2"/>
  <c r="BL268" i="2"/>
  <c r="BM268" i="2"/>
  <c r="BN268" i="2"/>
  <c r="BO268" i="2"/>
  <c r="BP268" i="2"/>
  <c r="BQ268" i="2"/>
  <c r="BR268" i="2"/>
  <c r="BS268" i="2"/>
  <c r="BT268" i="2"/>
  <c r="BU268" i="2"/>
  <c r="BV268" i="2"/>
  <c r="BW268" i="2"/>
  <c r="BX268" i="2"/>
  <c r="BY268" i="2"/>
  <c r="BZ268" i="2"/>
  <c r="CA268" i="2"/>
  <c r="CB268" i="2"/>
  <c r="CC268" i="2"/>
  <c r="CD268" i="2"/>
  <c r="CE268" i="2"/>
  <c r="CF268" i="2"/>
  <c r="CG268" i="2"/>
  <c r="CH268" i="2"/>
  <c r="CI268" i="2"/>
  <c r="CJ268" i="2"/>
  <c r="CK268" i="2"/>
  <c r="CL268" i="2"/>
  <c r="CM268" i="2"/>
  <c r="AU269" i="2"/>
  <c r="AV269" i="2"/>
  <c r="AW269" i="2"/>
  <c r="AX269" i="2"/>
  <c r="AY269" i="2"/>
  <c r="AZ269" i="2"/>
  <c r="BA269" i="2"/>
  <c r="BB269" i="2"/>
  <c r="BC269" i="2"/>
  <c r="BD269" i="2"/>
  <c r="BE269" i="2"/>
  <c r="BF269" i="2"/>
  <c r="BH269" i="2"/>
  <c r="BI269" i="2"/>
  <c r="BJ269" i="2"/>
  <c r="BK269" i="2"/>
  <c r="BL269" i="2"/>
  <c r="BM269" i="2"/>
  <c r="BN269" i="2"/>
  <c r="BO269" i="2"/>
  <c r="BP269" i="2"/>
  <c r="BQ269" i="2"/>
  <c r="BR269" i="2"/>
  <c r="BS269" i="2"/>
  <c r="BT269" i="2"/>
  <c r="BU269" i="2"/>
  <c r="BV269" i="2"/>
  <c r="BW269" i="2"/>
  <c r="BX269" i="2"/>
  <c r="BY269" i="2"/>
  <c r="BZ269" i="2"/>
  <c r="CA269" i="2"/>
  <c r="CB269" i="2"/>
  <c r="CC269" i="2"/>
  <c r="CD269" i="2"/>
  <c r="CE269" i="2"/>
  <c r="CF269" i="2"/>
  <c r="CG269" i="2"/>
  <c r="CH269" i="2"/>
  <c r="CI269" i="2"/>
  <c r="CJ269" i="2"/>
  <c r="CK269" i="2"/>
  <c r="CL269" i="2"/>
  <c r="CM269" i="2"/>
  <c r="AU270" i="2"/>
  <c r="AV270" i="2"/>
  <c r="AW270" i="2"/>
  <c r="AX270" i="2"/>
  <c r="AY270" i="2"/>
  <c r="AZ270" i="2"/>
  <c r="BA270" i="2"/>
  <c r="BB270" i="2"/>
  <c r="BC270" i="2"/>
  <c r="BD270" i="2"/>
  <c r="BE270" i="2"/>
  <c r="BF270" i="2"/>
  <c r="BH270" i="2"/>
  <c r="BI270" i="2"/>
  <c r="BJ270" i="2"/>
  <c r="BK270" i="2"/>
  <c r="BL270" i="2"/>
  <c r="BM270" i="2"/>
  <c r="BN270" i="2"/>
  <c r="BO270" i="2"/>
  <c r="BP270" i="2"/>
  <c r="BQ270" i="2"/>
  <c r="BR270" i="2"/>
  <c r="BS270" i="2"/>
  <c r="BT270" i="2"/>
  <c r="BU270" i="2"/>
  <c r="BV270" i="2"/>
  <c r="BW270" i="2"/>
  <c r="BX270" i="2"/>
  <c r="BY270" i="2"/>
  <c r="BZ270" i="2"/>
  <c r="CA270" i="2"/>
  <c r="CB270" i="2"/>
  <c r="CC270" i="2"/>
  <c r="CD270" i="2"/>
  <c r="CE270" i="2"/>
  <c r="CF270" i="2"/>
  <c r="CG270" i="2"/>
  <c r="CH270" i="2"/>
  <c r="CI270" i="2"/>
  <c r="CJ270" i="2"/>
  <c r="CK270" i="2"/>
  <c r="CL270" i="2"/>
  <c r="CM270" i="2"/>
  <c r="AU271" i="2"/>
  <c r="AV271" i="2"/>
  <c r="AW271" i="2"/>
  <c r="AX271" i="2"/>
  <c r="AY271" i="2"/>
  <c r="AZ271" i="2"/>
  <c r="BA271" i="2"/>
  <c r="BB271" i="2"/>
  <c r="BC271" i="2"/>
  <c r="BD271" i="2"/>
  <c r="BE271" i="2"/>
  <c r="BF271" i="2"/>
  <c r="BH271" i="2"/>
  <c r="BI271" i="2"/>
  <c r="BJ271" i="2"/>
  <c r="BK271" i="2"/>
  <c r="BL271" i="2"/>
  <c r="BM271" i="2"/>
  <c r="BN271" i="2"/>
  <c r="BO271" i="2"/>
  <c r="BP271" i="2"/>
  <c r="BQ271" i="2"/>
  <c r="BR271" i="2"/>
  <c r="BS271" i="2"/>
  <c r="BT271" i="2"/>
  <c r="BU271" i="2"/>
  <c r="BV271" i="2"/>
  <c r="BW271" i="2"/>
  <c r="BX271" i="2"/>
  <c r="BY271" i="2"/>
  <c r="BZ271" i="2"/>
  <c r="CA271" i="2"/>
  <c r="CB271" i="2"/>
  <c r="CC271" i="2"/>
  <c r="CD271" i="2"/>
  <c r="CE271" i="2"/>
  <c r="CF271" i="2"/>
  <c r="CG271" i="2"/>
  <c r="CH271" i="2"/>
  <c r="CI271" i="2"/>
  <c r="CJ271" i="2"/>
  <c r="CK271" i="2"/>
  <c r="CL271" i="2"/>
  <c r="CM271" i="2"/>
  <c r="AU272" i="2"/>
  <c r="AV272" i="2"/>
  <c r="AW272" i="2"/>
  <c r="AX272" i="2"/>
  <c r="AY272" i="2"/>
  <c r="AZ272" i="2"/>
  <c r="BA272" i="2"/>
  <c r="BB272" i="2"/>
  <c r="BC272" i="2"/>
  <c r="BD272" i="2"/>
  <c r="BE272" i="2"/>
  <c r="BF272" i="2"/>
  <c r="BH272" i="2"/>
  <c r="BI272" i="2"/>
  <c r="BJ272" i="2"/>
  <c r="BK272" i="2"/>
  <c r="BL272" i="2"/>
  <c r="BM272" i="2"/>
  <c r="BN272" i="2"/>
  <c r="BO272" i="2"/>
  <c r="BP272" i="2"/>
  <c r="BQ272" i="2"/>
  <c r="BR272" i="2"/>
  <c r="BS272" i="2"/>
  <c r="BT272" i="2"/>
  <c r="BU272" i="2"/>
  <c r="BV272" i="2"/>
  <c r="BW272" i="2"/>
  <c r="BX272" i="2"/>
  <c r="BY272" i="2"/>
  <c r="BZ272" i="2"/>
  <c r="CA272" i="2"/>
  <c r="CB272" i="2"/>
  <c r="CC272" i="2"/>
  <c r="CD272" i="2"/>
  <c r="CE272" i="2"/>
  <c r="CF272" i="2"/>
  <c r="CG272" i="2"/>
  <c r="CH272" i="2"/>
  <c r="CI272" i="2"/>
  <c r="CJ272" i="2"/>
  <c r="CK272" i="2"/>
  <c r="CL272" i="2"/>
  <c r="CM272" i="2"/>
  <c r="AU273" i="2"/>
  <c r="AV273" i="2"/>
  <c r="AW273" i="2"/>
  <c r="AX273" i="2"/>
  <c r="AY273" i="2"/>
  <c r="AZ273" i="2"/>
  <c r="BA273" i="2"/>
  <c r="BB273" i="2"/>
  <c r="BC273" i="2"/>
  <c r="BD273" i="2"/>
  <c r="BE273" i="2"/>
  <c r="BF273" i="2"/>
  <c r="BH273" i="2"/>
  <c r="BI273" i="2"/>
  <c r="BJ273" i="2"/>
  <c r="BK273" i="2"/>
  <c r="BL273" i="2"/>
  <c r="BM273" i="2"/>
  <c r="BN273" i="2"/>
  <c r="BO273" i="2"/>
  <c r="BP273" i="2"/>
  <c r="BQ273" i="2"/>
  <c r="BR273" i="2"/>
  <c r="BS273" i="2"/>
  <c r="BT273" i="2"/>
  <c r="BU273" i="2"/>
  <c r="BV273" i="2"/>
  <c r="BW273" i="2"/>
  <c r="BX273" i="2"/>
  <c r="BY273" i="2"/>
  <c r="BZ273" i="2"/>
  <c r="CA273" i="2"/>
  <c r="CB273" i="2"/>
  <c r="CC273" i="2"/>
  <c r="CD273" i="2"/>
  <c r="CE273" i="2"/>
  <c r="CF273" i="2"/>
  <c r="CG273" i="2"/>
  <c r="CH273" i="2"/>
  <c r="CI273" i="2"/>
  <c r="CJ273" i="2"/>
  <c r="CK273" i="2"/>
  <c r="CL273" i="2"/>
  <c r="CM273" i="2"/>
  <c r="AU274" i="2"/>
  <c r="AV274" i="2"/>
  <c r="AW274" i="2"/>
  <c r="AX274" i="2"/>
  <c r="AY274" i="2"/>
  <c r="AZ274" i="2"/>
  <c r="BA274" i="2"/>
  <c r="BB274" i="2"/>
  <c r="BC274" i="2"/>
  <c r="BD274" i="2"/>
  <c r="BE274" i="2"/>
  <c r="BF274" i="2"/>
  <c r="BH274" i="2"/>
  <c r="BI274" i="2"/>
  <c r="BJ274" i="2"/>
  <c r="BK274" i="2"/>
  <c r="BL274" i="2"/>
  <c r="BM274" i="2"/>
  <c r="BN274" i="2"/>
  <c r="BO274" i="2"/>
  <c r="BP274" i="2"/>
  <c r="BQ274" i="2"/>
  <c r="BR274" i="2"/>
  <c r="BS274" i="2"/>
  <c r="BT274" i="2"/>
  <c r="BU274" i="2"/>
  <c r="BV274" i="2"/>
  <c r="BW274" i="2"/>
  <c r="BX274" i="2"/>
  <c r="BY274" i="2"/>
  <c r="BZ274" i="2"/>
  <c r="CA274" i="2"/>
  <c r="CB274" i="2"/>
  <c r="CC274" i="2"/>
  <c r="CD274" i="2"/>
  <c r="CE274" i="2"/>
  <c r="CF274" i="2"/>
  <c r="CG274" i="2"/>
  <c r="CH274" i="2"/>
  <c r="CI274" i="2"/>
  <c r="CJ274" i="2"/>
  <c r="CK274" i="2"/>
  <c r="CL274" i="2"/>
  <c r="CM274" i="2"/>
  <c r="AU275" i="2"/>
  <c r="AV275" i="2"/>
  <c r="AW275" i="2"/>
  <c r="AX275" i="2"/>
  <c r="AY275" i="2"/>
  <c r="AZ275" i="2"/>
  <c r="BA275" i="2"/>
  <c r="BB275" i="2"/>
  <c r="BC275" i="2"/>
  <c r="BD275" i="2"/>
  <c r="BE275" i="2"/>
  <c r="BF275" i="2"/>
  <c r="BH275" i="2"/>
  <c r="BI275" i="2"/>
  <c r="BJ275" i="2"/>
  <c r="BK275" i="2"/>
  <c r="BL275" i="2"/>
  <c r="BM275" i="2"/>
  <c r="BN275" i="2"/>
  <c r="BO275" i="2"/>
  <c r="BP275" i="2"/>
  <c r="BQ275" i="2"/>
  <c r="BR275" i="2"/>
  <c r="BS275" i="2"/>
  <c r="BT275" i="2"/>
  <c r="BU275" i="2"/>
  <c r="BV275" i="2"/>
  <c r="BW275" i="2"/>
  <c r="BX275" i="2"/>
  <c r="BY275" i="2"/>
  <c r="BZ275" i="2"/>
  <c r="CA275" i="2"/>
  <c r="CB275" i="2"/>
  <c r="CC275" i="2"/>
  <c r="CD275" i="2"/>
  <c r="CE275" i="2"/>
  <c r="CF275" i="2"/>
  <c r="CG275" i="2"/>
  <c r="CH275" i="2"/>
  <c r="CI275" i="2"/>
  <c r="CJ275" i="2"/>
  <c r="CK275" i="2"/>
  <c r="CL275" i="2"/>
  <c r="CM275" i="2"/>
  <c r="AU276" i="2"/>
  <c r="AV276" i="2"/>
  <c r="AW276" i="2"/>
  <c r="AX276" i="2"/>
  <c r="AY276" i="2"/>
  <c r="AZ276" i="2"/>
  <c r="BA276" i="2"/>
  <c r="BB276" i="2"/>
  <c r="BC276" i="2"/>
  <c r="BD276" i="2"/>
  <c r="BE276" i="2"/>
  <c r="BF276" i="2"/>
  <c r="BH276" i="2"/>
  <c r="BI276" i="2"/>
  <c r="BJ276" i="2"/>
  <c r="BK276" i="2"/>
  <c r="BL276" i="2"/>
  <c r="BM276" i="2"/>
  <c r="BN276" i="2"/>
  <c r="BO276" i="2"/>
  <c r="BP276" i="2"/>
  <c r="BQ276" i="2"/>
  <c r="BR276" i="2"/>
  <c r="BS276" i="2"/>
  <c r="BT276" i="2"/>
  <c r="BU276" i="2"/>
  <c r="BV276" i="2"/>
  <c r="BW276" i="2"/>
  <c r="BX276" i="2"/>
  <c r="BY276" i="2"/>
  <c r="BZ276" i="2"/>
  <c r="CA276" i="2"/>
  <c r="CB276" i="2"/>
  <c r="CC276" i="2"/>
  <c r="CD276" i="2"/>
  <c r="CE276" i="2"/>
  <c r="CF276" i="2"/>
  <c r="CG276" i="2"/>
  <c r="CH276" i="2"/>
  <c r="CI276" i="2"/>
  <c r="CJ276" i="2"/>
  <c r="CK276" i="2"/>
  <c r="CL276" i="2"/>
  <c r="CM276" i="2"/>
  <c r="AU277" i="2"/>
  <c r="AV277" i="2"/>
  <c r="AW277" i="2"/>
  <c r="AX277" i="2"/>
  <c r="AY277" i="2"/>
  <c r="AZ277" i="2"/>
  <c r="BA277" i="2"/>
  <c r="BB277" i="2"/>
  <c r="BC277" i="2"/>
  <c r="BD277" i="2"/>
  <c r="BE277" i="2"/>
  <c r="BF277" i="2"/>
  <c r="BH277" i="2"/>
  <c r="BI277" i="2"/>
  <c r="BJ277" i="2"/>
  <c r="BK277" i="2"/>
  <c r="BL277" i="2"/>
  <c r="BM277" i="2"/>
  <c r="BN277" i="2"/>
  <c r="BO277" i="2"/>
  <c r="BP277" i="2"/>
  <c r="BQ277" i="2"/>
  <c r="BR277" i="2"/>
  <c r="BS277" i="2"/>
  <c r="BT277" i="2"/>
  <c r="BU277" i="2"/>
  <c r="BV277" i="2"/>
  <c r="BW277" i="2"/>
  <c r="BX277" i="2"/>
  <c r="BY277" i="2"/>
  <c r="BZ277" i="2"/>
  <c r="CA277" i="2"/>
  <c r="CB277" i="2"/>
  <c r="CC277" i="2"/>
  <c r="CD277" i="2"/>
  <c r="CE277" i="2"/>
  <c r="CF277" i="2"/>
  <c r="CG277" i="2"/>
  <c r="CH277" i="2"/>
  <c r="CI277" i="2"/>
  <c r="CJ277" i="2"/>
  <c r="CK277" i="2"/>
  <c r="CL277" i="2"/>
  <c r="CM277" i="2"/>
  <c r="AU278" i="2"/>
  <c r="AV278" i="2"/>
  <c r="AW278" i="2"/>
  <c r="AX278" i="2"/>
  <c r="AY278" i="2"/>
  <c r="AZ278" i="2"/>
  <c r="BA278" i="2"/>
  <c r="BB278" i="2"/>
  <c r="BC278" i="2"/>
  <c r="BD278" i="2"/>
  <c r="BE278" i="2"/>
  <c r="BF278" i="2"/>
  <c r="BH278" i="2"/>
  <c r="BI278" i="2"/>
  <c r="BJ278" i="2"/>
  <c r="BK278" i="2"/>
  <c r="BL278" i="2"/>
  <c r="BM278" i="2"/>
  <c r="BN278" i="2"/>
  <c r="BO278" i="2"/>
  <c r="BP278" i="2"/>
  <c r="BQ278" i="2"/>
  <c r="BR278" i="2"/>
  <c r="BS278" i="2"/>
  <c r="BT278" i="2"/>
  <c r="BU278" i="2"/>
  <c r="BV278" i="2"/>
  <c r="BW278" i="2"/>
  <c r="BX278" i="2"/>
  <c r="BY278" i="2"/>
  <c r="BZ278" i="2"/>
  <c r="CA278" i="2"/>
  <c r="CB278" i="2"/>
  <c r="CC278" i="2"/>
  <c r="CD278" i="2"/>
  <c r="CE278" i="2"/>
  <c r="CF278" i="2"/>
  <c r="CG278" i="2"/>
  <c r="CH278" i="2"/>
  <c r="CI278" i="2"/>
  <c r="CJ278" i="2"/>
  <c r="CK278" i="2"/>
  <c r="CL278" i="2"/>
  <c r="CM278" i="2"/>
  <c r="AU279" i="2"/>
  <c r="AV279" i="2"/>
  <c r="AW279" i="2"/>
  <c r="AX279" i="2"/>
  <c r="AY279" i="2"/>
  <c r="AZ279" i="2"/>
  <c r="BA279" i="2"/>
  <c r="BB279" i="2"/>
  <c r="BC279" i="2"/>
  <c r="BD279" i="2"/>
  <c r="BE279" i="2"/>
  <c r="BF279" i="2"/>
  <c r="BH279" i="2"/>
  <c r="BI279" i="2"/>
  <c r="BJ279" i="2"/>
  <c r="BK279" i="2"/>
  <c r="BL279" i="2"/>
  <c r="BM279" i="2"/>
  <c r="BN279" i="2"/>
  <c r="BO279" i="2"/>
  <c r="BP279" i="2"/>
  <c r="BQ279" i="2"/>
  <c r="BR279" i="2"/>
  <c r="BS279" i="2"/>
  <c r="BT279" i="2"/>
  <c r="BU279" i="2"/>
  <c r="BV279" i="2"/>
  <c r="BW279" i="2"/>
  <c r="BX279" i="2"/>
  <c r="BY279" i="2"/>
  <c r="BZ279" i="2"/>
  <c r="CA279" i="2"/>
  <c r="CB279" i="2"/>
  <c r="CC279" i="2"/>
  <c r="CD279" i="2"/>
  <c r="CE279" i="2"/>
  <c r="CF279" i="2"/>
  <c r="CG279" i="2"/>
  <c r="CH279" i="2"/>
  <c r="CI279" i="2"/>
  <c r="CJ279" i="2"/>
  <c r="CK279" i="2"/>
  <c r="CL279" i="2"/>
  <c r="CM279" i="2"/>
  <c r="AU280" i="2"/>
  <c r="AV280" i="2"/>
  <c r="AW280" i="2"/>
  <c r="AX280" i="2"/>
  <c r="AY280" i="2"/>
  <c r="AZ280" i="2"/>
  <c r="BA280" i="2"/>
  <c r="BB280" i="2"/>
  <c r="BC280" i="2"/>
  <c r="BD280" i="2"/>
  <c r="BE280" i="2"/>
  <c r="BF280" i="2"/>
  <c r="BH280" i="2"/>
  <c r="BI280" i="2"/>
  <c r="BJ280" i="2"/>
  <c r="BK280" i="2"/>
  <c r="BL280" i="2"/>
  <c r="BM280" i="2"/>
  <c r="BN280" i="2"/>
  <c r="BO280" i="2"/>
  <c r="BP280" i="2"/>
  <c r="BQ280" i="2"/>
  <c r="BR280" i="2"/>
  <c r="BS280" i="2"/>
  <c r="BT280" i="2"/>
  <c r="BU280" i="2"/>
  <c r="BV280" i="2"/>
  <c r="BW280" i="2"/>
  <c r="BX280" i="2"/>
  <c r="BY280" i="2"/>
  <c r="BZ280" i="2"/>
  <c r="CA280" i="2"/>
  <c r="CB280" i="2"/>
  <c r="CC280" i="2"/>
  <c r="CD280" i="2"/>
  <c r="CE280" i="2"/>
  <c r="CF280" i="2"/>
  <c r="CG280" i="2"/>
  <c r="CH280" i="2"/>
  <c r="CI280" i="2"/>
  <c r="CJ280" i="2"/>
  <c r="CK280" i="2"/>
  <c r="CL280" i="2"/>
  <c r="CM280" i="2"/>
  <c r="AU281" i="2"/>
  <c r="AV281" i="2"/>
  <c r="AW281" i="2"/>
  <c r="AX281" i="2"/>
  <c r="AY281" i="2"/>
  <c r="AZ281" i="2"/>
  <c r="BA281" i="2"/>
  <c r="BB281" i="2"/>
  <c r="BC281" i="2"/>
  <c r="BD281" i="2"/>
  <c r="BE281" i="2"/>
  <c r="BF281" i="2"/>
  <c r="BH281" i="2"/>
  <c r="BI281" i="2"/>
  <c r="BJ281" i="2"/>
  <c r="BK281" i="2"/>
  <c r="BL281" i="2"/>
  <c r="BM281" i="2"/>
  <c r="BN281" i="2"/>
  <c r="BO281" i="2"/>
  <c r="BP281" i="2"/>
  <c r="BQ281" i="2"/>
  <c r="BR281" i="2"/>
  <c r="BS281" i="2"/>
  <c r="BT281" i="2"/>
  <c r="BU281" i="2"/>
  <c r="BV281" i="2"/>
  <c r="BW281" i="2"/>
  <c r="BX281" i="2"/>
  <c r="BY281" i="2"/>
  <c r="BZ281" i="2"/>
  <c r="CA281" i="2"/>
  <c r="CB281" i="2"/>
  <c r="CC281" i="2"/>
  <c r="CD281" i="2"/>
  <c r="CE281" i="2"/>
  <c r="CF281" i="2"/>
  <c r="CG281" i="2"/>
  <c r="CH281" i="2"/>
  <c r="CI281" i="2"/>
  <c r="CJ281" i="2"/>
  <c r="CK281" i="2"/>
  <c r="CL281" i="2"/>
  <c r="CM281" i="2"/>
  <c r="AU282" i="2"/>
  <c r="AV282" i="2"/>
  <c r="AW282" i="2"/>
  <c r="AX282" i="2"/>
  <c r="AY282" i="2"/>
  <c r="AZ282" i="2"/>
  <c r="BA282" i="2"/>
  <c r="BB282" i="2"/>
  <c r="BC282" i="2"/>
  <c r="BD282" i="2"/>
  <c r="BE282" i="2"/>
  <c r="BF282" i="2"/>
  <c r="BH282" i="2"/>
  <c r="BI282" i="2"/>
  <c r="BJ282" i="2"/>
  <c r="BK282" i="2"/>
  <c r="BL282" i="2"/>
  <c r="BM282" i="2"/>
  <c r="BN282" i="2"/>
  <c r="BO282" i="2"/>
  <c r="BP282" i="2"/>
  <c r="BQ282" i="2"/>
  <c r="BR282" i="2"/>
  <c r="BS282" i="2"/>
  <c r="BT282" i="2"/>
  <c r="BU282" i="2"/>
  <c r="BV282" i="2"/>
  <c r="BW282" i="2"/>
  <c r="BX282" i="2"/>
  <c r="BY282" i="2"/>
  <c r="BZ282" i="2"/>
  <c r="CA282" i="2"/>
  <c r="CB282" i="2"/>
  <c r="CC282" i="2"/>
  <c r="CD282" i="2"/>
  <c r="CE282" i="2"/>
  <c r="CF282" i="2"/>
  <c r="CG282" i="2"/>
  <c r="CH282" i="2"/>
  <c r="CI282" i="2"/>
  <c r="CJ282" i="2"/>
  <c r="CK282" i="2"/>
  <c r="CL282" i="2"/>
  <c r="CM282" i="2"/>
  <c r="AU283" i="2"/>
  <c r="AV283" i="2"/>
  <c r="AW283" i="2"/>
  <c r="AX283" i="2"/>
  <c r="AY283" i="2"/>
  <c r="AZ283" i="2"/>
  <c r="BA283" i="2"/>
  <c r="BB283" i="2"/>
  <c r="BC283" i="2"/>
  <c r="BD283" i="2"/>
  <c r="BE283" i="2"/>
  <c r="BF283" i="2"/>
  <c r="BH283" i="2"/>
  <c r="BI283" i="2"/>
  <c r="BJ283" i="2"/>
  <c r="BK283" i="2"/>
  <c r="BL283" i="2"/>
  <c r="BM283" i="2"/>
  <c r="BN283" i="2"/>
  <c r="BO283" i="2"/>
  <c r="BP283" i="2"/>
  <c r="BQ283" i="2"/>
  <c r="BR283" i="2"/>
  <c r="BS283" i="2"/>
  <c r="BT283" i="2"/>
  <c r="BU283" i="2"/>
  <c r="BV283" i="2"/>
  <c r="BW283" i="2"/>
  <c r="BX283" i="2"/>
  <c r="BY283" i="2"/>
  <c r="BZ283" i="2"/>
  <c r="CA283" i="2"/>
  <c r="CB283" i="2"/>
  <c r="CC283" i="2"/>
  <c r="CD283" i="2"/>
  <c r="CE283" i="2"/>
  <c r="CF283" i="2"/>
  <c r="CG283" i="2"/>
  <c r="CH283" i="2"/>
  <c r="CI283" i="2"/>
  <c r="CJ283" i="2"/>
  <c r="CK283" i="2"/>
  <c r="CL283" i="2"/>
  <c r="CM283" i="2"/>
  <c r="AU284" i="2"/>
  <c r="AV284" i="2"/>
  <c r="AW284" i="2"/>
  <c r="AX284" i="2"/>
  <c r="AY284" i="2"/>
  <c r="AZ284" i="2"/>
  <c r="BA284" i="2"/>
  <c r="BB284" i="2"/>
  <c r="BC284" i="2"/>
  <c r="BD284" i="2"/>
  <c r="BE284" i="2"/>
  <c r="BF284" i="2"/>
  <c r="BH284" i="2"/>
  <c r="BI284" i="2"/>
  <c r="BJ284" i="2"/>
  <c r="BK284" i="2"/>
  <c r="BL284" i="2"/>
  <c r="BM284" i="2"/>
  <c r="BN284" i="2"/>
  <c r="BO284" i="2"/>
  <c r="BP284" i="2"/>
  <c r="BQ284" i="2"/>
  <c r="BR284" i="2"/>
  <c r="BS284" i="2"/>
  <c r="BT284" i="2"/>
  <c r="BU284" i="2"/>
  <c r="BV284" i="2"/>
  <c r="BW284" i="2"/>
  <c r="BX284" i="2"/>
  <c r="BY284" i="2"/>
  <c r="BZ284" i="2"/>
  <c r="CA284" i="2"/>
  <c r="CB284" i="2"/>
  <c r="CC284" i="2"/>
  <c r="CD284" i="2"/>
  <c r="CE284" i="2"/>
  <c r="CF284" i="2"/>
  <c r="CG284" i="2"/>
  <c r="CH284" i="2"/>
  <c r="CI284" i="2"/>
  <c r="CJ284" i="2"/>
  <c r="CK284" i="2"/>
  <c r="CL284" i="2"/>
  <c r="CM284" i="2"/>
  <c r="AU285" i="2"/>
  <c r="AV285" i="2"/>
  <c r="AW285" i="2"/>
  <c r="AX285" i="2"/>
  <c r="AY285" i="2"/>
  <c r="AZ285" i="2"/>
  <c r="BA285" i="2"/>
  <c r="BB285" i="2"/>
  <c r="BC285" i="2"/>
  <c r="BD285" i="2"/>
  <c r="BE285" i="2"/>
  <c r="BF285" i="2"/>
  <c r="BH285" i="2"/>
  <c r="BI285" i="2"/>
  <c r="BJ285" i="2"/>
  <c r="BK285" i="2"/>
  <c r="BL285" i="2"/>
  <c r="BM285" i="2"/>
  <c r="BN285" i="2"/>
  <c r="BO285" i="2"/>
  <c r="BP285" i="2"/>
  <c r="BQ285" i="2"/>
  <c r="BR285" i="2"/>
  <c r="BS285" i="2"/>
  <c r="BT285" i="2"/>
  <c r="BU285" i="2"/>
  <c r="BV285" i="2"/>
  <c r="BW285" i="2"/>
  <c r="BX285" i="2"/>
  <c r="BY285" i="2"/>
  <c r="BZ285" i="2"/>
  <c r="CA285" i="2"/>
  <c r="CB285" i="2"/>
  <c r="CC285" i="2"/>
  <c r="CD285" i="2"/>
  <c r="CE285" i="2"/>
  <c r="CF285" i="2"/>
  <c r="CG285" i="2"/>
  <c r="CH285" i="2"/>
  <c r="CI285" i="2"/>
  <c r="CJ285" i="2"/>
  <c r="CK285" i="2"/>
  <c r="CL285" i="2"/>
  <c r="CM285" i="2"/>
  <c r="AU286" i="2"/>
  <c r="AV286" i="2"/>
  <c r="AW286" i="2"/>
  <c r="AX286" i="2"/>
  <c r="AY286" i="2"/>
  <c r="AZ286" i="2"/>
  <c r="BA286" i="2"/>
  <c r="BB286" i="2"/>
  <c r="BC286" i="2"/>
  <c r="BD286" i="2"/>
  <c r="BE286" i="2"/>
  <c r="BF286" i="2"/>
  <c r="BH286" i="2"/>
  <c r="BI286" i="2"/>
  <c r="BJ286" i="2"/>
  <c r="BK286" i="2"/>
  <c r="BL286" i="2"/>
  <c r="BM286" i="2"/>
  <c r="BN286" i="2"/>
  <c r="BO286" i="2"/>
  <c r="BP286" i="2"/>
  <c r="BQ286" i="2"/>
  <c r="BR286" i="2"/>
  <c r="BS286" i="2"/>
  <c r="BT286" i="2"/>
  <c r="BU286" i="2"/>
  <c r="BV286" i="2"/>
  <c r="BW286" i="2"/>
  <c r="BX286" i="2"/>
  <c r="BY286" i="2"/>
  <c r="BZ286" i="2"/>
  <c r="CA286" i="2"/>
  <c r="CB286" i="2"/>
  <c r="CC286" i="2"/>
  <c r="CD286" i="2"/>
  <c r="CE286" i="2"/>
  <c r="CF286" i="2"/>
  <c r="CG286" i="2"/>
  <c r="CH286" i="2"/>
  <c r="CI286" i="2"/>
  <c r="CJ286" i="2"/>
  <c r="CK286" i="2"/>
  <c r="CL286" i="2"/>
  <c r="CM286" i="2"/>
  <c r="AU287" i="2"/>
  <c r="AV287" i="2"/>
  <c r="AW287" i="2"/>
  <c r="AX287" i="2"/>
  <c r="AY287" i="2"/>
  <c r="AZ287" i="2"/>
  <c r="BA287" i="2"/>
  <c r="BB287" i="2"/>
  <c r="BC287" i="2"/>
  <c r="BD287" i="2"/>
  <c r="BE287" i="2"/>
  <c r="BF287" i="2"/>
  <c r="BH287" i="2"/>
  <c r="BI287" i="2"/>
  <c r="BJ287" i="2"/>
  <c r="BK287" i="2"/>
  <c r="BL287" i="2"/>
  <c r="BM287" i="2"/>
  <c r="BN287" i="2"/>
  <c r="BO287" i="2"/>
  <c r="BP287" i="2"/>
  <c r="BQ287" i="2"/>
  <c r="BR287" i="2"/>
  <c r="BS287" i="2"/>
  <c r="BT287" i="2"/>
  <c r="BU287" i="2"/>
  <c r="BV287" i="2"/>
  <c r="BW287" i="2"/>
  <c r="BX287" i="2"/>
  <c r="BY287" i="2"/>
  <c r="BZ287" i="2"/>
  <c r="CA287" i="2"/>
  <c r="CB287" i="2"/>
  <c r="CC287" i="2"/>
  <c r="CD287" i="2"/>
  <c r="CE287" i="2"/>
  <c r="CF287" i="2"/>
  <c r="CG287" i="2"/>
  <c r="CH287" i="2"/>
  <c r="CI287" i="2"/>
  <c r="CJ287" i="2"/>
  <c r="CK287" i="2"/>
  <c r="CL287" i="2"/>
  <c r="CM287" i="2"/>
  <c r="AU288" i="2"/>
  <c r="AV288" i="2"/>
  <c r="AW288" i="2"/>
  <c r="AX288" i="2"/>
  <c r="AY288" i="2"/>
  <c r="AZ288" i="2"/>
  <c r="BA288" i="2"/>
  <c r="BB288" i="2"/>
  <c r="BC288" i="2"/>
  <c r="BD288" i="2"/>
  <c r="BE288" i="2"/>
  <c r="BF288" i="2"/>
  <c r="BG288" i="2"/>
  <c r="BH288" i="2"/>
  <c r="BI288" i="2"/>
  <c r="BJ288" i="2"/>
  <c r="BK288" i="2"/>
  <c r="BL288" i="2"/>
  <c r="BM288" i="2"/>
  <c r="BN288" i="2"/>
  <c r="BO288" i="2"/>
  <c r="BP288" i="2"/>
  <c r="BQ288" i="2"/>
  <c r="BR288" i="2"/>
  <c r="BS288" i="2"/>
  <c r="BT288" i="2"/>
  <c r="BU288" i="2"/>
  <c r="BV288" i="2"/>
  <c r="BW288" i="2"/>
  <c r="BX288" i="2"/>
  <c r="BY288" i="2"/>
  <c r="BZ288" i="2"/>
  <c r="CA288" i="2"/>
  <c r="CB288" i="2"/>
  <c r="CC288" i="2"/>
  <c r="CD288" i="2"/>
  <c r="CE288" i="2"/>
  <c r="CF288" i="2"/>
  <c r="CG288" i="2"/>
  <c r="CH288" i="2"/>
  <c r="CI288" i="2"/>
  <c r="CJ288" i="2"/>
  <c r="CK288" i="2"/>
  <c r="CL288" i="2"/>
  <c r="CM288" i="2"/>
  <c r="AU289" i="2"/>
  <c r="AV289" i="2"/>
  <c r="AW289" i="2"/>
  <c r="AX289" i="2"/>
  <c r="AY289" i="2"/>
  <c r="AZ289" i="2"/>
  <c r="BA289" i="2"/>
  <c r="BB289" i="2"/>
  <c r="BC289" i="2"/>
  <c r="BD289" i="2"/>
  <c r="BE289" i="2"/>
  <c r="BF289" i="2"/>
  <c r="BH289" i="2"/>
  <c r="BI289" i="2"/>
  <c r="BJ289" i="2"/>
  <c r="BK289" i="2"/>
  <c r="BL289" i="2"/>
  <c r="BM289" i="2"/>
  <c r="BN289" i="2"/>
  <c r="BO289" i="2"/>
  <c r="BP289" i="2"/>
  <c r="BQ289" i="2"/>
  <c r="BR289" i="2"/>
  <c r="BS289" i="2"/>
  <c r="BT289" i="2"/>
  <c r="BU289" i="2"/>
  <c r="BV289" i="2"/>
  <c r="BW289" i="2"/>
  <c r="BX289" i="2"/>
  <c r="BY289" i="2"/>
  <c r="BZ289" i="2"/>
  <c r="CA289" i="2"/>
  <c r="CB289" i="2"/>
  <c r="CC289" i="2"/>
  <c r="CD289" i="2"/>
  <c r="CE289" i="2"/>
  <c r="CF289" i="2"/>
  <c r="CG289" i="2"/>
  <c r="CH289" i="2"/>
  <c r="CI289" i="2"/>
  <c r="CJ289" i="2"/>
  <c r="CK289" i="2"/>
  <c r="CL289" i="2"/>
  <c r="CM289" i="2"/>
  <c r="AU290" i="2"/>
  <c r="AV290" i="2"/>
  <c r="AW290" i="2"/>
  <c r="AX290" i="2"/>
  <c r="AY290" i="2"/>
  <c r="AZ290" i="2"/>
  <c r="BA290" i="2"/>
  <c r="BB290" i="2"/>
  <c r="BC290" i="2"/>
  <c r="BD290" i="2"/>
  <c r="BE290" i="2"/>
  <c r="BF290" i="2"/>
  <c r="BH290" i="2"/>
  <c r="BI290" i="2"/>
  <c r="BJ290" i="2"/>
  <c r="BK290" i="2"/>
  <c r="BL290" i="2"/>
  <c r="BM290" i="2"/>
  <c r="BN290" i="2"/>
  <c r="BO290" i="2"/>
  <c r="BP290" i="2"/>
  <c r="BQ290" i="2"/>
  <c r="BR290" i="2"/>
  <c r="BS290" i="2"/>
  <c r="BT290" i="2"/>
  <c r="BU290" i="2"/>
  <c r="BV290" i="2"/>
  <c r="BW290" i="2"/>
  <c r="BX290" i="2"/>
  <c r="BY290" i="2"/>
  <c r="BZ290" i="2"/>
  <c r="CA290" i="2"/>
  <c r="CB290" i="2"/>
  <c r="CC290" i="2"/>
  <c r="CD290" i="2"/>
  <c r="CE290" i="2"/>
  <c r="CF290" i="2"/>
  <c r="CG290" i="2"/>
  <c r="CH290" i="2"/>
  <c r="CI290" i="2"/>
  <c r="CJ290" i="2"/>
  <c r="CK290" i="2"/>
  <c r="CL290" i="2"/>
  <c r="CM290" i="2"/>
  <c r="AU291" i="2"/>
  <c r="AV291" i="2"/>
  <c r="AW291" i="2"/>
  <c r="AX291" i="2"/>
  <c r="AY291" i="2"/>
  <c r="AZ291" i="2"/>
  <c r="BA291" i="2"/>
  <c r="BB291" i="2"/>
  <c r="BC291" i="2"/>
  <c r="BD291" i="2"/>
  <c r="BE291" i="2"/>
  <c r="BF291" i="2"/>
  <c r="BH291" i="2"/>
  <c r="BI291" i="2"/>
  <c r="BJ291" i="2"/>
  <c r="BK291" i="2"/>
  <c r="BL291" i="2"/>
  <c r="BM291" i="2"/>
  <c r="BN291" i="2"/>
  <c r="BO291" i="2"/>
  <c r="BP291" i="2"/>
  <c r="BQ291" i="2"/>
  <c r="BR291" i="2"/>
  <c r="BS291" i="2"/>
  <c r="BT291" i="2"/>
  <c r="BU291" i="2"/>
  <c r="BV291" i="2"/>
  <c r="BW291" i="2"/>
  <c r="BX291" i="2"/>
  <c r="BY291" i="2"/>
  <c r="BZ291" i="2"/>
  <c r="CA291" i="2"/>
  <c r="CB291" i="2"/>
  <c r="CC291" i="2"/>
  <c r="CD291" i="2"/>
  <c r="CE291" i="2"/>
  <c r="CF291" i="2"/>
  <c r="CG291" i="2"/>
  <c r="CH291" i="2"/>
  <c r="CI291" i="2"/>
  <c r="CJ291" i="2"/>
  <c r="CK291" i="2"/>
  <c r="CL291" i="2"/>
  <c r="CM291" i="2"/>
  <c r="AU292" i="2"/>
  <c r="AV292" i="2"/>
  <c r="AW292" i="2"/>
  <c r="AX292" i="2"/>
  <c r="AY292" i="2"/>
  <c r="AZ292" i="2"/>
  <c r="BA292" i="2"/>
  <c r="BB292" i="2"/>
  <c r="BC292" i="2"/>
  <c r="BD292" i="2"/>
  <c r="BE292" i="2"/>
  <c r="BF292" i="2"/>
  <c r="BH292" i="2"/>
  <c r="BI292" i="2"/>
  <c r="BJ292" i="2"/>
  <c r="BK292" i="2"/>
  <c r="BL292" i="2"/>
  <c r="BM292" i="2"/>
  <c r="BN292" i="2"/>
  <c r="BO292" i="2"/>
  <c r="BP292" i="2"/>
  <c r="BQ292" i="2"/>
  <c r="BR292" i="2"/>
  <c r="BS292" i="2"/>
  <c r="BT292" i="2"/>
  <c r="BU292" i="2"/>
  <c r="BV292" i="2"/>
  <c r="BW292" i="2"/>
  <c r="BX292" i="2"/>
  <c r="BY292" i="2"/>
  <c r="BZ292" i="2"/>
  <c r="CA292" i="2"/>
  <c r="CB292" i="2"/>
  <c r="CC292" i="2"/>
  <c r="CD292" i="2"/>
  <c r="CE292" i="2"/>
  <c r="CF292" i="2"/>
  <c r="CG292" i="2"/>
  <c r="CH292" i="2"/>
  <c r="CI292" i="2"/>
  <c r="CJ292" i="2"/>
  <c r="CK292" i="2"/>
  <c r="CL292" i="2"/>
  <c r="CM292" i="2"/>
  <c r="AU293" i="2"/>
  <c r="AV293" i="2"/>
  <c r="AW293" i="2"/>
  <c r="AX293" i="2"/>
  <c r="AY293" i="2"/>
  <c r="AZ293" i="2"/>
  <c r="BA293" i="2"/>
  <c r="BB293" i="2"/>
  <c r="BC293" i="2"/>
  <c r="BD293" i="2"/>
  <c r="BE293" i="2"/>
  <c r="BF293" i="2"/>
  <c r="BH293" i="2"/>
  <c r="BI293" i="2"/>
  <c r="BJ293" i="2"/>
  <c r="BK293" i="2"/>
  <c r="BL293" i="2"/>
  <c r="BM293" i="2"/>
  <c r="BN293" i="2"/>
  <c r="BO293" i="2"/>
  <c r="BP293" i="2"/>
  <c r="BQ293" i="2"/>
  <c r="BR293" i="2"/>
  <c r="BS293" i="2"/>
  <c r="BT293" i="2"/>
  <c r="BU293" i="2"/>
  <c r="BV293" i="2"/>
  <c r="BW293" i="2"/>
  <c r="BX293" i="2"/>
  <c r="BY293" i="2"/>
  <c r="BZ293" i="2"/>
  <c r="CA293" i="2"/>
  <c r="CB293" i="2"/>
  <c r="CC293" i="2"/>
  <c r="CD293" i="2"/>
  <c r="CE293" i="2"/>
  <c r="CF293" i="2"/>
  <c r="CG293" i="2"/>
  <c r="CH293" i="2"/>
  <c r="CI293" i="2"/>
  <c r="CJ293" i="2"/>
  <c r="CK293" i="2"/>
  <c r="CL293" i="2"/>
  <c r="CM293" i="2"/>
  <c r="AU294" i="2"/>
  <c r="AV294" i="2"/>
  <c r="AW294" i="2"/>
  <c r="AX294" i="2"/>
  <c r="AY294" i="2"/>
  <c r="AZ294" i="2"/>
  <c r="BA294" i="2"/>
  <c r="BB294" i="2"/>
  <c r="BC294" i="2"/>
  <c r="BD294" i="2"/>
  <c r="BE294" i="2"/>
  <c r="BF294" i="2"/>
  <c r="BH294" i="2"/>
  <c r="BI294" i="2"/>
  <c r="BJ294" i="2"/>
  <c r="BK294" i="2"/>
  <c r="BL294" i="2"/>
  <c r="BM294" i="2"/>
  <c r="BN294" i="2"/>
  <c r="BO294" i="2"/>
  <c r="BP294" i="2"/>
  <c r="BQ294" i="2"/>
  <c r="BR294" i="2"/>
  <c r="BS294" i="2"/>
  <c r="BT294" i="2"/>
  <c r="BU294" i="2"/>
  <c r="BV294" i="2"/>
  <c r="BW294" i="2"/>
  <c r="BX294" i="2"/>
  <c r="BY294" i="2"/>
  <c r="BZ294" i="2"/>
  <c r="CA294" i="2"/>
  <c r="CB294" i="2"/>
  <c r="CC294" i="2"/>
  <c r="CD294" i="2"/>
  <c r="CE294" i="2"/>
  <c r="CF294" i="2"/>
  <c r="CG294" i="2"/>
  <c r="CH294" i="2"/>
  <c r="CI294" i="2"/>
  <c r="CJ294" i="2"/>
  <c r="CK294" i="2"/>
  <c r="CL294" i="2"/>
  <c r="CM294" i="2"/>
  <c r="AU295" i="2"/>
  <c r="AV295" i="2"/>
  <c r="AW295" i="2"/>
  <c r="AX295" i="2"/>
  <c r="AY295" i="2"/>
  <c r="AZ295" i="2"/>
  <c r="BA295" i="2"/>
  <c r="BB295" i="2"/>
  <c r="BC295" i="2"/>
  <c r="BD295" i="2"/>
  <c r="BE295" i="2"/>
  <c r="BF295" i="2"/>
  <c r="BH295" i="2"/>
  <c r="BI295" i="2"/>
  <c r="BJ295" i="2"/>
  <c r="BK295" i="2"/>
  <c r="BL295" i="2"/>
  <c r="BM295" i="2"/>
  <c r="BN295" i="2"/>
  <c r="BO295" i="2"/>
  <c r="BP295" i="2"/>
  <c r="BQ295" i="2"/>
  <c r="BR295" i="2"/>
  <c r="BS295" i="2"/>
  <c r="BT295" i="2"/>
  <c r="BU295" i="2"/>
  <c r="BV295" i="2"/>
  <c r="BW295" i="2"/>
  <c r="BX295" i="2"/>
  <c r="BY295" i="2"/>
  <c r="BZ295" i="2"/>
  <c r="CA295" i="2"/>
  <c r="CB295" i="2"/>
  <c r="CC295" i="2"/>
  <c r="CD295" i="2"/>
  <c r="CE295" i="2"/>
  <c r="CF295" i="2"/>
  <c r="CG295" i="2"/>
  <c r="CH295" i="2"/>
  <c r="CI295" i="2"/>
  <c r="CJ295" i="2"/>
  <c r="CK295" i="2"/>
  <c r="CL295" i="2"/>
  <c r="CM295" i="2"/>
  <c r="AU296" i="2"/>
  <c r="AV296" i="2"/>
  <c r="AW296" i="2"/>
  <c r="AX296" i="2"/>
  <c r="AY296" i="2"/>
  <c r="AZ296" i="2"/>
  <c r="BA296" i="2"/>
  <c r="BB296" i="2"/>
  <c r="BC296" i="2"/>
  <c r="BD296" i="2"/>
  <c r="BE296" i="2"/>
  <c r="BF296" i="2"/>
  <c r="BH296" i="2"/>
  <c r="BI296" i="2"/>
  <c r="BJ296" i="2"/>
  <c r="BK296" i="2"/>
  <c r="BL296" i="2"/>
  <c r="BM296" i="2"/>
  <c r="BN296" i="2"/>
  <c r="BO296" i="2"/>
  <c r="BP296" i="2"/>
  <c r="BQ296" i="2"/>
  <c r="BR296" i="2"/>
  <c r="BS296" i="2"/>
  <c r="BT296" i="2"/>
  <c r="BU296" i="2"/>
  <c r="BV296" i="2"/>
  <c r="BW296" i="2"/>
  <c r="BX296" i="2"/>
  <c r="BY296" i="2"/>
  <c r="BZ296" i="2"/>
  <c r="CA296" i="2"/>
  <c r="CB296" i="2"/>
  <c r="CC296" i="2"/>
  <c r="CD296" i="2"/>
  <c r="CE296" i="2"/>
  <c r="CF296" i="2"/>
  <c r="CG296" i="2"/>
  <c r="CH296" i="2"/>
  <c r="CI296" i="2"/>
  <c r="CJ296" i="2"/>
  <c r="CK296" i="2"/>
  <c r="CL296" i="2"/>
  <c r="CM296" i="2"/>
  <c r="AU297" i="2"/>
  <c r="AV297" i="2"/>
  <c r="AW297" i="2"/>
  <c r="AX297" i="2"/>
  <c r="AY297" i="2"/>
  <c r="AZ297" i="2"/>
  <c r="BA297" i="2"/>
  <c r="BB297" i="2"/>
  <c r="BC297" i="2"/>
  <c r="BD297" i="2"/>
  <c r="BE297" i="2"/>
  <c r="BF297" i="2"/>
  <c r="BH297" i="2"/>
  <c r="BI297" i="2"/>
  <c r="BJ297" i="2"/>
  <c r="BK297" i="2"/>
  <c r="BL297" i="2"/>
  <c r="BM297" i="2"/>
  <c r="BN297" i="2"/>
  <c r="BO297" i="2"/>
  <c r="BP297" i="2"/>
  <c r="BQ297" i="2"/>
  <c r="BR297" i="2"/>
  <c r="BS297" i="2"/>
  <c r="BT297" i="2"/>
  <c r="BU297" i="2"/>
  <c r="BV297" i="2"/>
  <c r="BW297" i="2"/>
  <c r="BX297" i="2"/>
  <c r="BY297" i="2"/>
  <c r="BZ297" i="2"/>
  <c r="CA297" i="2"/>
  <c r="CB297" i="2"/>
  <c r="CC297" i="2"/>
  <c r="CD297" i="2"/>
  <c r="CE297" i="2"/>
  <c r="CF297" i="2"/>
  <c r="CG297" i="2"/>
  <c r="CH297" i="2"/>
  <c r="CI297" i="2"/>
  <c r="CJ297" i="2"/>
  <c r="CK297" i="2"/>
  <c r="CL297" i="2"/>
  <c r="CM297" i="2"/>
  <c r="AU298" i="2"/>
  <c r="AV298" i="2"/>
  <c r="AW298" i="2"/>
  <c r="AX298" i="2"/>
  <c r="AY298" i="2"/>
  <c r="AZ298" i="2"/>
  <c r="BA298" i="2"/>
  <c r="BB298" i="2"/>
  <c r="BC298" i="2"/>
  <c r="BD298" i="2"/>
  <c r="BE298" i="2"/>
  <c r="BF298" i="2"/>
  <c r="BH298" i="2"/>
  <c r="BI298" i="2"/>
  <c r="BJ298" i="2"/>
  <c r="BK298" i="2"/>
  <c r="BL298" i="2"/>
  <c r="BM298" i="2"/>
  <c r="BN298" i="2"/>
  <c r="BO298" i="2"/>
  <c r="BP298" i="2"/>
  <c r="BQ298" i="2"/>
  <c r="BR298" i="2"/>
  <c r="BS298" i="2"/>
  <c r="BT298" i="2"/>
  <c r="BU298" i="2"/>
  <c r="BV298" i="2"/>
  <c r="BW298" i="2"/>
  <c r="BX298" i="2"/>
  <c r="BY298" i="2"/>
  <c r="BZ298" i="2"/>
  <c r="CA298" i="2"/>
  <c r="CB298" i="2"/>
  <c r="CC298" i="2"/>
  <c r="CD298" i="2"/>
  <c r="CE298" i="2"/>
  <c r="CF298" i="2"/>
  <c r="CG298" i="2"/>
  <c r="CH298" i="2"/>
  <c r="CI298" i="2"/>
  <c r="CJ298" i="2"/>
  <c r="CK298" i="2"/>
  <c r="CL298" i="2"/>
  <c r="CM298" i="2"/>
  <c r="AU299" i="2"/>
  <c r="AV299" i="2"/>
  <c r="AW299" i="2"/>
  <c r="AX299" i="2"/>
  <c r="AY299" i="2"/>
  <c r="AZ299" i="2"/>
  <c r="BA299" i="2"/>
  <c r="BB299" i="2"/>
  <c r="BC299" i="2"/>
  <c r="BD299" i="2"/>
  <c r="BE299" i="2"/>
  <c r="BF299" i="2"/>
  <c r="BH299" i="2"/>
  <c r="BI299" i="2"/>
  <c r="BJ299" i="2"/>
  <c r="BK299" i="2"/>
  <c r="BL299" i="2"/>
  <c r="BM299" i="2"/>
  <c r="BN299" i="2"/>
  <c r="BO299" i="2"/>
  <c r="BP299" i="2"/>
  <c r="BQ299" i="2"/>
  <c r="BR299" i="2"/>
  <c r="BS299" i="2"/>
  <c r="BT299" i="2"/>
  <c r="BU299" i="2"/>
  <c r="BV299" i="2"/>
  <c r="BW299" i="2"/>
  <c r="BX299" i="2"/>
  <c r="BY299" i="2"/>
  <c r="BZ299" i="2"/>
  <c r="CA299" i="2"/>
  <c r="CB299" i="2"/>
  <c r="CC299" i="2"/>
  <c r="CD299" i="2"/>
  <c r="CE299" i="2"/>
  <c r="CF299" i="2"/>
  <c r="CG299" i="2"/>
  <c r="CH299" i="2"/>
  <c r="CI299" i="2"/>
  <c r="CJ299" i="2"/>
  <c r="CK299" i="2"/>
  <c r="CL299" i="2"/>
  <c r="CM299" i="2"/>
  <c r="AU300" i="2"/>
  <c r="AV300" i="2"/>
  <c r="AW300" i="2"/>
  <c r="AX300" i="2"/>
  <c r="AY300" i="2"/>
  <c r="AZ300" i="2"/>
  <c r="BA300" i="2"/>
  <c r="BB300" i="2"/>
  <c r="BC300" i="2"/>
  <c r="BD300" i="2"/>
  <c r="BE300" i="2"/>
  <c r="BF300" i="2"/>
  <c r="BH300" i="2"/>
  <c r="BI300" i="2"/>
  <c r="BJ300" i="2"/>
  <c r="BK300" i="2"/>
  <c r="BL300" i="2"/>
  <c r="BM300" i="2"/>
  <c r="BN300" i="2"/>
  <c r="BO300" i="2"/>
  <c r="BP300" i="2"/>
  <c r="BQ300" i="2"/>
  <c r="BR300" i="2"/>
  <c r="BS300" i="2"/>
  <c r="BT300" i="2"/>
  <c r="BU300" i="2"/>
  <c r="BV300" i="2"/>
  <c r="BW300" i="2"/>
  <c r="BX300" i="2"/>
  <c r="BY300" i="2"/>
  <c r="BZ300" i="2"/>
  <c r="CA300" i="2"/>
  <c r="CB300" i="2"/>
  <c r="CC300" i="2"/>
  <c r="CD300" i="2"/>
  <c r="CE300" i="2"/>
  <c r="CF300" i="2"/>
  <c r="CG300" i="2"/>
  <c r="CH300" i="2"/>
  <c r="CI300" i="2"/>
  <c r="CJ300" i="2"/>
  <c r="CK300" i="2"/>
  <c r="CL300" i="2"/>
  <c r="CM300" i="2"/>
  <c r="AU301" i="2"/>
  <c r="AV301" i="2"/>
  <c r="AW301" i="2"/>
  <c r="AX301" i="2"/>
  <c r="AY301" i="2"/>
  <c r="AZ301" i="2"/>
  <c r="BA301" i="2"/>
  <c r="BB301" i="2"/>
  <c r="BC301" i="2"/>
  <c r="BD301" i="2"/>
  <c r="BE301" i="2"/>
  <c r="BF301" i="2"/>
  <c r="BH301" i="2"/>
  <c r="BI301" i="2"/>
  <c r="BJ301" i="2"/>
  <c r="BK301" i="2"/>
  <c r="BL301" i="2"/>
  <c r="BM301" i="2"/>
  <c r="BN301" i="2"/>
  <c r="BO301" i="2"/>
  <c r="BP301" i="2"/>
  <c r="BQ301" i="2"/>
  <c r="BR301" i="2"/>
  <c r="BS301" i="2"/>
  <c r="BT301" i="2"/>
  <c r="BU301" i="2"/>
  <c r="BV301" i="2"/>
  <c r="BW301" i="2"/>
  <c r="BX301" i="2"/>
  <c r="BY301" i="2"/>
  <c r="BZ301" i="2"/>
  <c r="CA301" i="2"/>
  <c r="CB301" i="2"/>
  <c r="CC301" i="2"/>
  <c r="CD301" i="2"/>
  <c r="CE301" i="2"/>
  <c r="CF301" i="2"/>
  <c r="CG301" i="2"/>
  <c r="CH301" i="2"/>
  <c r="CI301" i="2"/>
  <c r="CJ301" i="2"/>
  <c r="CK301" i="2"/>
  <c r="CL301" i="2"/>
  <c r="CM301" i="2"/>
  <c r="AU302" i="2"/>
  <c r="AV302" i="2"/>
  <c r="AW302" i="2"/>
  <c r="AX302" i="2"/>
  <c r="AY302" i="2"/>
  <c r="AZ302" i="2"/>
  <c r="BA302" i="2"/>
  <c r="BB302" i="2"/>
  <c r="BC302" i="2"/>
  <c r="BD302" i="2"/>
  <c r="BE302" i="2"/>
  <c r="BF302" i="2"/>
  <c r="BH302" i="2"/>
  <c r="BI302" i="2"/>
  <c r="BJ302" i="2"/>
  <c r="BK302" i="2"/>
  <c r="BL302" i="2"/>
  <c r="BM302" i="2"/>
  <c r="BN302" i="2"/>
  <c r="BO302" i="2"/>
  <c r="BP302" i="2"/>
  <c r="BQ302" i="2"/>
  <c r="BR302" i="2"/>
  <c r="BS302" i="2"/>
  <c r="BT302" i="2"/>
  <c r="BU302" i="2"/>
  <c r="BV302" i="2"/>
  <c r="BW302" i="2"/>
  <c r="BX302" i="2"/>
  <c r="BY302" i="2"/>
  <c r="BZ302" i="2"/>
  <c r="CA302" i="2"/>
  <c r="CB302" i="2"/>
  <c r="CC302" i="2"/>
  <c r="CD302" i="2"/>
  <c r="CE302" i="2"/>
  <c r="CF302" i="2"/>
  <c r="CG302" i="2"/>
  <c r="CH302" i="2"/>
  <c r="CI302" i="2"/>
  <c r="CJ302" i="2"/>
  <c r="CK302" i="2"/>
  <c r="CL302" i="2"/>
  <c r="CM302" i="2"/>
  <c r="AU303" i="2"/>
  <c r="AV303" i="2"/>
  <c r="AW303" i="2"/>
  <c r="AX303" i="2"/>
  <c r="AY303" i="2"/>
  <c r="AZ303" i="2"/>
  <c r="BA303" i="2"/>
  <c r="BB303" i="2"/>
  <c r="BC303" i="2"/>
  <c r="BD303" i="2"/>
  <c r="BE303" i="2"/>
  <c r="BF303" i="2"/>
  <c r="BH303" i="2"/>
  <c r="BI303" i="2"/>
  <c r="BJ303" i="2"/>
  <c r="BK303" i="2"/>
  <c r="BL303" i="2"/>
  <c r="BM303" i="2"/>
  <c r="BN303" i="2"/>
  <c r="BO303" i="2"/>
  <c r="BP303" i="2"/>
  <c r="BQ303" i="2"/>
  <c r="BR303" i="2"/>
  <c r="BS303" i="2"/>
  <c r="BT303" i="2"/>
  <c r="BU303" i="2"/>
  <c r="BV303" i="2"/>
  <c r="BW303" i="2"/>
  <c r="BX303" i="2"/>
  <c r="BY303" i="2"/>
  <c r="BZ303" i="2"/>
  <c r="CA303" i="2"/>
  <c r="CB303" i="2"/>
  <c r="CC303" i="2"/>
  <c r="CD303" i="2"/>
  <c r="CE303" i="2"/>
  <c r="CF303" i="2"/>
  <c r="CG303" i="2"/>
  <c r="CH303" i="2"/>
  <c r="CI303" i="2"/>
  <c r="CJ303" i="2"/>
  <c r="CK303" i="2"/>
  <c r="CL303" i="2"/>
  <c r="CM303" i="2"/>
  <c r="AU304" i="2"/>
  <c r="AV304" i="2"/>
  <c r="AW304" i="2"/>
  <c r="AX304" i="2"/>
  <c r="AY304" i="2"/>
  <c r="AZ304" i="2"/>
  <c r="BA304" i="2"/>
  <c r="BB304" i="2"/>
  <c r="BC304" i="2"/>
  <c r="BD304" i="2"/>
  <c r="BE304" i="2"/>
  <c r="BF304" i="2"/>
  <c r="BH304" i="2"/>
  <c r="BI304" i="2"/>
  <c r="BJ304" i="2"/>
  <c r="BK304" i="2"/>
  <c r="BL304" i="2"/>
  <c r="BM304" i="2"/>
  <c r="BN304" i="2"/>
  <c r="BO304" i="2"/>
  <c r="BP304" i="2"/>
  <c r="BQ304" i="2"/>
  <c r="BR304" i="2"/>
  <c r="BS304" i="2"/>
  <c r="BT304" i="2"/>
  <c r="BU304" i="2"/>
  <c r="BV304" i="2"/>
  <c r="BW304" i="2"/>
  <c r="BX304" i="2"/>
  <c r="BY304" i="2"/>
  <c r="BZ304" i="2"/>
  <c r="CA304" i="2"/>
  <c r="CB304" i="2"/>
  <c r="CC304" i="2"/>
  <c r="CD304" i="2"/>
  <c r="CE304" i="2"/>
  <c r="CF304" i="2"/>
  <c r="CG304" i="2"/>
  <c r="CH304" i="2"/>
  <c r="CI304" i="2"/>
  <c r="CJ304" i="2"/>
  <c r="CK304" i="2"/>
  <c r="CL304" i="2"/>
  <c r="CM304" i="2"/>
  <c r="AU305" i="2"/>
  <c r="AV305" i="2"/>
  <c r="AW305" i="2"/>
  <c r="AX305" i="2"/>
  <c r="AY305" i="2"/>
  <c r="AZ305" i="2"/>
  <c r="BA305" i="2"/>
  <c r="BB305" i="2"/>
  <c r="BC305" i="2"/>
  <c r="BD305" i="2"/>
  <c r="BE305" i="2"/>
  <c r="BF305" i="2"/>
  <c r="BH305" i="2"/>
  <c r="BI305" i="2"/>
  <c r="BJ305" i="2"/>
  <c r="BK305" i="2"/>
  <c r="BL305" i="2"/>
  <c r="BM305" i="2"/>
  <c r="BN305" i="2"/>
  <c r="BO305" i="2"/>
  <c r="BP305" i="2"/>
  <c r="BQ305" i="2"/>
  <c r="BR305" i="2"/>
  <c r="BS305" i="2"/>
  <c r="BT305" i="2"/>
  <c r="BU305" i="2"/>
  <c r="BV305" i="2"/>
  <c r="BW305" i="2"/>
  <c r="BX305" i="2"/>
  <c r="BY305" i="2"/>
  <c r="BZ305" i="2"/>
  <c r="CA305" i="2"/>
  <c r="CB305" i="2"/>
  <c r="CC305" i="2"/>
  <c r="CD305" i="2"/>
  <c r="CE305" i="2"/>
  <c r="CF305" i="2"/>
  <c r="CG305" i="2"/>
  <c r="CH305" i="2"/>
  <c r="CI305" i="2"/>
  <c r="CJ305" i="2"/>
  <c r="CK305" i="2"/>
  <c r="CL305" i="2"/>
  <c r="CM305" i="2"/>
  <c r="AU306" i="2"/>
  <c r="AV306" i="2"/>
  <c r="AW306" i="2"/>
  <c r="AX306" i="2"/>
  <c r="AY306" i="2"/>
  <c r="AZ306" i="2"/>
  <c r="BA306" i="2"/>
  <c r="BB306" i="2"/>
  <c r="BC306" i="2"/>
  <c r="BD306" i="2"/>
  <c r="BE306" i="2"/>
  <c r="BF306" i="2"/>
  <c r="BH306" i="2"/>
  <c r="BI306" i="2"/>
  <c r="BJ306" i="2"/>
  <c r="BK306" i="2"/>
  <c r="BL306" i="2"/>
  <c r="BM306" i="2"/>
  <c r="BN306" i="2"/>
  <c r="BO306" i="2"/>
  <c r="BP306" i="2"/>
  <c r="BQ306" i="2"/>
  <c r="BR306" i="2"/>
  <c r="BS306" i="2"/>
  <c r="BT306" i="2"/>
  <c r="BU306" i="2"/>
  <c r="BV306" i="2"/>
  <c r="BW306" i="2"/>
  <c r="BX306" i="2"/>
  <c r="BY306" i="2"/>
  <c r="BZ306" i="2"/>
  <c r="CA306" i="2"/>
  <c r="CB306" i="2"/>
  <c r="CC306" i="2"/>
  <c r="CD306" i="2"/>
  <c r="CE306" i="2"/>
  <c r="CF306" i="2"/>
  <c r="CG306" i="2"/>
  <c r="CH306" i="2"/>
  <c r="CI306" i="2"/>
  <c r="CJ306" i="2"/>
  <c r="CK306" i="2"/>
  <c r="CL306" i="2"/>
  <c r="CM306" i="2"/>
  <c r="AU307" i="2"/>
  <c r="AV307" i="2"/>
  <c r="AW307" i="2"/>
  <c r="AX307" i="2"/>
  <c r="AY307" i="2"/>
  <c r="AZ307" i="2"/>
  <c r="BA307" i="2"/>
  <c r="BB307" i="2"/>
  <c r="BC307" i="2"/>
  <c r="BD307" i="2"/>
  <c r="BE307" i="2"/>
  <c r="BF307" i="2"/>
  <c r="BG307" i="2"/>
  <c r="BH307" i="2"/>
  <c r="BI307" i="2"/>
  <c r="BJ307" i="2"/>
  <c r="BK307" i="2"/>
  <c r="BL307" i="2"/>
  <c r="BM307" i="2"/>
  <c r="BN307" i="2"/>
  <c r="BO307" i="2"/>
  <c r="BP307" i="2"/>
  <c r="BQ307" i="2"/>
  <c r="BR307" i="2"/>
  <c r="BS307" i="2"/>
  <c r="BT307" i="2"/>
  <c r="BU307" i="2"/>
  <c r="BV307" i="2"/>
  <c r="BW307" i="2"/>
  <c r="BX307" i="2"/>
  <c r="BY307" i="2"/>
  <c r="BZ307" i="2"/>
  <c r="CA307" i="2"/>
  <c r="CB307" i="2"/>
  <c r="CC307" i="2"/>
  <c r="CD307" i="2"/>
  <c r="CE307" i="2"/>
  <c r="CF307" i="2"/>
  <c r="CG307" i="2"/>
  <c r="CH307" i="2"/>
  <c r="CI307" i="2"/>
  <c r="CJ307" i="2"/>
  <c r="CK307" i="2"/>
  <c r="CL307" i="2"/>
  <c r="CM307" i="2"/>
  <c r="AU308" i="2"/>
  <c r="AV308" i="2"/>
  <c r="AW308" i="2"/>
  <c r="AX308" i="2"/>
  <c r="AY308" i="2"/>
  <c r="AZ308" i="2"/>
  <c r="BA308" i="2"/>
  <c r="BB308" i="2"/>
  <c r="BC308" i="2"/>
  <c r="BD308" i="2"/>
  <c r="BE308" i="2"/>
  <c r="BF308" i="2"/>
  <c r="BH308" i="2"/>
  <c r="BI308" i="2"/>
  <c r="BJ308" i="2"/>
  <c r="BK308" i="2"/>
  <c r="BL308" i="2"/>
  <c r="BM308" i="2"/>
  <c r="BN308" i="2"/>
  <c r="BO308" i="2"/>
  <c r="BP308" i="2"/>
  <c r="BQ308" i="2"/>
  <c r="BR308" i="2"/>
  <c r="BS308" i="2"/>
  <c r="BT308" i="2"/>
  <c r="BU308" i="2"/>
  <c r="BV308" i="2"/>
  <c r="BW308" i="2"/>
  <c r="BX308" i="2"/>
  <c r="BY308" i="2"/>
  <c r="BZ308" i="2"/>
  <c r="CA308" i="2"/>
  <c r="CB308" i="2"/>
  <c r="CC308" i="2"/>
  <c r="CD308" i="2"/>
  <c r="CE308" i="2"/>
  <c r="CF308" i="2"/>
  <c r="CG308" i="2"/>
  <c r="CH308" i="2"/>
  <c r="CI308" i="2"/>
  <c r="CJ308" i="2"/>
  <c r="CK308" i="2"/>
  <c r="CL308" i="2"/>
  <c r="CM308" i="2"/>
  <c r="AU309" i="2"/>
  <c r="AV309" i="2"/>
  <c r="AW309" i="2"/>
  <c r="AX309" i="2"/>
  <c r="AY309" i="2"/>
  <c r="AZ309" i="2"/>
  <c r="BA309" i="2"/>
  <c r="BB309" i="2"/>
  <c r="BC309" i="2"/>
  <c r="BD309" i="2"/>
  <c r="BE309" i="2"/>
  <c r="BF309" i="2"/>
  <c r="BG309" i="2"/>
  <c r="BH309" i="2"/>
  <c r="BI309" i="2"/>
  <c r="BJ309" i="2"/>
  <c r="BK309" i="2"/>
  <c r="BL309" i="2"/>
  <c r="BM309" i="2"/>
  <c r="BN309" i="2"/>
  <c r="BO309" i="2"/>
  <c r="BP309" i="2"/>
  <c r="BQ309" i="2"/>
  <c r="BR309" i="2"/>
  <c r="BS309" i="2"/>
  <c r="BT309" i="2"/>
  <c r="BU309" i="2"/>
  <c r="BV309" i="2"/>
  <c r="BW309" i="2"/>
  <c r="BX309" i="2"/>
  <c r="BY309" i="2"/>
  <c r="BZ309" i="2"/>
  <c r="CA309" i="2"/>
  <c r="CB309" i="2"/>
  <c r="CC309" i="2"/>
  <c r="CD309" i="2"/>
  <c r="CE309" i="2"/>
  <c r="CF309" i="2"/>
  <c r="CG309" i="2"/>
  <c r="CH309" i="2"/>
  <c r="CI309" i="2"/>
  <c r="CJ309" i="2"/>
  <c r="CK309" i="2"/>
  <c r="CL309" i="2"/>
  <c r="CM309" i="2"/>
  <c r="AU310" i="2"/>
  <c r="AV310" i="2"/>
  <c r="AW310" i="2"/>
  <c r="AX310" i="2"/>
  <c r="AY310" i="2"/>
  <c r="AZ310" i="2"/>
  <c r="BA310" i="2"/>
  <c r="BB310" i="2"/>
  <c r="BC310" i="2"/>
  <c r="BD310" i="2"/>
  <c r="BE310" i="2"/>
  <c r="BF310" i="2"/>
  <c r="BG310" i="2"/>
  <c r="BH310" i="2"/>
  <c r="BI310" i="2"/>
  <c r="BJ310" i="2"/>
  <c r="BK310" i="2"/>
  <c r="BL310" i="2"/>
  <c r="BM310" i="2"/>
  <c r="BN310" i="2"/>
  <c r="BO310" i="2"/>
  <c r="BP310" i="2"/>
  <c r="BQ310" i="2"/>
  <c r="BR310" i="2"/>
  <c r="BS310" i="2"/>
  <c r="BT310" i="2"/>
  <c r="BU310" i="2"/>
  <c r="BV310" i="2"/>
  <c r="BW310" i="2"/>
  <c r="BX310" i="2"/>
  <c r="BY310" i="2"/>
  <c r="BZ310" i="2"/>
  <c r="CA310" i="2"/>
  <c r="CB310" i="2"/>
  <c r="CC310" i="2"/>
  <c r="CD310" i="2"/>
  <c r="CE310" i="2"/>
  <c r="CF310" i="2"/>
  <c r="CG310" i="2"/>
  <c r="CH310" i="2"/>
  <c r="CI310" i="2"/>
  <c r="CJ310" i="2"/>
  <c r="CK310" i="2"/>
  <c r="CL310" i="2"/>
  <c r="CM310" i="2"/>
  <c r="AU311" i="2"/>
  <c r="AV311" i="2"/>
  <c r="AW311" i="2"/>
  <c r="AX311" i="2"/>
  <c r="AY311" i="2"/>
  <c r="AZ311" i="2"/>
  <c r="BA311" i="2"/>
  <c r="BB311" i="2"/>
  <c r="BC311" i="2"/>
  <c r="BD311" i="2"/>
  <c r="BE311" i="2"/>
  <c r="BF311" i="2"/>
  <c r="BG311" i="2"/>
  <c r="BH311" i="2"/>
  <c r="BI311" i="2"/>
  <c r="BJ311" i="2"/>
  <c r="BK311" i="2"/>
  <c r="BL311" i="2"/>
  <c r="BM311" i="2"/>
  <c r="BN311" i="2"/>
  <c r="BO311" i="2"/>
  <c r="BP311" i="2"/>
  <c r="BQ311" i="2"/>
  <c r="BR311" i="2"/>
  <c r="BS311" i="2"/>
  <c r="BT311" i="2"/>
  <c r="BU311" i="2"/>
  <c r="BV311" i="2"/>
  <c r="BW311" i="2"/>
  <c r="BX311" i="2"/>
  <c r="BY311" i="2"/>
  <c r="BZ311" i="2"/>
  <c r="CA311" i="2"/>
  <c r="CB311" i="2"/>
  <c r="CC311" i="2"/>
  <c r="CD311" i="2"/>
  <c r="CE311" i="2"/>
  <c r="CF311" i="2"/>
  <c r="CG311" i="2"/>
  <c r="CH311" i="2"/>
  <c r="CI311" i="2"/>
  <c r="CJ311" i="2"/>
  <c r="CK311" i="2"/>
  <c r="CL311" i="2"/>
  <c r="CM311" i="2"/>
  <c r="AU312" i="2"/>
  <c r="AV312" i="2"/>
  <c r="AW312" i="2"/>
  <c r="AX312" i="2"/>
  <c r="AY312" i="2"/>
  <c r="AZ312" i="2"/>
  <c r="BA312" i="2"/>
  <c r="BB312" i="2"/>
  <c r="BC312" i="2"/>
  <c r="BD312" i="2"/>
  <c r="BE312" i="2"/>
  <c r="BF312" i="2"/>
  <c r="BH312" i="2"/>
  <c r="BI312" i="2"/>
  <c r="BJ312" i="2"/>
  <c r="BK312" i="2"/>
  <c r="BL312" i="2"/>
  <c r="BM312" i="2"/>
  <c r="BN312" i="2"/>
  <c r="BO312" i="2"/>
  <c r="BP312" i="2"/>
  <c r="BQ312" i="2"/>
  <c r="BR312" i="2"/>
  <c r="BS312" i="2"/>
  <c r="BT312" i="2"/>
  <c r="BU312" i="2"/>
  <c r="BV312" i="2"/>
  <c r="BW312" i="2"/>
  <c r="BX312" i="2"/>
  <c r="BY312" i="2"/>
  <c r="BZ312" i="2"/>
  <c r="CA312" i="2"/>
  <c r="CB312" i="2"/>
  <c r="CC312" i="2"/>
  <c r="CD312" i="2"/>
  <c r="CE312" i="2"/>
  <c r="CF312" i="2"/>
  <c r="CG312" i="2"/>
  <c r="CH312" i="2"/>
  <c r="CI312" i="2"/>
  <c r="CJ312" i="2"/>
  <c r="CK312" i="2"/>
  <c r="CL312" i="2"/>
  <c r="CM312" i="2"/>
  <c r="AU313" i="2"/>
  <c r="AV313" i="2"/>
  <c r="AW313" i="2"/>
  <c r="AX313" i="2"/>
  <c r="AY313" i="2"/>
  <c r="AZ313" i="2"/>
  <c r="BA313" i="2"/>
  <c r="BB313" i="2"/>
  <c r="BC313" i="2"/>
  <c r="BD313" i="2"/>
  <c r="BE313" i="2"/>
  <c r="BF313" i="2"/>
  <c r="BG313" i="2"/>
  <c r="BH313" i="2"/>
  <c r="BI313" i="2"/>
  <c r="BJ313" i="2"/>
  <c r="BK313" i="2"/>
  <c r="BL313" i="2"/>
  <c r="BM313" i="2"/>
  <c r="BN313" i="2"/>
  <c r="BO313" i="2"/>
  <c r="BP313" i="2"/>
  <c r="BQ313" i="2"/>
  <c r="BR313" i="2"/>
  <c r="BS313" i="2"/>
  <c r="BT313" i="2"/>
  <c r="BU313" i="2"/>
  <c r="BV313" i="2"/>
  <c r="BW313" i="2"/>
  <c r="BX313" i="2"/>
  <c r="BY313" i="2"/>
  <c r="BZ313" i="2"/>
  <c r="CA313" i="2"/>
  <c r="CB313" i="2"/>
  <c r="CC313" i="2"/>
  <c r="CD313" i="2"/>
  <c r="CE313" i="2"/>
  <c r="CF313" i="2"/>
  <c r="CG313" i="2"/>
  <c r="CH313" i="2"/>
  <c r="CI313" i="2"/>
  <c r="CJ313" i="2"/>
  <c r="CK313" i="2"/>
  <c r="CL313" i="2"/>
  <c r="CM313" i="2"/>
  <c r="AU314" i="2"/>
  <c r="AV314" i="2"/>
  <c r="AW314" i="2"/>
  <c r="AX314" i="2"/>
  <c r="AY314" i="2"/>
  <c r="AZ314" i="2"/>
  <c r="BA314" i="2"/>
  <c r="BB314" i="2"/>
  <c r="BC314" i="2"/>
  <c r="BD314" i="2"/>
  <c r="BE314" i="2"/>
  <c r="BF314" i="2"/>
  <c r="BH314" i="2"/>
  <c r="BI314" i="2"/>
  <c r="BJ314" i="2"/>
  <c r="BK314" i="2"/>
  <c r="BL314" i="2"/>
  <c r="BM314" i="2"/>
  <c r="BN314" i="2"/>
  <c r="BO314" i="2"/>
  <c r="BP314" i="2"/>
  <c r="BQ314" i="2"/>
  <c r="BR314" i="2"/>
  <c r="BS314" i="2"/>
  <c r="BT314" i="2"/>
  <c r="BU314" i="2"/>
  <c r="BV314" i="2"/>
  <c r="BW314" i="2"/>
  <c r="BX314" i="2"/>
  <c r="BY314" i="2"/>
  <c r="BZ314" i="2"/>
  <c r="CA314" i="2"/>
  <c r="CB314" i="2"/>
  <c r="CC314" i="2"/>
  <c r="CD314" i="2"/>
  <c r="CE314" i="2"/>
  <c r="CF314" i="2"/>
  <c r="CG314" i="2"/>
  <c r="CH314" i="2"/>
  <c r="CI314" i="2"/>
  <c r="CJ314" i="2"/>
  <c r="CK314" i="2"/>
  <c r="CL314" i="2"/>
  <c r="CM314" i="2"/>
  <c r="AU315" i="2"/>
  <c r="AV315" i="2"/>
  <c r="AW315" i="2"/>
  <c r="AX315" i="2"/>
  <c r="AY315" i="2"/>
  <c r="AZ315" i="2"/>
  <c r="BA315" i="2"/>
  <c r="BB315" i="2"/>
  <c r="BC315" i="2"/>
  <c r="BD315" i="2"/>
  <c r="BE315" i="2"/>
  <c r="BF315" i="2"/>
  <c r="BH315" i="2"/>
  <c r="BI315" i="2"/>
  <c r="BJ315" i="2"/>
  <c r="BK315" i="2"/>
  <c r="BL315" i="2"/>
  <c r="BM315" i="2"/>
  <c r="BN315" i="2"/>
  <c r="BO315" i="2"/>
  <c r="BP315" i="2"/>
  <c r="BQ315" i="2"/>
  <c r="BR315" i="2"/>
  <c r="BS315" i="2"/>
  <c r="BT315" i="2"/>
  <c r="BU315" i="2"/>
  <c r="BV315" i="2"/>
  <c r="BW315" i="2"/>
  <c r="BX315" i="2"/>
  <c r="BY315" i="2"/>
  <c r="BZ315" i="2"/>
  <c r="CA315" i="2"/>
  <c r="CB315" i="2"/>
  <c r="CC315" i="2"/>
  <c r="CD315" i="2"/>
  <c r="CE315" i="2"/>
  <c r="CF315" i="2"/>
  <c r="CG315" i="2"/>
  <c r="CH315" i="2"/>
  <c r="CI315" i="2"/>
  <c r="CJ315" i="2"/>
  <c r="CK315" i="2"/>
  <c r="CL315" i="2"/>
  <c r="CM315" i="2"/>
  <c r="AU316" i="2"/>
  <c r="AV316" i="2"/>
  <c r="AW316" i="2"/>
  <c r="AX316" i="2"/>
  <c r="AY316" i="2"/>
  <c r="AZ316" i="2"/>
  <c r="BA316" i="2"/>
  <c r="BB316" i="2"/>
  <c r="BC316" i="2"/>
  <c r="BD316" i="2"/>
  <c r="BE316" i="2"/>
  <c r="BF316" i="2"/>
  <c r="BH316" i="2"/>
  <c r="BI316" i="2"/>
  <c r="BJ316" i="2"/>
  <c r="BK316" i="2"/>
  <c r="BL316" i="2"/>
  <c r="BM316" i="2"/>
  <c r="BN316" i="2"/>
  <c r="BO316" i="2"/>
  <c r="BP316" i="2"/>
  <c r="BQ316" i="2"/>
  <c r="BR316" i="2"/>
  <c r="BS316" i="2"/>
  <c r="BT316" i="2"/>
  <c r="BU316" i="2"/>
  <c r="BV316" i="2"/>
  <c r="BW316" i="2"/>
  <c r="BX316" i="2"/>
  <c r="BY316" i="2"/>
  <c r="BZ316" i="2"/>
  <c r="CA316" i="2"/>
  <c r="CB316" i="2"/>
  <c r="CC316" i="2"/>
  <c r="CD316" i="2"/>
  <c r="CE316" i="2"/>
  <c r="CF316" i="2"/>
  <c r="CG316" i="2"/>
  <c r="CH316" i="2"/>
  <c r="CI316" i="2"/>
  <c r="CJ316" i="2"/>
  <c r="CK316" i="2"/>
  <c r="CL316" i="2"/>
  <c r="CM316" i="2"/>
  <c r="AU317" i="2"/>
  <c r="AV317" i="2"/>
  <c r="AW317" i="2"/>
  <c r="AX317" i="2"/>
  <c r="AY317" i="2"/>
  <c r="AZ317" i="2"/>
  <c r="BA317" i="2"/>
  <c r="BB317" i="2"/>
  <c r="BC317" i="2"/>
  <c r="BD317" i="2"/>
  <c r="BE317" i="2"/>
  <c r="BF317" i="2"/>
  <c r="BG317" i="2"/>
  <c r="BH317" i="2"/>
  <c r="BI317" i="2"/>
  <c r="BJ317" i="2"/>
  <c r="BK317" i="2"/>
  <c r="BL317" i="2"/>
  <c r="BM317" i="2"/>
  <c r="BN317" i="2"/>
  <c r="BO317" i="2"/>
  <c r="BP317" i="2"/>
  <c r="BQ317" i="2"/>
  <c r="BR317" i="2"/>
  <c r="BS317" i="2"/>
  <c r="BT317" i="2"/>
  <c r="BU317" i="2"/>
  <c r="BV317" i="2"/>
  <c r="BW317" i="2"/>
  <c r="BX317" i="2"/>
  <c r="BY317" i="2"/>
  <c r="BZ317" i="2"/>
  <c r="CA317" i="2"/>
  <c r="CB317" i="2"/>
  <c r="CC317" i="2"/>
  <c r="CD317" i="2"/>
  <c r="CE317" i="2"/>
  <c r="CF317" i="2"/>
  <c r="CG317" i="2"/>
  <c r="CH317" i="2"/>
  <c r="CI317" i="2"/>
  <c r="CJ317" i="2"/>
  <c r="CK317" i="2"/>
  <c r="CL317" i="2"/>
  <c r="CM317" i="2"/>
  <c r="AU318" i="2"/>
  <c r="AV318" i="2"/>
  <c r="AW318" i="2"/>
  <c r="AX318" i="2"/>
  <c r="AY318" i="2"/>
  <c r="AZ318" i="2"/>
  <c r="BA318" i="2"/>
  <c r="BB318" i="2"/>
  <c r="BC318" i="2"/>
  <c r="BD318" i="2"/>
  <c r="BE318" i="2"/>
  <c r="BF318" i="2"/>
  <c r="BH318" i="2"/>
  <c r="BI318" i="2"/>
  <c r="BJ318" i="2"/>
  <c r="BK318" i="2"/>
  <c r="BL318" i="2"/>
  <c r="BM318" i="2"/>
  <c r="BN318" i="2"/>
  <c r="BO318" i="2"/>
  <c r="BP318" i="2"/>
  <c r="BQ318" i="2"/>
  <c r="BR318" i="2"/>
  <c r="BS318" i="2"/>
  <c r="BT318" i="2"/>
  <c r="BU318" i="2"/>
  <c r="BV318" i="2"/>
  <c r="BW318" i="2"/>
  <c r="BX318" i="2"/>
  <c r="BY318" i="2"/>
  <c r="BZ318" i="2"/>
  <c r="CA318" i="2"/>
  <c r="CB318" i="2"/>
  <c r="CC318" i="2"/>
  <c r="CD318" i="2"/>
  <c r="CE318" i="2"/>
  <c r="CF318" i="2"/>
  <c r="CG318" i="2"/>
  <c r="CH318" i="2"/>
  <c r="CI318" i="2"/>
  <c r="CJ318" i="2"/>
  <c r="CK318" i="2"/>
  <c r="CL318" i="2"/>
  <c r="CM318" i="2"/>
  <c r="AU319" i="2"/>
  <c r="AV319" i="2"/>
  <c r="AW319" i="2"/>
  <c r="AX319" i="2"/>
  <c r="AY319" i="2"/>
  <c r="AZ319" i="2"/>
  <c r="BA319" i="2"/>
  <c r="BB319" i="2"/>
  <c r="BC319" i="2"/>
  <c r="BD319" i="2"/>
  <c r="BE319" i="2"/>
  <c r="BF319" i="2"/>
  <c r="BH319" i="2"/>
  <c r="BI319" i="2"/>
  <c r="BJ319" i="2"/>
  <c r="BK319" i="2"/>
  <c r="BL319" i="2"/>
  <c r="BM319" i="2"/>
  <c r="BN319" i="2"/>
  <c r="BO319" i="2"/>
  <c r="BP319" i="2"/>
  <c r="BQ319" i="2"/>
  <c r="BR319" i="2"/>
  <c r="BS319" i="2"/>
  <c r="BT319" i="2"/>
  <c r="BU319" i="2"/>
  <c r="BV319" i="2"/>
  <c r="BW319" i="2"/>
  <c r="BX319" i="2"/>
  <c r="BY319" i="2"/>
  <c r="BZ319" i="2"/>
  <c r="CA319" i="2"/>
  <c r="CB319" i="2"/>
  <c r="CC319" i="2"/>
  <c r="CD319" i="2"/>
  <c r="CE319" i="2"/>
  <c r="CF319" i="2"/>
  <c r="CG319" i="2"/>
  <c r="CH319" i="2"/>
  <c r="CI319" i="2"/>
  <c r="CJ319" i="2"/>
  <c r="CK319" i="2"/>
  <c r="CL319" i="2"/>
  <c r="CM319" i="2"/>
  <c r="AV224" i="2"/>
  <c r="AW224" i="2"/>
  <c r="AX224" i="2"/>
  <c r="AY224" i="2"/>
  <c r="AZ224" i="2"/>
  <c r="BA224" i="2"/>
  <c r="BB224" i="2"/>
  <c r="BC224" i="2"/>
  <c r="BD224" i="2"/>
  <c r="BE224" i="2"/>
  <c r="BF224" i="2"/>
  <c r="BH224" i="2"/>
  <c r="BI224" i="2"/>
  <c r="BJ224" i="2"/>
  <c r="BK224" i="2"/>
  <c r="BL224" i="2"/>
  <c r="BM224" i="2"/>
  <c r="BN224" i="2"/>
  <c r="BO224" i="2"/>
  <c r="BP224" i="2"/>
  <c r="BQ224" i="2"/>
  <c r="BR224" i="2"/>
  <c r="BS224" i="2"/>
  <c r="BT224" i="2"/>
  <c r="BU224" i="2"/>
  <c r="BV224" i="2"/>
  <c r="BW224" i="2"/>
  <c r="BX224" i="2"/>
  <c r="BY224" i="2"/>
  <c r="BZ224" i="2"/>
  <c r="CA224" i="2"/>
  <c r="CB224" i="2"/>
  <c r="CC224" i="2"/>
  <c r="CD224" i="2"/>
  <c r="CE224" i="2"/>
  <c r="CF224" i="2"/>
  <c r="CG224" i="2"/>
  <c r="CH224" i="2"/>
  <c r="CI224" i="2"/>
  <c r="CJ224" i="2"/>
  <c r="CK224" i="2"/>
  <c r="CL224" i="2"/>
  <c r="CM224" i="2"/>
  <c r="AU224" i="2"/>
  <c r="CK320" i="2" l="1"/>
  <c r="CA320" i="2"/>
  <c r="BC320" i="2"/>
  <c r="AY320" i="2"/>
  <c r="BW320" i="2"/>
  <c r="BS320" i="2"/>
  <c r="BO320" i="2"/>
  <c r="CJ320" i="2"/>
  <c r="CF320" i="2"/>
  <c r="BJ320" i="2"/>
  <c r="CM320" i="2"/>
  <c r="CI320" i="2"/>
  <c r="BK320" i="2"/>
  <c r="BH320" i="2"/>
  <c r="BD320" i="2"/>
  <c r="AZ320" i="2"/>
  <c r="AV320" i="2"/>
  <c r="AU320" i="2"/>
  <c r="CL320" i="2"/>
  <c r="CH320" i="2"/>
  <c r="CD320" i="2"/>
  <c r="BZ320" i="2"/>
  <c r="BV320" i="2"/>
  <c r="BR320" i="2"/>
  <c r="CN309" i="2"/>
  <c r="CN156" i="2"/>
  <c r="CG320" i="2"/>
  <c r="CC320" i="2"/>
  <c r="BY320" i="2"/>
  <c r="BU320" i="2"/>
  <c r="BQ320" i="2"/>
  <c r="BM320" i="2"/>
  <c r="BB320" i="2"/>
  <c r="AX320" i="2"/>
  <c r="CN288" i="2"/>
  <c r="CB320" i="2"/>
  <c r="BX320" i="2"/>
  <c r="BT320" i="2"/>
  <c r="BP320" i="2"/>
  <c r="BL320" i="2"/>
  <c r="BI320" i="2"/>
  <c r="BE320" i="2"/>
  <c r="BA320" i="2"/>
  <c r="AW320" i="2"/>
  <c r="BN320" i="2"/>
  <c r="CN32" i="2"/>
  <c r="CN22" i="2"/>
  <c r="CN161" i="2"/>
  <c r="CN48" i="2"/>
  <c r="CE320" i="2"/>
  <c r="CN253" i="2"/>
  <c r="CN310" i="2"/>
  <c r="CN63" i="2"/>
  <c r="CN33" i="2"/>
  <c r="CN26" i="2"/>
  <c r="CN317" i="2"/>
  <c r="CN311" i="2"/>
  <c r="CN229" i="2"/>
  <c r="CN313" i="2"/>
  <c r="CN307" i="2"/>
  <c r="CN57" i="2"/>
  <c r="M319" i="2"/>
  <c r="BG319" i="2" s="1"/>
  <c r="CN319" i="2" s="1"/>
  <c r="M318" i="2"/>
  <c r="BG318" i="2" s="1"/>
  <c r="CN318" i="2" s="1"/>
  <c r="M316" i="2"/>
  <c r="BG316" i="2" s="1"/>
  <c r="CN316" i="2" s="1"/>
  <c r="M315" i="2"/>
  <c r="BG315" i="2" s="1"/>
  <c r="CN315" i="2" s="1"/>
  <c r="M314" i="2"/>
  <c r="BG314" i="2" s="1"/>
  <c r="CN314" i="2" s="1"/>
  <c r="M312" i="2"/>
  <c r="BG312" i="2" s="1"/>
  <c r="CN312" i="2" s="1"/>
  <c r="M308" i="2"/>
  <c r="BG308" i="2" s="1"/>
  <c r="CN308" i="2" s="1"/>
  <c r="M306" i="2"/>
  <c r="BG306" i="2" s="1"/>
  <c r="CN306" i="2" s="1"/>
  <c r="M305" i="2"/>
  <c r="BG305" i="2" s="1"/>
  <c r="CN305" i="2" s="1"/>
  <c r="M304" i="2"/>
  <c r="BG304" i="2" s="1"/>
  <c r="CN304" i="2" s="1"/>
  <c r="M303" i="2"/>
  <c r="BG303" i="2" s="1"/>
  <c r="CN303" i="2" s="1"/>
  <c r="M302" i="2"/>
  <c r="BG302" i="2" s="1"/>
  <c r="CN302" i="2" s="1"/>
  <c r="M301" i="2"/>
  <c r="BG301" i="2" s="1"/>
  <c r="CN301" i="2" s="1"/>
  <c r="M300" i="2"/>
  <c r="BG300" i="2" s="1"/>
  <c r="CN300" i="2" s="1"/>
  <c r="M299" i="2"/>
  <c r="BG299" i="2" s="1"/>
  <c r="CN299" i="2" s="1"/>
  <c r="M298" i="2"/>
  <c r="BG298" i="2" s="1"/>
  <c r="CN298" i="2" s="1"/>
  <c r="M297" i="2"/>
  <c r="BG297" i="2" s="1"/>
  <c r="CN297" i="2" s="1"/>
  <c r="M296" i="2"/>
  <c r="BG296" i="2" s="1"/>
  <c r="CN296" i="2" s="1"/>
  <c r="M295" i="2"/>
  <c r="BG295" i="2" s="1"/>
  <c r="CN295" i="2" s="1"/>
  <c r="M294" i="2"/>
  <c r="BG294" i="2" s="1"/>
  <c r="CN294" i="2" s="1"/>
  <c r="M293" i="2"/>
  <c r="BG293" i="2" s="1"/>
  <c r="CN293" i="2" s="1"/>
  <c r="M292" i="2"/>
  <c r="BG292" i="2" s="1"/>
  <c r="CN292" i="2" s="1"/>
  <c r="M291" i="2"/>
  <c r="BG291" i="2" s="1"/>
  <c r="CN291" i="2" s="1"/>
  <c r="M290" i="2"/>
  <c r="BG290" i="2" s="1"/>
  <c r="CN290" i="2" s="1"/>
  <c r="M289" i="2"/>
  <c r="BG289" i="2" s="1"/>
  <c r="CN289" i="2" s="1"/>
  <c r="M287" i="2"/>
  <c r="BG287" i="2" s="1"/>
  <c r="CN287" i="2" s="1"/>
  <c r="M286" i="2"/>
  <c r="BG286" i="2" s="1"/>
  <c r="CN286" i="2" s="1"/>
  <c r="M285" i="2"/>
  <c r="BG285" i="2" s="1"/>
  <c r="CN285" i="2" s="1"/>
  <c r="M284" i="2"/>
  <c r="BG284" i="2" s="1"/>
  <c r="CN284" i="2" s="1"/>
  <c r="M283" i="2"/>
  <c r="BG283" i="2" s="1"/>
  <c r="CN283" i="2" s="1"/>
  <c r="M282" i="2"/>
  <c r="BG282" i="2" s="1"/>
  <c r="CN282" i="2" s="1"/>
  <c r="M281" i="2"/>
  <c r="BG281" i="2" s="1"/>
  <c r="CN281" i="2" s="1"/>
  <c r="M280" i="2"/>
  <c r="BG280" i="2" s="1"/>
  <c r="CN280" i="2" s="1"/>
  <c r="M279" i="2"/>
  <c r="BG279" i="2" s="1"/>
  <c r="CN279" i="2" s="1"/>
  <c r="M278" i="2"/>
  <c r="BG278" i="2" s="1"/>
  <c r="CN278" i="2" s="1"/>
  <c r="M277" i="2"/>
  <c r="BG277" i="2" s="1"/>
  <c r="CN277" i="2" s="1"/>
  <c r="M276" i="2"/>
  <c r="BG276" i="2" s="1"/>
  <c r="CN276" i="2" s="1"/>
  <c r="M275" i="2"/>
  <c r="BG275" i="2" s="1"/>
  <c r="CN275" i="2" s="1"/>
  <c r="M274" i="2"/>
  <c r="BG274" i="2" s="1"/>
  <c r="CN274" i="2" s="1"/>
  <c r="M273" i="2"/>
  <c r="BG273" i="2" s="1"/>
  <c r="CN273" i="2" s="1"/>
  <c r="M272" i="2"/>
  <c r="BG272" i="2" s="1"/>
  <c r="CN272" i="2" s="1"/>
  <c r="M271" i="2"/>
  <c r="BG271" i="2" s="1"/>
  <c r="CN271" i="2" s="1"/>
  <c r="M270" i="2"/>
  <c r="BG270" i="2" s="1"/>
  <c r="CN270" i="2" s="1"/>
  <c r="M269" i="2"/>
  <c r="BG269" i="2" s="1"/>
  <c r="CN269" i="2" s="1"/>
  <c r="M268" i="2"/>
  <c r="BG268" i="2" s="1"/>
  <c r="CN268" i="2" s="1"/>
  <c r="M267" i="2"/>
  <c r="BG267" i="2" s="1"/>
  <c r="CN267" i="2" s="1"/>
  <c r="M266" i="2"/>
  <c r="BG266" i="2" s="1"/>
  <c r="CN266" i="2" s="1"/>
  <c r="M265" i="2"/>
  <c r="BG265" i="2" s="1"/>
  <c r="CN265" i="2" s="1"/>
  <c r="M264" i="2"/>
  <c r="BG264" i="2" s="1"/>
  <c r="CN264" i="2" s="1"/>
  <c r="M263" i="2"/>
  <c r="BG263" i="2" s="1"/>
  <c r="CN263" i="2" s="1"/>
  <c r="M262" i="2"/>
  <c r="BG262" i="2" s="1"/>
  <c r="CN262" i="2" s="1"/>
  <c r="M261" i="2"/>
  <c r="BG261" i="2" s="1"/>
  <c r="CN261" i="2" s="1"/>
  <c r="M260" i="2"/>
  <c r="BG260" i="2" s="1"/>
  <c r="CN260" i="2" s="1"/>
  <c r="M259" i="2"/>
  <c r="BG259" i="2" s="1"/>
  <c r="CN259" i="2" s="1"/>
  <c r="M258" i="2"/>
  <c r="BG258" i="2" s="1"/>
  <c r="CN258" i="2" s="1"/>
  <c r="M257" i="2"/>
  <c r="BG257" i="2" s="1"/>
  <c r="CN257" i="2" s="1"/>
  <c r="M256" i="2"/>
  <c r="BG256" i="2" s="1"/>
  <c r="CN256" i="2" s="1"/>
  <c r="M255" i="2"/>
  <c r="BG255" i="2" s="1"/>
  <c r="CN255" i="2" s="1"/>
  <c r="M254" i="2"/>
  <c r="BG254" i="2" s="1"/>
  <c r="CN254" i="2" s="1"/>
  <c r="L252" i="2"/>
  <c r="BF252" i="2" s="1"/>
  <c r="L251" i="2"/>
  <c r="L250" i="2"/>
  <c r="M249" i="2"/>
  <c r="BG249" i="2" s="1"/>
  <c r="CN249" i="2" s="1"/>
  <c r="M248" i="2"/>
  <c r="BG248" i="2" s="1"/>
  <c r="CN248" i="2" s="1"/>
  <c r="M247" i="2"/>
  <c r="BG247" i="2" s="1"/>
  <c r="CN247" i="2" s="1"/>
  <c r="M246" i="2"/>
  <c r="BG246" i="2" s="1"/>
  <c r="CN246" i="2" s="1"/>
  <c r="M245" i="2"/>
  <c r="BG245" i="2" s="1"/>
  <c r="CN245" i="2" s="1"/>
  <c r="M244" i="2"/>
  <c r="BG244" i="2" s="1"/>
  <c r="CN244" i="2" s="1"/>
  <c r="M243" i="2"/>
  <c r="BG243" i="2" s="1"/>
  <c r="CN243" i="2" s="1"/>
  <c r="M242" i="2"/>
  <c r="BG242" i="2" s="1"/>
  <c r="CN242" i="2" s="1"/>
  <c r="M241" i="2"/>
  <c r="BG241" i="2" s="1"/>
  <c r="CN241" i="2" s="1"/>
  <c r="M240" i="2"/>
  <c r="BG240" i="2" s="1"/>
  <c r="CN240" i="2" s="1"/>
  <c r="M239" i="2"/>
  <c r="BG239" i="2" s="1"/>
  <c r="CN239" i="2" s="1"/>
  <c r="M238" i="2"/>
  <c r="BG238" i="2" s="1"/>
  <c r="CN238" i="2" s="1"/>
  <c r="M237" i="2"/>
  <c r="BG237" i="2" s="1"/>
  <c r="CN237" i="2" s="1"/>
  <c r="M236" i="2"/>
  <c r="BG236" i="2" s="1"/>
  <c r="CN236" i="2" s="1"/>
  <c r="M235" i="2"/>
  <c r="BG235" i="2" s="1"/>
  <c r="CN235" i="2" s="1"/>
  <c r="M234" i="2"/>
  <c r="BG234" i="2" s="1"/>
  <c r="CN234" i="2" s="1"/>
  <c r="M233" i="2"/>
  <c r="BG233" i="2" s="1"/>
  <c r="CN233" i="2" s="1"/>
  <c r="M232" i="2"/>
  <c r="BG232" i="2" s="1"/>
  <c r="CN232" i="2" s="1"/>
  <c r="M231" i="2"/>
  <c r="BG231" i="2" s="1"/>
  <c r="CN231" i="2" s="1"/>
  <c r="M230" i="2"/>
  <c r="BG230" i="2" s="1"/>
  <c r="CN230" i="2" s="1"/>
  <c r="L228" i="2"/>
  <c r="M227" i="2"/>
  <c r="BG227" i="2" s="1"/>
  <c r="CN227" i="2" s="1"/>
  <c r="M226" i="2"/>
  <c r="BG226" i="2" s="1"/>
  <c r="CN226" i="2" s="1"/>
  <c r="M225" i="2"/>
  <c r="BG225" i="2" s="1"/>
  <c r="CN225" i="2" s="1"/>
  <c r="M224" i="2"/>
  <c r="BG224" i="2" s="1"/>
  <c r="CN224" i="2" s="1"/>
  <c r="M223" i="2"/>
  <c r="BG223" i="2" s="1"/>
  <c r="CN223" i="2" s="1"/>
  <c r="M222" i="2"/>
  <c r="BG222" i="2" s="1"/>
  <c r="CN222" i="2" s="1"/>
  <c r="M221" i="2"/>
  <c r="BG221" i="2" s="1"/>
  <c r="CN221" i="2" s="1"/>
  <c r="M220" i="2"/>
  <c r="BG220" i="2" s="1"/>
  <c r="CN220" i="2" s="1"/>
  <c r="M219" i="2"/>
  <c r="BG219" i="2" s="1"/>
  <c r="CN219" i="2" s="1"/>
  <c r="M218" i="2"/>
  <c r="BG218" i="2" s="1"/>
  <c r="CN218" i="2" s="1"/>
  <c r="M217" i="2"/>
  <c r="BG217" i="2" s="1"/>
  <c r="CN217" i="2" s="1"/>
  <c r="M216" i="2"/>
  <c r="BG216" i="2" s="1"/>
  <c r="CN216" i="2" s="1"/>
  <c r="M215" i="2"/>
  <c r="BG215" i="2" s="1"/>
  <c r="CN215" i="2" s="1"/>
  <c r="M214" i="2"/>
  <c r="BG214" i="2" s="1"/>
  <c r="CN214" i="2" s="1"/>
  <c r="M213" i="2"/>
  <c r="BG213" i="2" s="1"/>
  <c r="CN213" i="2" s="1"/>
  <c r="M212" i="2"/>
  <c r="BG212" i="2" s="1"/>
  <c r="CN212" i="2" s="1"/>
  <c r="M211" i="2"/>
  <c r="BG211" i="2" s="1"/>
  <c r="CN211" i="2" s="1"/>
  <c r="M210" i="2"/>
  <c r="BG210" i="2" s="1"/>
  <c r="CN210" i="2" s="1"/>
  <c r="M209" i="2"/>
  <c r="BG209" i="2" s="1"/>
  <c r="CN209" i="2" s="1"/>
  <c r="M208" i="2"/>
  <c r="BG208" i="2" s="1"/>
  <c r="CN208" i="2" s="1"/>
  <c r="M207" i="2"/>
  <c r="BG207" i="2" s="1"/>
  <c r="CN207" i="2" s="1"/>
  <c r="M206" i="2"/>
  <c r="BG206" i="2" s="1"/>
  <c r="CN206" i="2" s="1"/>
  <c r="M205" i="2"/>
  <c r="BG205" i="2" s="1"/>
  <c r="CN205" i="2" s="1"/>
  <c r="M204" i="2"/>
  <c r="BG204" i="2" s="1"/>
  <c r="CN204" i="2" s="1"/>
  <c r="M203" i="2"/>
  <c r="BG203" i="2" s="1"/>
  <c r="CN203" i="2" s="1"/>
  <c r="M202" i="2"/>
  <c r="BG202" i="2" s="1"/>
  <c r="CN202" i="2" s="1"/>
  <c r="M201" i="2"/>
  <c r="BG201" i="2" s="1"/>
  <c r="CN201" i="2" s="1"/>
  <c r="M200" i="2"/>
  <c r="BG200" i="2" s="1"/>
  <c r="CN200" i="2" s="1"/>
  <c r="M199" i="2"/>
  <c r="BG199" i="2" s="1"/>
  <c r="CN199" i="2" s="1"/>
  <c r="M198" i="2"/>
  <c r="BG198" i="2" s="1"/>
  <c r="CN198" i="2" s="1"/>
  <c r="M197" i="2"/>
  <c r="BG197" i="2" s="1"/>
  <c r="CN197" i="2" s="1"/>
  <c r="M196" i="2"/>
  <c r="BG196" i="2" s="1"/>
  <c r="CN196" i="2" s="1"/>
  <c r="M195" i="2"/>
  <c r="BG195" i="2" s="1"/>
  <c r="CN195" i="2" s="1"/>
  <c r="M194" i="2"/>
  <c r="BG194" i="2" s="1"/>
  <c r="CN194" i="2" s="1"/>
  <c r="M193" i="2"/>
  <c r="BG193" i="2" s="1"/>
  <c r="CN193" i="2" s="1"/>
  <c r="M192" i="2"/>
  <c r="BG192" i="2" s="1"/>
  <c r="CN192" i="2" s="1"/>
  <c r="M191" i="2"/>
  <c r="BG191" i="2" s="1"/>
  <c r="CN191" i="2" s="1"/>
  <c r="M190" i="2"/>
  <c r="BG190" i="2" s="1"/>
  <c r="CN190" i="2" s="1"/>
  <c r="M189" i="2"/>
  <c r="BG189" i="2" s="1"/>
  <c r="CN189" i="2" s="1"/>
  <c r="M188" i="2"/>
  <c r="BG188" i="2" s="1"/>
  <c r="CN188" i="2" s="1"/>
  <c r="M187" i="2"/>
  <c r="BG187" i="2" s="1"/>
  <c r="CN187" i="2" s="1"/>
  <c r="M186" i="2"/>
  <c r="BG186" i="2" s="1"/>
  <c r="CN186" i="2" s="1"/>
  <c r="M185" i="2"/>
  <c r="BG185" i="2" s="1"/>
  <c r="CN185" i="2" s="1"/>
  <c r="M184" i="2"/>
  <c r="BG184" i="2" s="1"/>
  <c r="CN184" i="2" s="1"/>
  <c r="M183" i="2"/>
  <c r="BG183" i="2" s="1"/>
  <c r="CN183" i="2" s="1"/>
  <c r="M182" i="2"/>
  <c r="BG182" i="2" s="1"/>
  <c r="CN182" i="2" s="1"/>
  <c r="M181" i="2"/>
  <c r="BG181" i="2" s="1"/>
  <c r="CN181" i="2" s="1"/>
  <c r="M180" i="2"/>
  <c r="BG180" i="2" s="1"/>
  <c r="CN180" i="2" s="1"/>
  <c r="M179" i="2"/>
  <c r="BG179" i="2" s="1"/>
  <c r="CN179" i="2" s="1"/>
  <c r="M178" i="2"/>
  <c r="BG178" i="2" s="1"/>
  <c r="CN178" i="2" s="1"/>
  <c r="M177" i="2"/>
  <c r="BG177" i="2" s="1"/>
  <c r="CN177" i="2" s="1"/>
  <c r="M176" i="2"/>
  <c r="BG176" i="2" s="1"/>
  <c r="CN176" i="2" s="1"/>
  <c r="M175" i="2"/>
  <c r="BG175" i="2" s="1"/>
  <c r="CN175" i="2" s="1"/>
  <c r="M174" i="2"/>
  <c r="BG174" i="2" s="1"/>
  <c r="CN174" i="2" s="1"/>
  <c r="M173" i="2"/>
  <c r="BG173" i="2" s="1"/>
  <c r="CN173" i="2" s="1"/>
  <c r="M172" i="2"/>
  <c r="BG172" i="2" s="1"/>
  <c r="CN172" i="2" s="1"/>
  <c r="M171" i="2"/>
  <c r="BG171" i="2" s="1"/>
  <c r="CN171" i="2" s="1"/>
  <c r="M170" i="2"/>
  <c r="BG170" i="2" s="1"/>
  <c r="CN170" i="2" s="1"/>
  <c r="M169" i="2"/>
  <c r="BG169" i="2" s="1"/>
  <c r="CN169" i="2" s="1"/>
  <c r="M168" i="2"/>
  <c r="BG168" i="2" s="1"/>
  <c r="CN168" i="2" s="1"/>
  <c r="M167" i="2"/>
  <c r="BG167" i="2" s="1"/>
  <c r="CN167" i="2" s="1"/>
  <c r="M166" i="2"/>
  <c r="BG166" i="2" s="1"/>
  <c r="CN166" i="2" s="1"/>
  <c r="M165" i="2"/>
  <c r="BG165" i="2" s="1"/>
  <c r="CN165" i="2" s="1"/>
  <c r="M164" i="2"/>
  <c r="BG164" i="2" s="1"/>
  <c r="CN164" i="2" s="1"/>
  <c r="M163" i="2"/>
  <c r="BG163" i="2" s="1"/>
  <c r="CN163" i="2" s="1"/>
  <c r="M162" i="2"/>
  <c r="BG162" i="2" s="1"/>
  <c r="CN162" i="2" s="1"/>
  <c r="M160" i="2"/>
  <c r="BG160" i="2" s="1"/>
  <c r="CN160" i="2" s="1"/>
  <c r="M159" i="2"/>
  <c r="BG159" i="2" s="1"/>
  <c r="CN159" i="2" s="1"/>
  <c r="M158" i="2"/>
  <c r="BG158" i="2" s="1"/>
  <c r="CN158" i="2" s="1"/>
  <c r="M157" i="2"/>
  <c r="BG157" i="2" s="1"/>
  <c r="CN157" i="2" s="1"/>
  <c r="M155" i="2"/>
  <c r="BG155" i="2" s="1"/>
  <c r="CN155" i="2" s="1"/>
  <c r="M154" i="2"/>
  <c r="BG154" i="2" s="1"/>
  <c r="CN154" i="2" s="1"/>
  <c r="M153" i="2"/>
  <c r="BG153" i="2" s="1"/>
  <c r="CN153" i="2" s="1"/>
  <c r="M152" i="2"/>
  <c r="BG152" i="2" s="1"/>
  <c r="CN152" i="2" s="1"/>
  <c r="M151" i="2"/>
  <c r="BG151" i="2" s="1"/>
  <c r="CN151" i="2" s="1"/>
  <c r="M150" i="2"/>
  <c r="BG150" i="2" s="1"/>
  <c r="CN150" i="2" s="1"/>
  <c r="M149" i="2"/>
  <c r="BG149" i="2" s="1"/>
  <c r="CN149" i="2" s="1"/>
  <c r="M148" i="2"/>
  <c r="BG148" i="2" s="1"/>
  <c r="CN148" i="2" s="1"/>
  <c r="M147" i="2"/>
  <c r="BG147" i="2" s="1"/>
  <c r="CN147" i="2" s="1"/>
  <c r="M146" i="2"/>
  <c r="BG146" i="2" s="1"/>
  <c r="CN146" i="2" s="1"/>
  <c r="L145" i="2"/>
  <c r="M144" i="2"/>
  <c r="BG144" i="2" s="1"/>
  <c r="CN144" i="2" s="1"/>
  <c r="M143" i="2"/>
  <c r="BG143" i="2" s="1"/>
  <c r="CN143" i="2" s="1"/>
  <c r="M142" i="2"/>
  <c r="BG142" i="2" s="1"/>
  <c r="CN142" i="2" s="1"/>
  <c r="M141" i="2"/>
  <c r="BG141" i="2" s="1"/>
  <c r="CN141" i="2" s="1"/>
  <c r="M140" i="2"/>
  <c r="BG140" i="2" s="1"/>
  <c r="CN140" i="2" s="1"/>
  <c r="M139" i="2"/>
  <c r="BG139" i="2" s="1"/>
  <c r="CN139" i="2" s="1"/>
  <c r="M138" i="2"/>
  <c r="BG138" i="2" s="1"/>
  <c r="CN138" i="2" s="1"/>
  <c r="M137" i="2"/>
  <c r="BG137" i="2" s="1"/>
  <c r="CN137" i="2" s="1"/>
  <c r="M136" i="2"/>
  <c r="BG136" i="2" s="1"/>
  <c r="CN136" i="2" s="1"/>
  <c r="M135" i="2"/>
  <c r="BG135" i="2" s="1"/>
  <c r="CN135" i="2" s="1"/>
  <c r="M134" i="2"/>
  <c r="BG134" i="2" s="1"/>
  <c r="CN134" i="2" s="1"/>
  <c r="M133" i="2"/>
  <c r="BG133" i="2" s="1"/>
  <c r="CN133" i="2" s="1"/>
  <c r="M132" i="2"/>
  <c r="BG132" i="2" s="1"/>
  <c r="CN132" i="2" s="1"/>
  <c r="M131" i="2"/>
  <c r="BG131" i="2" s="1"/>
  <c r="CN131" i="2" s="1"/>
  <c r="M130" i="2"/>
  <c r="BG130" i="2" s="1"/>
  <c r="CN130" i="2" s="1"/>
  <c r="M129" i="2"/>
  <c r="BG129" i="2" s="1"/>
  <c r="CN129" i="2" s="1"/>
  <c r="M128" i="2"/>
  <c r="BG128" i="2" s="1"/>
  <c r="CN128" i="2" s="1"/>
  <c r="M127" i="2"/>
  <c r="BG127" i="2" s="1"/>
  <c r="CN127" i="2" s="1"/>
  <c r="M126" i="2"/>
  <c r="BG126" i="2" s="1"/>
  <c r="CN126" i="2" s="1"/>
  <c r="M125" i="2"/>
  <c r="BG125" i="2" s="1"/>
  <c r="CN125" i="2" s="1"/>
  <c r="M124" i="2"/>
  <c r="BG124" i="2" s="1"/>
  <c r="CN124" i="2" s="1"/>
  <c r="M123" i="2"/>
  <c r="BG123" i="2" s="1"/>
  <c r="CN123" i="2" s="1"/>
  <c r="M122" i="2"/>
  <c r="BG122" i="2" s="1"/>
  <c r="CN122" i="2" s="1"/>
  <c r="M121" i="2"/>
  <c r="BG121" i="2" s="1"/>
  <c r="CN121" i="2" s="1"/>
  <c r="M120" i="2"/>
  <c r="BG120" i="2" s="1"/>
  <c r="CN120" i="2" s="1"/>
  <c r="M119" i="2"/>
  <c r="BG119" i="2" s="1"/>
  <c r="CN119" i="2" s="1"/>
  <c r="M118" i="2"/>
  <c r="BG118" i="2" s="1"/>
  <c r="CN118" i="2" s="1"/>
  <c r="M117" i="2"/>
  <c r="BG117" i="2" s="1"/>
  <c r="CN117" i="2" s="1"/>
  <c r="M116" i="2"/>
  <c r="BG116" i="2" s="1"/>
  <c r="CN116" i="2" s="1"/>
  <c r="M115" i="2"/>
  <c r="BG115" i="2" s="1"/>
  <c r="CN115" i="2" s="1"/>
  <c r="L114" i="2"/>
  <c r="M113" i="2"/>
  <c r="BG113" i="2" s="1"/>
  <c r="CN113" i="2" s="1"/>
  <c r="M112" i="2"/>
  <c r="BG112" i="2" s="1"/>
  <c r="CN112" i="2" s="1"/>
  <c r="M111" i="2"/>
  <c r="BG111" i="2" s="1"/>
  <c r="CN111" i="2" s="1"/>
  <c r="L110" i="2"/>
  <c r="M109" i="2"/>
  <c r="BG109" i="2" s="1"/>
  <c r="CN109" i="2" s="1"/>
  <c r="M108" i="2"/>
  <c r="BG108" i="2" s="1"/>
  <c r="CN108" i="2" s="1"/>
  <c r="M107" i="2"/>
  <c r="BG107" i="2" s="1"/>
  <c r="CN107" i="2" s="1"/>
  <c r="L106" i="2"/>
  <c r="BF106" i="2" s="1"/>
  <c r="M105" i="2"/>
  <c r="BG105" i="2" s="1"/>
  <c r="CN105" i="2" s="1"/>
  <c r="M104" i="2"/>
  <c r="BG104" i="2" s="1"/>
  <c r="CN104" i="2" s="1"/>
  <c r="M103" i="2"/>
  <c r="BG103" i="2" s="1"/>
  <c r="CN103" i="2" s="1"/>
  <c r="M102" i="2"/>
  <c r="BG102" i="2" s="1"/>
  <c r="CN102" i="2" s="1"/>
  <c r="M101" i="2"/>
  <c r="BG101" i="2" s="1"/>
  <c r="CN101" i="2" s="1"/>
  <c r="M100" i="2"/>
  <c r="BG100" i="2" s="1"/>
  <c r="CN100" i="2" s="1"/>
  <c r="M99" i="2"/>
  <c r="BG99" i="2" s="1"/>
  <c r="CN99" i="2" s="1"/>
  <c r="M98" i="2"/>
  <c r="BG98" i="2" s="1"/>
  <c r="CN98" i="2" s="1"/>
  <c r="M97" i="2"/>
  <c r="BG97" i="2" s="1"/>
  <c r="CN97" i="2" s="1"/>
  <c r="M96" i="2"/>
  <c r="BG96" i="2" s="1"/>
  <c r="CN96" i="2" s="1"/>
  <c r="M95" i="2"/>
  <c r="BG95" i="2" s="1"/>
  <c r="CN95" i="2" s="1"/>
  <c r="M94" i="2"/>
  <c r="BG94" i="2" s="1"/>
  <c r="CN94" i="2" s="1"/>
  <c r="M93" i="2"/>
  <c r="BG93" i="2" s="1"/>
  <c r="CN93" i="2" s="1"/>
  <c r="M92" i="2"/>
  <c r="BG92" i="2" s="1"/>
  <c r="CN92" i="2" s="1"/>
  <c r="M91" i="2"/>
  <c r="BG91" i="2" s="1"/>
  <c r="CN91" i="2" s="1"/>
  <c r="M90" i="2"/>
  <c r="BG90" i="2" s="1"/>
  <c r="CN90" i="2" s="1"/>
  <c r="M89" i="2"/>
  <c r="BG89" i="2" s="1"/>
  <c r="CN89" i="2" s="1"/>
  <c r="M88" i="2"/>
  <c r="BG88" i="2" s="1"/>
  <c r="CN88" i="2" s="1"/>
  <c r="M87" i="2"/>
  <c r="BG87" i="2" s="1"/>
  <c r="CN87" i="2" s="1"/>
  <c r="M86" i="2"/>
  <c r="BG86" i="2" s="1"/>
  <c r="CN86" i="2" s="1"/>
  <c r="L85" i="2"/>
  <c r="M84" i="2"/>
  <c r="BG84" i="2" s="1"/>
  <c r="CN84" i="2" s="1"/>
  <c r="M83" i="2"/>
  <c r="BG83" i="2" s="1"/>
  <c r="CN83" i="2" s="1"/>
  <c r="M82" i="2"/>
  <c r="BG82" i="2" s="1"/>
  <c r="CN82" i="2" s="1"/>
  <c r="M81" i="2"/>
  <c r="BG81" i="2" s="1"/>
  <c r="CN81" i="2" s="1"/>
  <c r="M80" i="2"/>
  <c r="BG80" i="2" s="1"/>
  <c r="CN80" i="2" s="1"/>
  <c r="M79" i="2"/>
  <c r="BG79" i="2" s="1"/>
  <c r="CN79" i="2" s="1"/>
  <c r="L78" i="2"/>
  <c r="M77" i="2"/>
  <c r="BG77" i="2" s="1"/>
  <c r="CN77" i="2" s="1"/>
  <c r="M76" i="2"/>
  <c r="BG76" i="2" s="1"/>
  <c r="CN76" i="2" s="1"/>
  <c r="M75" i="2"/>
  <c r="BG75" i="2" s="1"/>
  <c r="CN75" i="2" s="1"/>
  <c r="M74" i="2"/>
  <c r="BG74" i="2" s="1"/>
  <c r="CN74" i="2" s="1"/>
  <c r="M73" i="2"/>
  <c r="BG73" i="2" s="1"/>
  <c r="CN73" i="2" s="1"/>
  <c r="M72" i="2"/>
  <c r="BG72" i="2" s="1"/>
  <c r="CN72" i="2" s="1"/>
  <c r="M71" i="2"/>
  <c r="BG71" i="2" s="1"/>
  <c r="CN71" i="2" s="1"/>
  <c r="M70" i="2"/>
  <c r="BG70" i="2" s="1"/>
  <c r="CN70" i="2" s="1"/>
  <c r="M69" i="2"/>
  <c r="BG69" i="2" s="1"/>
  <c r="CN69" i="2" s="1"/>
  <c r="M68" i="2"/>
  <c r="BG68" i="2" s="1"/>
  <c r="CN68" i="2" s="1"/>
  <c r="M67" i="2"/>
  <c r="BG67" i="2" s="1"/>
  <c r="CN67" i="2" s="1"/>
  <c r="M66" i="2"/>
  <c r="BG66" i="2" s="1"/>
  <c r="CN66" i="2" s="1"/>
  <c r="M65" i="2"/>
  <c r="BG65" i="2" s="1"/>
  <c r="CN65" i="2" s="1"/>
  <c r="M64" i="2"/>
  <c r="BG64" i="2" s="1"/>
  <c r="CN64" i="2" s="1"/>
  <c r="M62" i="2"/>
  <c r="BG62" i="2" s="1"/>
  <c r="CN62" i="2" s="1"/>
  <c r="L61" i="2"/>
  <c r="M60" i="2"/>
  <c r="BG60" i="2" s="1"/>
  <c r="CN60" i="2" s="1"/>
  <c r="M59" i="2"/>
  <c r="BG59" i="2" s="1"/>
  <c r="CN59" i="2" s="1"/>
  <c r="M58" i="2"/>
  <c r="BG58" i="2" s="1"/>
  <c r="CN58" i="2" s="1"/>
  <c r="M56" i="2"/>
  <c r="BG56" i="2" s="1"/>
  <c r="CN56" i="2" s="1"/>
  <c r="M55" i="2"/>
  <c r="BG55" i="2" s="1"/>
  <c r="CN55" i="2" s="1"/>
  <c r="M54" i="2"/>
  <c r="BG54" i="2" s="1"/>
  <c r="CN54" i="2" s="1"/>
  <c r="M53" i="2"/>
  <c r="BG53" i="2" s="1"/>
  <c r="CN53" i="2" s="1"/>
  <c r="M52" i="2"/>
  <c r="BG52" i="2" s="1"/>
  <c r="CN52" i="2" s="1"/>
  <c r="M51" i="2"/>
  <c r="BG51" i="2" s="1"/>
  <c r="CN51" i="2" s="1"/>
  <c r="M50" i="2"/>
  <c r="BG50" i="2" s="1"/>
  <c r="CN50" i="2" s="1"/>
  <c r="M49" i="2"/>
  <c r="BG49" i="2" s="1"/>
  <c r="CN49" i="2" s="1"/>
  <c r="M47" i="2"/>
  <c r="BG47" i="2" s="1"/>
  <c r="CN47" i="2" s="1"/>
  <c r="L46" i="2"/>
  <c r="M45" i="2"/>
  <c r="BG45" i="2" s="1"/>
  <c r="CN45" i="2" s="1"/>
  <c r="M44" i="2"/>
  <c r="BG44" i="2" s="1"/>
  <c r="CN44" i="2" s="1"/>
  <c r="M43" i="2"/>
  <c r="BG43" i="2" s="1"/>
  <c r="CN43" i="2" s="1"/>
  <c r="L42" i="2"/>
  <c r="M41" i="2"/>
  <c r="BG41" i="2" s="1"/>
  <c r="CN41" i="2" s="1"/>
  <c r="M40" i="2"/>
  <c r="BG40" i="2" s="1"/>
  <c r="CN40" i="2" s="1"/>
  <c r="M39" i="2"/>
  <c r="BG39" i="2" s="1"/>
  <c r="CN39" i="2" s="1"/>
  <c r="M38" i="2"/>
  <c r="BG38" i="2" s="1"/>
  <c r="CN38" i="2" s="1"/>
  <c r="M37" i="2"/>
  <c r="BG37" i="2" s="1"/>
  <c r="CN37" i="2" s="1"/>
  <c r="M36" i="2"/>
  <c r="BG36" i="2" s="1"/>
  <c r="CN36" i="2" s="1"/>
  <c r="M35" i="2"/>
  <c r="BG35" i="2" s="1"/>
  <c r="CN35" i="2" s="1"/>
  <c r="M34" i="2"/>
  <c r="BG34" i="2" s="1"/>
  <c r="CN34" i="2" s="1"/>
  <c r="M31" i="2"/>
  <c r="BG31" i="2" s="1"/>
  <c r="CN31" i="2" s="1"/>
  <c r="M30" i="2"/>
  <c r="BG30" i="2" s="1"/>
  <c r="CN30" i="2" s="1"/>
  <c r="M29" i="2"/>
  <c r="BG29" i="2" s="1"/>
  <c r="CN29" i="2" s="1"/>
  <c r="M28" i="2"/>
  <c r="BG28" i="2" s="1"/>
  <c r="CN28" i="2" s="1"/>
  <c r="M27" i="2"/>
  <c r="BG27" i="2" s="1"/>
  <c r="CN27" i="2" s="1"/>
  <c r="M25" i="2"/>
  <c r="BG25" i="2" s="1"/>
  <c r="CN25" i="2" s="1"/>
  <c r="M24" i="2"/>
  <c r="BG24" i="2" s="1"/>
  <c r="CN24" i="2" s="1"/>
  <c r="M23" i="2"/>
  <c r="BG23" i="2" s="1"/>
  <c r="CN23" i="2" s="1"/>
  <c r="M21" i="2"/>
  <c r="BG21" i="2" s="1"/>
  <c r="CN21" i="2" s="1"/>
  <c r="M20" i="2"/>
  <c r="BG20" i="2" s="1"/>
  <c r="CN20" i="2" s="1"/>
  <c r="M19" i="2"/>
  <c r="BG19" i="2" s="1"/>
  <c r="CN19" i="2" s="1"/>
  <c r="M18" i="2"/>
  <c r="BG18" i="2" s="1"/>
  <c r="CN18" i="2" s="1"/>
  <c r="M17" i="2"/>
  <c r="BG17" i="2" s="1"/>
  <c r="CN17" i="2" s="1"/>
  <c r="M16" i="2"/>
  <c r="BG16" i="2" s="1"/>
  <c r="CN16" i="2" s="1"/>
  <c r="M15" i="2"/>
  <c r="BG15" i="2" s="1"/>
  <c r="CN15" i="2" s="1"/>
  <c r="M14" i="2"/>
  <c r="BG14" i="2" s="1"/>
  <c r="CN14" i="2" s="1"/>
  <c r="M13" i="2"/>
  <c r="BG13" i="2" s="1"/>
  <c r="CN13" i="2" s="1"/>
  <c r="M12" i="2"/>
  <c r="BG12" i="2" s="1"/>
  <c r="CN12" i="2" s="1"/>
  <c r="M11" i="2"/>
  <c r="BG11" i="2" s="1"/>
  <c r="CN11" i="2" s="1"/>
  <c r="M10" i="2"/>
  <c r="BG10" i="2" s="1"/>
  <c r="CN10" i="2" s="1"/>
  <c r="M9" i="2"/>
  <c r="BG9" i="2" s="1"/>
  <c r="CN9" i="2" s="1"/>
  <c r="L8" i="2"/>
  <c r="M7" i="2"/>
  <c r="BG7" i="2" s="1"/>
  <c r="CN7" i="2" s="1"/>
  <c r="M6" i="2"/>
  <c r="BG6" i="2" s="1"/>
  <c r="CN6" i="2" s="1"/>
  <c r="M5" i="2"/>
  <c r="BG5" i="2" s="1"/>
  <c r="CN5" i="2" s="1"/>
  <c r="M4" i="2"/>
  <c r="BG4" i="2" s="1"/>
  <c r="CN4" i="2" s="1"/>
  <c r="M3" i="2"/>
  <c r="BG3" i="2" s="1"/>
  <c r="CN3" i="2" s="1"/>
  <c r="M2" i="2"/>
  <c r="BG2" i="2" s="1"/>
  <c r="M106" i="2" l="1"/>
  <c r="BG106" i="2" s="1"/>
  <c r="M252" i="2"/>
  <c r="BG252" i="2" s="1"/>
  <c r="CN252" i="2" s="1"/>
  <c r="CN2" i="2"/>
  <c r="M8" i="2"/>
  <c r="BG8" i="2" s="1"/>
  <c r="BF8" i="2"/>
  <c r="CN106" i="2"/>
  <c r="M110" i="2"/>
  <c r="BG110" i="2" s="1"/>
  <c r="BF110" i="2"/>
  <c r="M114" i="2"/>
  <c r="BG114" i="2" s="1"/>
  <c r="BF114" i="2"/>
  <c r="M250" i="2"/>
  <c r="BG250" i="2" s="1"/>
  <c r="BF250" i="2"/>
  <c r="M42" i="2"/>
  <c r="BG42" i="2" s="1"/>
  <c r="BF42" i="2"/>
  <c r="M46" i="2"/>
  <c r="BG46" i="2" s="1"/>
  <c r="BF46" i="2"/>
  <c r="M85" i="2"/>
  <c r="BG85" i="2" s="1"/>
  <c r="BF85" i="2"/>
  <c r="M251" i="2"/>
  <c r="BG251" i="2" s="1"/>
  <c r="BF251" i="2"/>
  <c r="M61" i="2"/>
  <c r="BG61" i="2" s="1"/>
  <c r="BF61" i="2"/>
  <c r="M78" i="2"/>
  <c r="BG78" i="2" s="1"/>
  <c r="BF78" i="2"/>
  <c r="M145" i="2"/>
  <c r="BG145" i="2" s="1"/>
  <c r="BF145" i="2"/>
  <c r="M228" i="2"/>
  <c r="BG228" i="2" s="1"/>
  <c r="BF228" i="2"/>
  <c r="M319" i="1"/>
  <c r="M319" i="3" s="1"/>
  <c r="M318" i="1"/>
  <c r="M318" i="3" s="1"/>
  <c r="M316" i="1"/>
  <c r="M316" i="3" s="1"/>
  <c r="M315" i="1"/>
  <c r="M315" i="3" s="1"/>
  <c r="M314" i="1"/>
  <c r="M314" i="3" s="1"/>
  <c r="M312" i="1"/>
  <c r="M312" i="3" s="1"/>
  <c r="M308" i="1"/>
  <c r="M308" i="3" s="1"/>
  <c r="M306" i="1"/>
  <c r="M306" i="3" s="1"/>
  <c r="M305" i="1"/>
  <c r="M305" i="3" s="1"/>
  <c r="M304" i="1"/>
  <c r="M304" i="3" s="1"/>
  <c r="M303" i="1"/>
  <c r="M303" i="3" s="1"/>
  <c r="M302" i="1"/>
  <c r="M302" i="3" s="1"/>
  <c r="M301" i="1"/>
  <c r="M301" i="3" s="1"/>
  <c r="M300" i="1"/>
  <c r="M300" i="3" s="1"/>
  <c r="M299" i="1"/>
  <c r="M299" i="3" s="1"/>
  <c r="M298" i="1"/>
  <c r="M298" i="3" s="1"/>
  <c r="M297" i="1"/>
  <c r="M297" i="3" s="1"/>
  <c r="M296" i="1"/>
  <c r="M296" i="3" s="1"/>
  <c r="M295" i="1"/>
  <c r="M295" i="3" s="1"/>
  <c r="M294" i="1"/>
  <c r="M294" i="3" s="1"/>
  <c r="M293" i="1"/>
  <c r="M293" i="3" s="1"/>
  <c r="M292" i="1"/>
  <c r="M292" i="3" s="1"/>
  <c r="M291" i="1"/>
  <c r="M291" i="3" s="1"/>
  <c r="M290" i="1"/>
  <c r="M290" i="3" s="1"/>
  <c r="M289" i="1"/>
  <c r="M289" i="3" s="1"/>
  <c r="M287" i="1"/>
  <c r="M287" i="3" s="1"/>
  <c r="M286" i="1"/>
  <c r="M286" i="3" s="1"/>
  <c r="M285" i="1"/>
  <c r="M285" i="3" s="1"/>
  <c r="M284" i="1"/>
  <c r="M284" i="3" s="1"/>
  <c r="M283" i="1"/>
  <c r="M283" i="3" s="1"/>
  <c r="M282" i="1"/>
  <c r="M282" i="3" s="1"/>
  <c r="M281" i="1"/>
  <c r="M281" i="3" s="1"/>
  <c r="M280" i="1"/>
  <c r="M280" i="3" s="1"/>
  <c r="M279" i="1"/>
  <c r="M279" i="3" s="1"/>
  <c r="M278" i="1"/>
  <c r="M278" i="3" s="1"/>
  <c r="M277" i="1"/>
  <c r="M277" i="3" s="1"/>
  <c r="M276" i="1"/>
  <c r="M276" i="3" s="1"/>
  <c r="M275" i="1"/>
  <c r="M275" i="3" s="1"/>
  <c r="M274" i="1"/>
  <c r="M274" i="3" s="1"/>
  <c r="M273" i="1"/>
  <c r="M273" i="3" s="1"/>
  <c r="M272" i="1"/>
  <c r="M272" i="3" s="1"/>
  <c r="M271" i="1"/>
  <c r="M271" i="3" s="1"/>
  <c r="M270" i="1"/>
  <c r="M270" i="3" s="1"/>
  <c r="M269" i="1"/>
  <c r="M269" i="3" s="1"/>
  <c r="M268" i="1"/>
  <c r="M268" i="3" s="1"/>
  <c r="M267" i="1"/>
  <c r="M267" i="3" s="1"/>
  <c r="M266" i="1"/>
  <c r="M266" i="3" s="1"/>
  <c r="M265" i="1"/>
  <c r="M265" i="3" s="1"/>
  <c r="M264" i="1"/>
  <c r="M264" i="3" s="1"/>
  <c r="M263" i="1"/>
  <c r="M263" i="3" s="1"/>
  <c r="M262" i="1"/>
  <c r="M262" i="3" s="1"/>
  <c r="M261" i="1"/>
  <c r="M261" i="3" s="1"/>
  <c r="M260" i="1"/>
  <c r="M260" i="3" s="1"/>
  <c r="M259" i="1"/>
  <c r="M259" i="3" s="1"/>
  <c r="M258" i="1"/>
  <c r="M258" i="3" s="1"/>
  <c r="M257" i="1"/>
  <c r="M257" i="3" s="1"/>
  <c r="M256" i="1"/>
  <c r="M256" i="3" s="1"/>
  <c r="M255" i="1"/>
  <c r="M255" i="3" s="1"/>
  <c r="M254" i="1"/>
  <c r="M254" i="3" s="1"/>
  <c r="L252" i="1"/>
  <c r="L251" i="1"/>
  <c r="L250" i="3"/>
  <c r="M249" i="1"/>
  <c r="M249" i="3" s="1"/>
  <c r="M248" i="1"/>
  <c r="M248" i="3" s="1"/>
  <c r="M247" i="1"/>
  <c r="M247" i="3" s="1"/>
  <c r="M246" i="1"/>
  <c r="M246" i="3" s="1"/>
  <c r="M245" i="1"/>
  <c r="M245" i="3" s="1"/>
  <c r="M244" i="1"/>
  <c r="M244" i="3" s="1"/>
  <c r="M243" i="1"/>
  <c r="M243" i="3" s="1"/>
  <c r="M242" i="1"/>
  <c r="M242" i="3" s="1"/>
  <c r="M241" i="1"/>
  <c r="M241" i="3" s="1"/>
  <c r="M240" i="1"/>
  <c r="M240" i="3" s="1"/>
  <c r="M239" i="1"/>
  <c r="M239" i="3" s="1"/>
  <c r="M238" i="1"/>
  <c r="M238" i="3" s="1"/>
  <c r="M237" i="1"/>
  <c r="M237" i="3" s="1"/>
  <c r="M236" i="1"/>
  <c r="M236" i="3" s="1"/>
  <c r="M235" i="1"/>
  <c r="M235" i="3" s="1"/>
  <c r="M234" i="1"/>
  <c r="M234" i="3" s="1"/>
  <c r="M233" i="1"/>
  <c r="M233" i="3" s="1"/>
  <c r="M232" i="1"/>
  <c r="M232" i="3" s="1"/>
  <c r="M231" i="1"/>
  <c r="M231" i="3" s="1"/>
  <c r="M230" i="1"/>
  <c r="M230" i="3" s="1"/>
  <c r="L228" i="1"/>
  <c r="M227" i="1"/>
  <c r="M227" i="3" s="1"/>
  <c r="M226" i="1"/>
  <c r="M226" i="3" s="1"/>
  <c r="M225" i="1"/>
  <c r="M225" i="3" s="1"/>
  <c r="M224" i="1"/>
  <c r="M224" i="3" s="1"/>
  <c r="M223" i="1"/>
  <c r="M223" i="3" s="1"/>
  <c r="M222" i="1"/>
  <c r="M222" i="3" s="1"/>
  <c r="M221" i="1"/>
  <c r="M221" i="3" s="1"/>
  <c r="M220" i="1"/>
  <c r="M220" i="3" s="1"/>
  <c r="M219" i="1"/>
  <c r="M219" i="3" s="1"/>
  <c r="M218" i="1"/>
  <c r="M218" i="3" s="1"/>
  <c r="M217" i="1"/>
  <c r="M217" i="3" s="1"/>
  <c r="M216" i="1"/>
  <c r="M216" i="3" s="1"/>
  <c r="M215" i="1"/>
  <c r="M215" i="3" s="1"/>
  <c r="M214" i="1"/>
  <c r="M214" i="3" s="1"/>
  <c r="M213" i="1"/>
  <c r="M213" i="3" s="1"/>
  <c r="M212" i="1"/>
  <c r="M212" i="3" s="1"/>
  <c r="M211" i="1"/>
  <c r="M211" i="3" s="1"/>
  <c r="M210" i="1"/>
  <c r="M210" i="3" s="1"/>
  <c r="M209" i="1"/>
  <c r="M209" i="3" s="1"/>
  <c r="M208" i="1"/>
  <c r="M208" i="3" s="1"/>
  <c r="M207" i="1"/>
  <c r="M207" i="3" s="1"/>
  <c r="M206" i="1"/>
  <c r="M206" i="3" s="1"/>
  <c r="M205" i="1"/>
  <c r="M205" i="3" s="1"/>
  <c r="M204" i="1"/>
  <c r="M204" i="3" s="1"/>
  <c r="M203" i="1"/>
  <c r="M203" i="3" s="1"/>
  <c r="M202" i="1"/>
  <c r="M202" i="3" s="1"/>
  <c r="M201" i="1"/>
  <c r="M201" i="3" s="1"/>
  <c r="M200" i="1"/>
  <c r="M200" i="3" s="1"/>
  <c r="M199" i="1"/>
  <c r="M199" i="3" s="1"/>
  <c r="M198" i="1"/>
  <c r="M198" i="3" s="1"/>
  <c r="M197" i="1"/>
  <c r="M197" i="3" s="1"/>
  <c r="M196" i="1"/>
  <c r="M196" i="3" s="1"/>
  <c r="M195" i="1"/>
  <c r="M195" i="3" s="1"/>
  <c r="M194" i="1"/>
  <c r="M194" i="3" s="1"/>
  <c r="M193" i="1"/>
  <c r="M193" i="3" s="1"/>
  <c r="M192" i="1"/>
  <c r="M192" i="3" s="1"/>
  <c r="M191" i="1"/>
  <c r="M191" i="3" s="1"/>
  <c r="M190" i="1"/>
  <c r="M190" i="3" s="1"/>
  <c r="M189" i="1"/>
  <c r="M189" i="3" s="1"/>
  <c r="M188" i="1"/>
  <c r="M188" i="3" s="1"/>
  <c r="M187" i="1"/>
  <c r="M187" i="3" s="1"/>
  <c r="M186" i="1"/>
  <c r="M186" i="3" s="1"/>
  <c r="M185" i="1"/>
  <c r="M185" i="3" s="1"/>
  <c r="M184" i="1"/>
  <c r="M184" i="3" s="1"/>
  <c r="M183" i="1"/>
  <c r="M183" i="3" s="1"/>
  <c r="M182" i="1"/>
  <c r="M182" i="3" s="1"/>
  <c r="M181" i="1"/>
  <c r="M181" i="3" s="1"/>
  <c r="M180" i="1"/>
  <c r="M180" i="3" s="1"/>
  <c r="M179" i="1"/>
  <c r="M179" i="3" s="1"/>
  <c r="M178" i="1"/>
  <c r="M178" i="3" s="1"/>
  <c r="M177" i="1"/>
  <c r="M177" i="3" s="1"/>
  <c r="M176" i="1"/>
  <c r="M176" i="3" s="1"/>
  <c r="M175" i="1"/>
  <c r="M175" i="3" s="1"/>
  <c r="M174" i="1"/>
  <c r="M174" i="3" s="1"/>
  <c r="M173" i="1"/>
  <c r="M173" i="3" s="1"/>
  <c r="M172" i="1"/>
  <c r="M172" i="3" s="1"/>
  <c r="M171" i="1"/>
  <c r="M171" i="3" s="1"/>
  <c r="M170" i="1"/>
  <c r="M170" i="3" s="1"/>
  <c r="M169" i="1"/>
  <c r="M169" i="3" s="1"/>
  <c r="M168" i="1"/>
  <c r="M168" i="3" s="1"/>
  <c r="M167" i="1"/>
  <c r="M167" i="3" s="1"/>
  <c r="M166" i="1"/>
  <c r="M166" i="3" s="1"/>
  <c r="M165" i="1"/>
  <c r="M165" i="3" s="1"/>
  <c r="M164" i="1"/>
  <c r="M164" i="3" s="1"/>
  <c r="M163" i="1"/>
  <c r="M163" i="3" s="1"/>
  <c r="M162" i="1"/>
  <c r="M162" i="3" s="1"/>
  <c r="M160" i="1"/>
  <c r="M160" i="3" s="1"/>
  <c r="M159" i="1"/>
  <c r="M159" i="3" s="1"/>
  <c r="M158" i="1"/>
  <c r="M158" i="3" s="1"/>
  <c r="M157" i="1"/>
  <c r="M157" i="3" s="1"/>
  <c r="M155" i="1"/>
  <c r="M155" i="3" s="1"/>
  <c r="M154" i="1"/>
  <c r="M154" i="3" s="1"/>
  <c r="M153" i="1"/>
  <c r="M153" i="3" s="1"/>
  <c r="M152" i="1"/>
  <c r="M152" i="3" s="1"/>
  <c r="M151" i="1"/>
  <c r="M151" i="3" s="1"/>
  <c r="M150" i="1"/>
  <c r="M150" i="3" s="1"/>
  <c r="M149" i="1"/>
  <c r="M149" i="3" s="1"/>
  <c r="M148" i="1"/>
  <c r="M148" i="3" s="1"/>
  <c r="M147" i="1"/>
  <c r="M147" i="3" s="1"/>
  <c r="M146" i="1"/>
  <c r="M146" i="3" s="1"/>
  <c r="L145" i="1"/>
  <c r="M144" i="1"/>
  <c r="M144" i="3" s="1"/>
  <c r="M143" i="1"/>
  <c r="M143" i="3" s="1"/>
  <c r="M142" i="1"/>
  <c r="M142" i="3" s="1"/>
  <c r="M141" i="1"/>
  <c r="M141" i="3" s="1"/>
  <c r="M140" i="1"/>
  <c r="M140" i="3" s="1"/>
  <c r="M139" i="1"/>
  <c r="M139" i="3" s="1"/>
  <c r="M138" i="1"/>
  <c r="M138" i="3" s="1"/>
  <c r="M137" i="1"/>
  <c r="M137" i="3" s="1"/>
  <c r="M136" i="1"/>
  <c r="M136" i="3" s="1"/>
  <c r="M135" i="1"/>
  <c r="M135" i="3" s="1"/>
  <c r="M134" i="1"/>
  <c r="M134" i="3" s="1"/>
  <c r="M133" i="1"/>
  <c r="M133" i="3" s="1"/>
  <c r="M132" i="1"/>
  <c r="M132" i="3" s="1"/>
  <c r="M131" i="1"/>
  <c r="M131" i="3" s="1"/>
  <c r="M130" i="1"/>
  <c r="M130" i="3" s="1"/>
  <c r="M129" i="1"/>
  <c r="M129" i="3" s="1"/>
  <c r="M128" i="1"/>
  <c r="M128" i="3" s="1"/>
  <c r="M127" i="1"/>
  <c r="M127" i="3" s="1"/>
  <c r="M126" i="1"/>
  <c r="M126" i="3" s="1"/>
  <c r="M125" i="1"/>
  <c r="M125" i="3" s="1"/>
  <c r="M124" i="1"/>
  <c r="M124" i="3" s="1"/>
  <c r="M123" i="1"/>
  <c r="M123" i="3" s="1"/>
  <c r="M122" i="1"/>
  <c r="M122" i="3" s="1"/>
  <c r="M121" i="1"/>
  <c r="M121" i="3" s="1"/>
  <c r="M120" i="1"/>
  <c r="M120" i="3" s="1"/>
  <c r="M119" i="1"/>
  <c r="M119" i="3" s="1"/>
  <c r="M118" i="1"/>
  <c r="M118" i="3" s="1"/>
  <c r="M117" i="1"/>
  <c r="M117" i="3" s="1"/>
  <c r="M116" i="1"/>
  <c r="M116" i="3" s="1"/>
  <c r="M115" i="1"/>
  <c r="M115" i="3" s="1"/>
  <c r="L114" i="1"/>
  <c r="M113" i="1"/>
  <c r="M113" i="3" s="1"/>
  <c r="M112" i="1"/>
  <c r="M112" i="3" s="1"/>
  <c r="M111" i="1"/>
  <c r="M111" i="3" s="1"/>
  <c r="L110" i="1"/>
  <c r="M109" i="1"/>
  <c r="M109" i="3" s="1"/>
  <c r="M108" i="1"/>
  <c r="M108" i="3" s="1"/>
  <c r="M107" i="1"/>
  <c r="M107" i="3" s="1"/>
  <c r="L106" i="1"/>
  <c r="M105" i="1"/>
  <c r="M105" i="3" s="1"/>
  <c r="M104" i="1"/>
  <c r="M104" i="3" s="1"/>
  <c r="M103" i="1"/>
  <c r="M103" i="3" s="1"/>
  <c r="M102" i="1"/>
  <c r="M102" i="3" s="1"/>
  <c r="M101" i="1"/>
  <c r="M101" i="3" s="1"/>
  <c r="M100" i="1"/>
  <c r="M100" i="3" s="1"/>
  <c r="M99" i="1"/>
  <c r="M99" i="3" s="1"/>
  <c r="M98" i="1"/>
  <c r="M98" i="3" s="1"/>
  <c r="M97" i="1"/>
  <c r="M97" i="3" s="1"/>
  <c r="M96" i="1"/>
  <c r="M96" i="3" s="1"/>
  <c r="M95" i="1"/>
  <c r="M95" i="3" s="1"/>
  <c r="M94" i="1"/>
  <c r="M94" i="3" s="1"/>
  <c r="M93" i="1"/>
  <c r="M93" i="3" s="1"/>
  <c r="M92" i="1"/>
  <c r="M92" i="3" s="1"/>
  <c r="M91" i="1"/>
  <c r="M91" i="3" s="1"/>
  <c r="M90" i="1"/>
  <c r="M90" i="3" s="1"/>
  <c r="M89" i="1"/>
  <c r="M89" i="3" s="1"/>
  <c r="M88" i="1"/>
  <c r="M88" i="3" s="1"/>
  <c r="M87" i="1"/>
  <c r="M87" i="3" s="1"/>
  <c r="M86" i="1"/>
  <c r="M86" i="3" s="1"/>
  <c r="L85" i="1"/>
  <c r="M84" i="1"/>
  <c r="M84" i="3" s="1"/>
  <c r="M83" i="1"/>
  <c r="M83" i="3" s="1"/>
  <c r="M82" i="1"/>
  <c r="M82" i="3" s="1"/>
  <c r="M81" i="1"/>
  <c r="M81" i="3" s="1"/>
  <c r="M80" i="1"/>
  <c r="M80" i="3" s="1"/>
  <c r="M79" i="1"/>
  <c r="M79" i="3" s="1"/>
  <c r="L78" i="1"/>
  <c r="M77" i="1"/>
  <c r="M77" i="3" s="1"/>
  <c r="M76" i="1"/>
  <c r="M76" i="3" s="1"/>
  <c r="M75" i="1"/>
  <c r="M75" i="3" s="1"/>
  <c r="M74" i="1"/>
  <c r="M74" i="3" s="1"/>
  <c r="M73" i="1"/>
  <c r="M73" i="3" s="1"/>
  <c r="M72" i="1"/>
  <c r="M72" i="3" s="1"/>
  <c r="M71" i="1"/>
  <c r="M71" i="3" s="1"/>
  <c r="M70" i="1"/>
  <c r="M70" i="3" s="1"/>
  <c r="M69" i="1"/>
  <c r="M69" i="3" s="1"/>
  <c r="M68" i="1"/>
  <c r="M68" i="3" s="1"/>
  <c r="M67" i="1"/>
  <c r="M67" i="3" s="1"/>
  <c r="M66" i="1"/>
  <c r="M66" i="3" s="1"/>
  <c r="M65" i="1"/>
  <c r="M65" i="3" s="1"/>
  <c r="M64" i="1"/>
  <c r="M64" i="3" s="1"/>
  <c r="M62" i="1"/>
  <c r="M62" i="3" s="1"/>
  <c r="L61" i="1"/>
  <c r="M60" i="1"/>
  <c r="M60" i="3" s="1"/>
  <c r="M59" i="1"/>
  <c r="M59" i="3" s="1"/>
  <c r="M58" i="1"/>
  <c r="M58" i="3" s="1"/>
  <c r="M56" i="1"/>
  <c r="M56" i="3" s="1"/>
  <c r="M55" i="1"/>
  <c r="M55" i="3" s="1"/>
  <c r="M54" i="1"/>
  <c r="M54" i="3" s="1"/>
  <c r="M53" i="1"/>
  <c r="M53" i="3" s="1"/>
  <c r="M52" i="1"/>
  <c r="M52" i="3" s="1"/>
  <c r="M51" i="1"/>
  <c r="M51" i="3" s="1"/>
  <c r="M50" i="1"/>
  <c r="M50" i="3" s="1"/>
  <c r="M49" i="1"/>
  <c r="M49" i="3" s="1"/>
  <c r="M47" i="1"/>
  <c r="M47" i="3" s="1"/>
  <c r="L46" i="1"/>
  <c r="M45" i="1"/>
  <c r="M45" i="3" s="1"/>
  <c r="M44" i="1"/>
  <c r="M44" i="3" s="1"/>
  <c r="M43" i="1"/>
  <c r="M43" i="3" s="1"/>
  <c r="L42" i="1"/>
  <c r="M41" i="1"/>
  <c r="M41" i="3" s="1"/>
  <c r="M40" i="1"/>
  <c r="M40" i="3" s="1"/>
  <c r="M39" i="1"/>
  <c r="M39" i="3" s="1"/>
  <c r="M38" i="1"/>
  <c r="M38" i="3" s="1"/>
  <c r="M37" i="1"/>
  <c r="M37" i="3" s="1"/>
  <c r="M36" i="1"/>
  <c r="M36" i="3" s="1"/>
  <c r="M35" i="1"/>
  <c r="M35" i="3" s="1"/>
  <c r="M34" i="1"/>
  <c r="M34" i="3" s="1"/>
  <c r="M31" i="1"/>
  <c r="M31" i="3" s="1"/>
  <c r="M30" i="1"/>
  <c r="M30" i="3" s="1"/>
  <c r="M29" i="1"/>
  <c r="M29" i="3" s="1"/>
  <c r="M28" i="1"/>
  <c r="M28" i="3" s="1"/>
  <c r="M27" i="1"/>
  <c r="M27" i="3" s="1"/>
  <c r="M25" i="1"/>
  <c r="M25" i="3" s="1"/>
  <c r="M24" i="1"/>
  <c r="M24" i="3" s="1"/>
  <c r="M23" i="1"/>
  <c r="M23" i="3" s="1"/>
  <c r="M21" i="1"/>
  <c r="M21" i="3" s="1"/>
  <c r="M20" i="1"/>
  <c r="M20" i="3" s="1"/>
  <c r="M19" i="1"/>
  <c r="M19" i="3" s="1"/>
  <c r="M18" i="1"/>
  <c r="M18" i="3" s="1"/>
  <c r="M17" i="1"/>
  <c r="M17" i="3" s="1"/>
  <c r="M16" i="1"/>
  <c r="M16" i="3" s="1"/>
  <c r="M15" i="1"/>
  <c r="M15" i="3" s="1"/>
  <c r="M14" i="1"/>
  <c r="M14" i="3" s="1"/>
  <c r="M13" i="1"/>
  <c r="M13" i="3" s="1"/>
  <c r="M12" i="1"/>
  <c r="M12" i="3" s="1"/>
  <c r="M11" i="1"/>
  <c r="M11" i="3" s="1"/>
  <c r="M10" i="1"/>
  <c r="M10" i="3" s="1"/>
  <c r="M9" i="1"/>
  <c r="M9" i="3" s="1"/>
  <c r="L8" i="1"/>
  <c r="M7" i="1"/>
  <c r="M7" i="3" s="1"/>
  <c r="M6" i="1"/>
  <c r="M6" i="3" s="1"/>
  <c r="M5" i="1"/>
  <c r="M5" i="3" s="1"/>
  <c r="M4" i="1"/>
  <c r="M4" i="3" s="1"/>
  <c r="M3" i="1"/>
  <c r="M3" i="3" s="1"/>
  <c r="M2" i="1"/>
  <c r="M2" i="3" s="1"/>
  <c r="CN110" i="2" l="1"/>
  <c r="BG320" i="2"/>
  <c r="CN228" i="2"/>
  <c r="CN78" i="2"/>
  <c r="CN251" i="2"/>
  <c r="CN46" i="2"/>
  <c r="CN145" i="2"/>
  <c r="CN61" i="2"/>
  <c r="CN85" i="2"/>
  <c r="CN250" i="2"/>
  <c r="CN42" i="2"/>
  <c r="CN114" i="2"/>
  <c r="CN8" i="2"/>
  <c r="BF320" i="2"/>
  <c r="M250" i="1"/>
  <c r="M250" i="3" s="1"/>
  <c r="M8" i="1"/>
  <c r="M8" i="3" s="1"/>
  <c r="L8" i="3"/>
  <c r="M42" i="1"/>
  <c r="M42" i="3" s="1"/>
  <c r="L42" i="3"/>
  <c r="M46" i="1"/>
  <c r="M46" i="3" s="1"/>
  <c r="L46" i="3"/>
  <c r="M85" i="1"/>
  <c r="M85" i="3" s="1"/>
  <c r="L85" i="3"/>
  <c r="M145" i="1"/>
  <c r="M145" i="3" s="1"/>
  <c r="L145" i="3"/>
  <c r="M251" i="1"/>
  <c r="M251" i="3" s="1"/>
  <c r="L251" i="3"/>
  <c r="M61" i="1"/>
  <c r="M61" i="3" s="1"/>
  <c r="L61" i="3"/>
  <c r="M78" i="1"/>
  <c r="M78" i="3" s="1"/>
  <c r="L78" i="3"/>
  <c r="M106" i="1"/>
  <c r="M106" i="3" s="1"/>
  <c r="L106" i="3"/>
  <c r="M110" i="1"/>
  <c r="M110" i="3" s="1"/>
  <c r="L110" i="3"/>
  <c r="M114" i="1"/>
  <c r="M114" i="3" s="1"/>
  <c r="L114" i="3"/>
  <c r="M228" i="1"/>
  <c r="M228" i="3" s="1"/>
  <c r="L228" i="3"/>
  <c r="M252" i="1"/>
  <c r="M252" i="3" s="1"/>
  <c r="L252" i="3"/>
  <c r="CN320" i="2" l="1"/>
</calcChain>
</file>

<file path=xl/sharedStrings.xml><?xml version="1.0" encoding="utf-8"?>
<sst xmlns="http://schemas.openxmlformats.org/spreadsheetml/2006/main" count="10823" uniqueCount="2416">
  <si>
    <t>Kataster</t>
  </si>
  <si>
    <t>Uuringupunkti_nr</t>
  </si>
  <si>
    <t>JRO</t>
  </si>
  <si>
    <t>Uuringuala</t>
  </si>
  <si>
    <t>X lambert</t>
  </si>
  <si>
    <t>Y lambert</t>
  </si>
  <si>
    <t>Maaüksuse katastritunnus</t>
  </si>
  <si>
    <t>Suudme_(toru)_ABS</t>
  </si>
  <si>
    <t>Toru_üle_maapinna</t>
  </si>
  <si>
    <t>PA_sygavus_maapinnast</t>
  </si>
  <si>
    <t>PA_algne_sygavus_maapinnast</t>
  </si>
  <si>
    <t>Veetase_suudmest_(torust)</t>
  </si>
  <si>
    <t>Veetaseeme_ABS</t>
  </si>
  <si>
    <t>Veetaseme_kuupäev</t>
  </si>
  <si>
    <t>Algne_konstruktsioon</t>
  </si>
  <si>
    <t>KIHT1</t>
  </si>
  <si>
    <t>K2_ALG</t>
  </si>
  <si>
    <t>KIHT2</t>
  </si>
  <si>
    <t>K3_ALG</t>
  </si>
  <si>
    <t>KIHT3</t>
  </si>
  <si>
    <t>K4_ALG</t>
  </si>
  <si>
    <t>KIHT4</t>
  </si>
  <si>
    <t>K5_ALG</t>
  </si>
  <si>
    <t>KIHT5</t>
  </si>
  <si>
    <t>K6_ALG</t>
  </si>
  <si>
    <t>KIHT6</t>
  </si>
  <si>
    <t>K7_ALG</t>
  </si>
  <si>
    <t>KIHT7</t>
  </si>
  <si>
    <t>K8_ALG</t>
  </si>
  <si>
    <t>KIHT8</t>
  </si>
  <si>
    <t>K9_ALG</t>
  </si>
  <si>
    <t>KIHT9</t>
  </si>
  <si>
    <t>K10_ALG</t>
  </si>
  <si>
    <t>KIHT10</t>
  </si>
  <si>
    <t>Maaomanik</t>
  </si>
  <si>
    <t>Reg_nr_isikukood</t>
  </si>
  <si>
    <t>Kontaktid</t>
  </si>
  <si>
    <t>Maa_kasutaja</t>
  </si>
  <si>
    <t>Maakond</t>
  </si>
  <si>
    <t>Vald_linn</t>
  </si>
  <si>
    <t>VPA_seisund</t>
  </si>
  <si>
    <t>Märkused</t>
  </si>
  <si>
    <t>Ettepanekud</t>
  </si>
  <si>
    <t>Esialgsed andmed_ Töö_nimetus_nr</t>
  </si>
  <si>
    <t>PA-2434</t>
  </si>
  <si>
    <t>JRA0000020</t>
  </si>
  <si>
    <t>Ahtme mnt 86 ABT</t>
  </si>
  <si>
    <t>32206:002:0014</t>
  </si>
  <si>
    <t>Metall 108mm: +0,55-4,60m; 93mm F 4,60-20,35m</t>
  </si>
  <si>
    <t>Täitepinnas: killustik, ehituskivide tükid, tahkunud bituumeni vahekihid; ei haise naftasaaduste järgi; alates 1,1m muld, keskliija saviliiv; ei haise naftasaaduste järgi</t>
  </si>
  <si>
    <t>Turvas: pruun, halvasti lagunenud; ei haise naftasaaduste järgi</t>
  </si>
  <si>
    <t>Kruusliiv: pruun, kesktihe, veeküllastunud; ei haise naftasaaduste järgi</t>
  </si>
  <si>
    <t>Saviliivmoreen: kollakaspruun, sitke, sisaldab 10% jämepurdu; ei haise naftasaaduste järgi, alates 3,2m rohekashall; ei haise naftasaaduste järgi</t>
  </si>
  <si>
    <t>Lubjakivi: hall, lõheline; lõhed 9,0; 11,5; 18 ja 20,3m (sügavusel 20,3m põlevkivi kiht)</t>
  </si>
  <si>
    <t>Eesti Vabariik; AS Tref</t>
  </si>
  <si>
    <t>-; 10080052</t>
  </si>
  <si>
    <t>AS Tref</t>
  </si>
  <si>
    <t>Ida-Viru</t>
  </si>
  <si>
    <t>Kohtla-Järve linn</t>
  </si>
  <si>
    <t>Jätkata seiret</t>
  </si>
  <si>
    <t>Jääkreostuse likvideerimise projekti ettevalmistus endistel militaar- ja industriaalaladel, Maves nr-5168</t>
  </si>
  <si>
    <t>PA-2435</t>
  </si>
  <si>
    <t>32206:002:0002</t>
  </si>
  <si>
    <t>Metall 108mm: +0,50-4,30m; 93mm: F 4,30-19,70m</t>
  </si>
  <si>
    <t>Täitepinnas: muld, liiv; ei haise naftasaaduste järgi</t>
  </si>
  <si>
    <t>Täitepinnas: liiv, reostunud õline kiht, haiseb põlevkiviõli järgi</t>
  </si>
  <si>
    <t>Muld: ei haise naftasaaduste järgi</t>
  </si>
  <si>
    <t>Liiv: vaheldumisi tolmliiva ja peenliiva kihid, kollakaspruun, kesktihe, veeküllastunud; ei haise naftasaaduste järgi</t>
  </si>
  <si>
    <t>Saviliivmoreen: pruunikashall, sitke, sisaldab 10% jämepurdu; ei haise naftasaaduste järgi, alates 2,0m rohekashall, alates 2,5m sinakashall</t>
  </si>
  <si>
    <t>Lubjakivi: hall, lõheline, mõnevõrra savikas; lõhed 17,3 ja 18,0m (sügavusel 17,3m põlevkivi kiht)</t>
  </si>
  <si>
    <t>Eesti Vabariik; Eesti Energia Kaevandused AS</t>
  </si>
  <si>
    <t>-; 10032389</t>
  </si>
  <si>
    <t>-; kaevandused@energia.ee</t>
  </si>
  <si>
    <t>32206:002:0015</t>
  </si>
  <si>
    <t>Metall 114mm: +0,75-0,75m; HDPE: 90mm: +0,75-5,25m; F 0,75-5,25m</t>
  </si>
  <si>
    <t>Täitepinnas</t>
  </si>
  <si>
    <t>Muld ja turvas</t>
  </si>
  <si>
    <t>Saviliivmoreen</t>
  </si>
  <si>
    <t>Lubjakivi</t>
  </si>
  <si>
    <t>Eesti Vabariik</t>
  </si>
  <si>
    <t>-</t>
  </si>
  <si>
    <t>Seirepuuraugu projekt No JR24 (VPA-3), Maves nr-11101</t>
  </si>
  <si>
    <t>Metall 114mm: +0,65-0,85m; HDPE: 90mm: +0,65-5,35m; F 0,65-5,35m</t>
  </si>
  <si>
    <t>Muld</t>
  </si>
  <si>
    <t>Seirepuuraugu projekt No JR24 (VPA-4 ja VPA-5), Maves nr-11101</t>
  </si>
  <si>
    <t>Metall 114mm: +0,7-0,8m; HDPE: 90mm: +0,7-5,35m; F 0,8-5,35m</t>
  </si>
  <si>
    <t>Liiv</t>
  </si>
  <si>
    <t>Saviliiv</t>
  </si>
  <si>
    <t>PA-2520</t>
  </si>
  <si>
    <t>JRA0000078</t>
  </si>
  <si>
    <t>Ahtme mnt 88 ABT</t>
  </si>
  <si>
    <t>Metall 108mm: +0,6-4,2m; 93mm F 4,2-11,35m</t>
  </si>
  <si>
    <t>Täitepinnas: ehituskivide tükid, saviliiv, kruus; ei haise naftasaaduste järgi</t>
  </si>
  <si>
    <t>Turvas: pruun, keskmiselt lagunenud; ei haise naftasaaduste järgi</t>
  </si>
  <si>
    <t>Peenliiv: pruunikashall, kesktihe, veeküllastunud; ei haise naftasaaduste järgi</t>
  </si>
  <si>
    <t>Saviliiv: kollakashall, sitke; ei haise naftasaaduste järgi</t>
  </si>
  <si>
    <t>Kruus: pruunikashall, kesktihe, veeküllastunud; ei haise naftasaaduste järgi</t>
  </si>
  <si>
    <t>Saviliivmoreen: kollakashall, sitke, sisaldab 10% jämepurdu; ei haise naftasaaduste järgi, alates 2,6 m rohekashall</t>
  </si>
  <si>
    <t>Lubjakivi: hall, lõheline</t>
  </si>
  <si>
    <t>PA-2521</t>
  </si>
  <si>
    <t>32206:002:0001</t>
  </si>
  <si>
    <t>Metall 108mm: +0,55-5,45m; 93mm F 5,45-11,3m</t>
  </si>
  <si>
    <t>Täitepinnas: ehituskivide tükid, killustik, liiv; ei haise naftasaaduste järgi</t>
  </si>
  <si>
    <t>Peenliiv: pruun, kesktihe, veeküllastunud; haiseb naftasaaduste järgi</t>
  </si>
  <si>
    <t>Saviliivmoreen: rohekashall, sitke, sisaldab 15% jämepurdu; haiseb naftasaaduste järgi</t>
  </si>
  <si>
    <t>Saviliivmoreen: rohekashall, sitke, sisaldab 15% jämepurdu; ei haise naftasaaduste järgi</t>
  </si>
  <si>
    <t>Lubjakivi: üksikud lõheds, vesi ilmus alates lõhest sügavusest 8,7m</t>
  </si>
  <si>
    <t>OÜ Coniery</t>
  </si>
  <si>
    <t>10401763</t>
  </si>
  <si>
    <t>VPA on hävinud.</t>
  </si>
  <si>
    <t>JRA0000037</t>
  </si>
  <si>
    <t>Balti laevaremonditehas</t>
  </si>
  <si>
    <t>78408:806:0100</t>
  </si>
  <si>
    <t>Täitepinnas: muld, liiv, lubjakivi lahmakad, ehituspraht tihenenud. Alates sügavusest 3,45 maapinnast veeküllastunud</t>
  </si>
  <si>
    <t>MaCat Investment OÜ</t>
  </si>
  <si>
    <t>12198214</t>
  </si>
  <si>
    <t>Harju</t>
  </si>
  <si>
    <t>Tallinn</t>
  </si>
  <si>
    <t>Kopli ps Kopli lahe äärse maa-ala reostusuuringud II, Maves 2120</t>
  </si>
  <si>
    <t>Täitepinnas: muld, liiv, lubjakivi lahmakad, ehituspraht tihenenud. Alates sügavusest 3,20 maapinnast veeküllastunud</t>
  </si>
  <si>
    <t>Liivsavi (sinisavi): sinakashall, kõva</t>
  </si>
  <si>
    <t>Kopli ps Kopli lahe äärse maa-ala reostusuuringud II, Maves 2121</t>
  </si>
  <si>
    <t>78408:808:0260</t>
  </si>
  <si>
    <t>Killustik</t>
  </si>
  <si>
    <t>Täitepinnas: saviliiv, liiv, lubjakivi lahmakad, slakk, ehituspraht tihenenud. Alates sügavusest 2,90 m maapinnast veeküllastunud</t>
  </si>
  <si>
    <t>Liivsavi: sinakashall, kõva, sisaldab liivakivi mügi</t>
  </si>
  <si>
    <t>BLRT Grupp Aktsiaselts</t>
  </si>
  <si>
    <t>10068499</t>
  </si>
  <si>
    <t>Kopli ps Kopli lahe äärse maa-ala reostusuuringud II, Maves 2122</t>
  </si>
  <si>
    <t>Täitepinnas: lubjakivi lahmakad, liiv, ehituspraht tihenenud. Alates sügavusest 2,85 m maapinnast veeküllastunud</t>
  </si>
  <si>
    <t>Kopli ps Kopli lahe äärse maa-ala reostusuuringud II, Maves 2123</t>
  </si>
  <si>
    <t>Täitepinnas: muld, liiv, saviliiv, lubjakivi lahmakad, ehituspraht tihenenud. Alates sügavusest 2,80 m maapinnast veeküllastunud</t>
  </si>
  <si>
    <t>Kopli ps Kopli lahe äärse maa-ala reostusuuringud II, Maves 2124</t>
  </si>
  <si>
    <t>Täitepinnas: muld, liiv, lubjakivi lahmakad, ehituspraht tihenenud</t>
  </si>
  <si>
    <t>Saviliiv: pruunikashall, pehmeplastne</t>
  </si>
  <si>
    <t>Kopli ps Kopli lahe äärse maa-ala reostusuuringud II, Maves 2125</t>
  </si>
  <si>
    <t>Täitepinnas: liiv, killustik, muld, lubjakivi lahmakad, tihenenud</t>
  </si>
  <si>
    <t>Täitepinnas: peenliiv kollakaspruun, tihenenud, niiske</t>
  </si>
  <si>
    <t>Täitepinnas: liiv, lubjakivi tükid, saviliiv. Alates süg. 3,30m maapinnast veeküllastunud</t>
  </si>
  <si>
    <t>Kopli ps Kopli lahe äärse maa-ala reostusuuringud II, Maves 2126</t>
  </si>
  <si>
    <t>Täitepinnas: killustik, liiv, muld, lubjakivi lahmakad, tihenenud</t>
  </si>
  <si>
    <t>Täitepinnas: peenliiv kollakaspruun, tihenenud, niiske.</t>
  </si>
  <si>
    <t>Tolmliiv: kollakashall, kesktihe, niiske. Alates süg. 3,40m maapinnast veeküllastunud</t>
  </si>
  <si>
    <t>Kopli ps Kopli lahe äärse maa-ala reostusuuringud II, Maves 2127</t>
  </si>
  <si>
    <t>Täitepinnas: killustik, liiv, tihenenud</t>
  </si>
  <si>
    <t>Täitepinnas: peenliiv kollakaspruun, sis. veeriseid, tihenenud, niiske</t>
  </si>
  <si>
    <t>Täitepinnas: liiv, lubjakivi tükid, saviliiv. Alates süg. 3,50m maapinnast veeküllastunud</t>
  </si>
  <si>
    <t>Kopli ps Kopli lahe äärse maa-ala reostusuuringud II, Maves 2128</t>
  </si>
  <si>
    <t>PA-10</t>
  </si>
  <si>
    <t>Täitepinnas: liiv, muld, killustik, lubjakivi lahmakad, tihenenud. Alates süg. 3,40 m maapinnast veeküllastunud</t>
  </si>
  <si>
    <t>Kopli ps Kopli lahe äärse maa-ala reostusuuringud II, Maves 2129</t>
  </si>
  <si>
    <t>PA-11</t>
  </si>
  <si>
    <t>Täitepinnas: peenliiv hallikaspruun, tihenenud, niiske</t>
  </si>
  <si>
    <t>Saviliivmoreen: sinakashall, sitkeplastne, sis. jämepurdu 20-30%</t>
  </si>
  <si>
    <t>Kopli ps Kopli lahe äärse maa-ala reostusuuringud II, Maves 2130</t>
  </si>
  <si>
    <t>PA-12</t>
  </si>
  <si>
    <t>Täitepinnas: slakk, muld, liiv, lubjakivi tükid, tihenenud</t>
  </si>
  <si>
    <t>Tolmliiv kollakaspruun, kesktihe, niiske. Sisaldab saviliiva vahekihte</t>
  </si>
  <si>
    <t>Saviliiv, kollakaspruun, pehmeplastne, sisaldab veeriseid</t>
  </si>
  <si>
    <t>Kopli ps Kopli lahe äärse maa-ala reostusuuringud II, Maves 2131</t>
  </si>
  <si>
    <t>PA-13</t>
  </si>
  <si>
    <t>Asfalt</t>
  </si>
  <si>
    <t>Täitepinnas: liiv, lubjakivi lahmakad, betoon, tihenenud</t>
  </si>
  <si>
    <t>Täitepinnas: liiv, kruus, lubjakivitükid. Alates süg. 3,30 m veeküllastunud</t>
  </si>
  <si>
    <t>Kopli ps Kopli lahe äärse maa-ala reostusuuringud II, Maves 2132</t>
  </si>
  <si>
    <t>PA-14</t>
  </si>
  <si>
    <t>Täitepinnas: liiv, killustik, muld, tihenenud</t>
  </si>
  <si>
    <t>Peenliiv: pruunikashall, kesktihe, niiske</t>
  </si>
  <si>
    <t>Täitepinnas: liiv, lubjakivi tükid, saviliiv</t>
  </si>
  <si>
    <t>Saviliivmoreen: hall, pehme- või sitkeplastne, sis. jämepurdu 20%</t>
  </si>
  <si>
    <t>Kopli ps Kopli lahe äärse maa-ala reostusuuringud II, Maves 2133</t>
  </si>
  <si>
    <t>PA-15</t>
  </si>
  <si>
    <t>Täitepinnas: liiv, lubjakivi tükid, saviliiv, veeküllastunud</t>
  </si>
  <si>
    <t>Kopli ps Kopli lahe äärse maa-ala reostusuuringud II, Maves 2134</t>
  </si>
  <si>
    <t>PA-16</t>
  </si>
  <si>
    <t>Betoon</t>
  </si>
  <si>
    <t>Täitepinnas: saviliiv, liiv, veerised. Alates süg. 3,60 m maapinnast veeküllastunud</t>
  </si>
  <si>
    <t>Kopli ps Kopli lahe äärse maa-ala reostusuuringud II, Maves 2135</t>
  </si>
  <si>
    <t>PA-17</t>
  </si>
  <si>
    <t>Täitepinnas: liiv, killustik, muld</t>
  </si>
  <si>
    <t>Täitepinnas: peenliiv tumepruun, tihenenud, alates süg. 1,90 m veeküllastunud</t>
  </si>
  <si>
    <t>Tolmliiv: hall, kesktihe, veeküllastunud, sisaldab orgaanikat</t>
  </si>
  <si>
    <t>Kopli ps Kopli lahe äärse maa-ala reostusuuringud II, Maves 2136</t>
  </si>
  <si>
    <t>PA-18</t>
  </si>
  <si>
    <t>Saviliivmoreen: hall, sitke- või kõvaplastne</t>
  </si>
  <si>
    <t>Kopli ps Kopli lahe äärse maa-ala reostusuuringud II, Maves 2137</t>
  </si>
  <si>
    <t>PA-1561</t>
  </si>
  <si>
    <t>JRA0000012</t>
  </si>
  <si>
    <t>Bekkeri sadam</t>
  </si>
  <si>
    <t>78408:808:0047</t>
  </si>
  <si>
    <t>Metall 108mm: +0,5-1,05m; HDPE: 60mm +0,5-3,5; F 1,05-3,5m</t>
  </si>
  <si>
    <t>Täitepinnas: killustik, ehituskivide tükid, muld; ei haise naftasaaduste järgi</t>
  </si>
  <si>
    <t>Täitepinnas: killustik, ehituskivide tükid, muld, alates 0,9m kruusliija killustik; haiseb naftasaaduste järgi</t>
  </si>
  <si>
    <t>Savikas liiv: määrdunud kollane ja hall vaheldumisi, kesktihe, niiske; haiseb naftasaaduste järgi</t>
  </si>
  <si>
    <t>Kruusliiv: määrdunud must, kesktihe, veeküllastunud; haiseb naftasaaduste järgi</t>
  </si>
  <si>
    <t>Savikas liiv: kollakashall, tihe, veeküllastunud; ei haise naftasaaduste järgi</t>
  </si>
  <si>
    <t>Saviliiv: rohekashall, tihe, niiske; ei haise naftasaaduste järgi</t>
  </si>
  <si>
    <t>Savi: rohekashall, kõva; ei haise naftasaaduste järgi</t>
  </si>
  <si>
    <t>Aktsiaselts Logman Invest</t>
  </si>
  <si>
    <t>10361696</t>
  </si>
  <si>
    <t>PA-1564</t>
  </si>
  <si>
    <t>Metall 108mm: 0,0-0,4m; HDPE: 60mm 0,07-3,07; F 0,07-3,07m</t>
  </si>
  <si>
    <t>Täitepinnas: muld, peenliiv, ehituskivide tükid; ei haise naftasaaduste järgi; alates 0,4m savikas liiv: kollakashall, kesktihe, niiske; ei haise naftasaaduste järgi; alates 1,0 m kruus, killustik, ehituspraht; ei haise naftasaaduste järgi</t>
  </si>
  <si>
    <t>Täitepinnas: kruus, must, tihe, veeküllastunud; õline, haiseb naftasaaduste järgi</t>
  </si>
  <si>
    <t>Peenliiv: tumehall, tihe, veeküllastunud; õline, haiseb naftasaaduste järgi</t>
  </si>
  <si>
    <t>PA-1570</t>
  </si>
  <si>
    <t>Metall 108mm: +0,7-0,95m; HDPE: 60mm +0,42-3,58; F 0,58-3,58m</t>
  </si>
  <si>
    <t>Täitepinnas: killustik, keskliiv, kesktihe, niiske; ei haise naftasaaduste järgi</t>
  </si>
  <si>
    <t>Turvas: tumepruun, hästi lagunenud; ei haise naftasaaduste järgi</t>
  </si>
  <si>
    <t>Savikas liiv: kollakashall, kesktihe, niiske; ei haise naftasaaduste järgi; alates 1,0m sisaldab liivakivi tükke, alates 2,0m veeküllastunud, alates 3,2m hall; ei haise naftasaaduste järgi</t>
  </si>
  <si>
    <t>Saviliivmoreen: tumehall, pehme, sisaldab 15% jämepurdu; ei haise naftasaaduste järgi</t>
  </si>
  <si>
    <t>Liivakivi: murenenud, halli haise naftasaaduste järgi</t>
  </si>
  <si>
    <t>PA-1 (19)</t>
  </si>
  <si>
    <t>JRA0000164</t>
  </si>
  <si>
    <t>Tolruliiv: kollakaspruun, kesktihe, alates süg. 3,25 m veeküllastunud</t>
  </si>
  <si>
    <t>Veerised ja munakad, veeküllastunud</t>
  </si>
  <si>
    <t>Saviliivmoreen: pruunikashall, sitke- või kõvaplastne, sis. jämepurdu kuni 20%</t>
  </si>
  <si>
    <t>Dekoil OÜ</t>
  </si>
  <si>
    <t>10069369</t>
  </si>
  <si>
    <t>Kopli ps Kopli lahe äärse maa-ala reostusuuringud II, Maves 2114</t>
  </si>
  <si>
    <t>PA-2 (20)</t>
  </si>
  <si>
    <t>78408:808:0450</t>
  </si>
  <si>
    <t>Täitepinnas: liiv, saviliiv, lubjakivi tükid</t>
  </si>
  <si>
    <t>Saviliivmoreen: pruunikashall, sitkeplastne, sis. jämepurdu kuni 20%.</t>
  </si>
  <si>
    <t>PA-3 (21)</t>
  </si>
  <si>
    <t>Killustik, liiv</t>
  </si>
  <si>
    <t>Täitepinnas: sitkeplastne saviliiv, muld</t>
  </si>
  <si>
    <t>Kivi</t>
  </si>
  <si>
    <t>Saviliivmoreen: pruunikashall, kõvaplastne, sis. jämepurdu kuni 20%. Alates süg. 3,0 m hall, kõva. Vett ei ilmunud 31.10.00</t>
  </si>
  <si>
    <t>PA-4 (22)</t>
  </si>
  <si>
    <t>Täitepinnas: liiv, saviliiv, killustik</t>
  </si>
  <si>
    <t>Täitepinnas: saviliiv, liiv, pinnasel on naftasaaduste lõhn</t>
  </si>
  <si>
    <t>Veerisedja munakad</t>
  </si>
  <si>
    <t>Saviliivmoreen: pruunikashall, sitke- või kõvaplastne, sis. jämepurdu kuni 20%. Pinnasel on nõrk naftasaaduste lõhn</t>
  </si>
  <si>
    <t>Saviliivmoreen: hall, kõva, sisaldab jämepurdu kuni 20%</t>
  </si>
  <si>
    <t>Liivakivi: sinakashall, nõrgalt tsementeerunud</t>
  </si>
  <si>
    <t>PA-5 (23)</t>
  </si>
  <si>
    <t>Täitepinnas: saviliiv, sis. üksikuid veeriseid. PinnaseIan nõrk naftasaaduste lõhn</t>
  </si>
  <si>
    <t>Saviliivmoreen: pruunikashall, sitkeplastne, sis. jämepurdu kuni 20%</t>
  </si>
  <si>
    <t>PA-6 (24)</t>
  </si>
  <si>
    <t>Täitepinnas: liiv, killustik, saviliiv, muld, lubi, veerised</t>
  </si>
  <si>
    <t>PA-7</t>
  </si>
  <si>
    <t>PA-6611</t>
  </si>
  <si>
    <t>JRA0000052</t>
  </si>
  <si>
    <t>Holstre-Nõmme ABT</t>
  </si>
  <si>
    <t>57002:001:0057</t>
  </si>
  <si>
    <t>Metall 108mm: +0,85-1,15m; HDPE 60mm: +0,85-5,15m; F 0,15-4,15m</t>
  </si>
  <si>
    <t>Turvas: halvasti lagunenud; ei haise naftasaaduste järgi</t>
  </si>
  <si>
    <t>Peenliiv: kollakaspruun, alates 1,0 m pruun, kohev, veeküllastunud; ei haise naftasaaduste järgi</t>
  </si>
  <si>
    <t>Peenliiv: pruun, kesktihe, veeküllastunud, õline ja haiseb naftasaaduste järgi</t>
  </si>
  <si>
    <t>Peenliiv: pruun, tihe, veeküllastunud; ei haise naftasaaduste järgi</t>
  </si>
  <si>
    <t>Kruus: pruun, tihe, veeküllastunud; ei haise naftasaaduste järgi</t>
  </si>
  <si>
    <t>Savi: pruun, kõva, sisaldab liivakivi tükke</t>
  </si>
  <si>
    <t>Henn Moora</t>
  </si>
  <si>
    <t>36606186019</t>
  </si>
  <si>
    <t>Viljandi</t>
  </si>
  <si>
    <t>Paistu vald</t>
  </si>
  <si>
    <t>PA-6628</t>
  </si>
  <si>
    <t>Metall 108mm: +0,75-1,05m; HDPE 90mm: F +0,75-7,95m;</t>
  </si>
  <si>
    <t>Muld:  ei haise naftasaaduste järgi</t>
  </si>
  <si>
    <t>Peenliiv: punakaspruun, alates 2m kollakashall, tihe, niiske; ei haise naftasaaduste järgi</t>
  </si>
  <si>
    <t>Kruus  munakatega: kollakashall, tihe; haiseb nõrgalt naftasaaduste järgi</t>
  </si>
  <si>
    <t>Kruusakas liiv: kollakashall, tihe, niiske, alates 4,5 m veeküllastunud; haiseb nõrgalt naftasaaduste järgi</t>
  </si>
  <si>
    <t>VK-1</t>
  </si>
  <si>
    <t>PVH 125mm: +0,5-5,0m; F 1,0-5,0m</t>
  </si>
  <si>
    <t>Kruus, veerised, munakad</t>
  </si>
  <si>
    <t>Jääkreostuse likvideerimine Holstre–Nõmme ABT territooriumil. Seirepuurkaevu projekt. Alus-Geoloogia OÜ nr-1415</t>
  </si>
  <si>
    <t>JRA0000071</t>
  </si>
  <si>
    <t>Ida-Viru naftabaas</t>
  </si>
  <si>
    <t>85101:003:0321</t>
  </si>
  <si>
    <t>Metall 108mm: +0,62-4,4m; 93mm: F 4,4-5,6m</t>
  </si>
  <si>
    <t>Täitepinnas: saviliiv, muld, liiv, lubjakivi kamakad ja lahmakad</t>
  </si>
  <si>
    <t>Saviliivmoreen: hall, kõvaplastne, sisaldab jämepurdu 20%</t>
  </si>
  <si>
    <t>Lubjakivi: hall, keskmisekihiline, õhukeste mergli vahekihtidega; sügavusel 5,5m lõhe</t>
  </si>
  <si>
    <t>OÜ Souvi</t>
  </si>
  <si>
    <t>11947412</t>
  </si>
  <si>
    <t>Vaivara vald</t>
  </si>
  <si>
    <t>Ida-Viru naftabaasi reostusuuring ja reostuse likvideerimise kava. AS Maves nr 4107</t>
  </si>
  <si>
    <t>Metall 108mm: +0,80-4,4m; 93mm: F 4,4-5,1m</t>
  </si>
  <si>
    <t>Täitepinnas: saviliiv, muld, lubjakivi tükid</t>
  </si>
  <si>
    <t>Saviliiv: kollakashall, kõvaplastne</t>
  </si>
  <si>
    <t>Saviliivmoreen: hall, kõvaplastne, sisaldab jämepurdu 40%</t>
  </si>
  <si>
    <t>Lubjakivi: hall, keskmisekihiline, õhukeste mergli vahekihtidega</t>
  </si>
  <si>
    <t>Metall 108mm: +0,68-2,95m; 93mm: F 2,95-6,1m</t>
  </si>
  <si>
    <t>Saviliivmoreen: hall, kõvaplastne, sisaldab jämepurdu 20-30%</t>
  </si>
  <si>
    <t>PA-6525</t>
  </si>
  <si>
    <t>JRA0000023</t>
  </si>
  <si>
    <t>Jaska ABT</t>
  </si>
  <si>
    <t>54501:002:1360</t>
  </si>
  <si>
    <t>Metall 108mm: +0,6-1,4m; HDPE 60mm: +0,6-5,05m; F 0,05-4,05m</t>
  </si>
  <si>
    <t>Peen kuni kruusliiv: kollakaspruun, kesktihe, niiske-märg, sisaldab veerised ja munakaid; ei haise naftasaaduste järgi</t>
  </si>
  <si>
    <t>Peenliiv: mustjaspruun, ülemine 0,2 m õline kiht, kesktihe, veeküllastunud; alates 3,8 m kollakaspruun tihe; haiseb naftasaaduste järgi</t>
  </si>
  <si>
    <t>OÜ Tällevere Agro</t>
  </si>
  <si>
    <t>10998264</t>
  </si>
  <si>
    <t>Suure-Jaani</t>
  </si>
  <si>
    <t>PA-6526</t>
  </si>
  <si>
    <t>Metall 108mm: +0,75-1,25m; HDPE 90mm: +0,6-7,4m; F 1,4-7,4m</t>
  </si>
  <si>
    <t>PA-1905</t>
  </si>
  <si>
    <t>JRA0000044</t>
  </si>
  <si>
    <t>Kapasto ABT</t>
  </si>
  <si>
    <t>63901:001:1229</t>
  </si>
  <si>
    <t>Metall 108mm: +0,6-1,4m; HDPE: 60mm +0,6-2,8m; F 0,05-2,8m</t>
  </si>
  <si>
    <t xml:space="preserve">Keskliiv: kruusa vahekihtidega, kollakaspruun, kesktihe, niiske; ei haise naftasaaduste järgi </t>
  </si>
  <si>
    <t>Kruus: kruusliiva vahekihtidega, pruunikaskollane, kesktihe, märg; ei haise naftasaaduste järgi</t>
  </si>
  <si>
    <t>OSAÜHING Kapastu</t>
  </si>
  <si>
    <t>10261888</t>
  </si>
  <si>
    <t>Hiiu</t>
  </si>
  <si>
    <t>Pühalepa vald</t>
  </si>
  <si>
    <t xml:space="preserve">Jätkata seiret. </t>
  </si>
  <si>
    <t>JRA0000013</t>
  </si>
  <si>
    <t>Keila-Joa raketibaas</t>
  </si>
  <si>
    <t>19801:011:0641</t>
  </si>
  <si>
    <t>Metall 146mm: +0,1-1,0m; 112mm: F 1,0-9,2m</t>
  </si>
  <si>
    <t>Lubjakivi: õhukesekihiline, pruun, õline</t>
  </si>
  <si>
    <t>Lubjakivi: helehall, paksukihiline, väga tugev, vähelõheline</t>
  </si>
  <si>
    <t>Lubjakivi: tumehall, paksukihiline, kesktugev, vähelõheline</t>
  </si>
  <si>
    <t>Oiidlubjakivi</t>
  </si>
  <si>
    <t>Lubjakivi: tumehall, palju kaverne</t>
  </si>
  <si>
    <t>Pangapealse Arenduse OÜ</t>
  </si>
  <si>
    <t>Harku vald</t>
  </si>
  <si>
    <t>Gefährdungsabschätzung für die Liegenschaft Raketenbasis Keila Joa (Estland), IABG Umwelt, Dezember 1994</t>
  </si>
  <si>
    <t>Metall 146mm: +0,1-1,0m; 112mm: F 0-1,0m; 93mm: F 1,0-9,1m</t>
  </si>
  <si>
    <t>Lubjakivi: nõrgalt murenenud, õhukesekihiline</t>
  </si>
  <si>
    <t>Lubjakivi: paksukihiline, lillakate kihipindadega, väga tugev</t>
  </si>
  <si>
    <t>Lubjakivi: paksukihiline, tugev, üksute mergli vahekihtidega, sügavusel 4,5m kavernid</t>
  </si>
  <si>
    <t>Lubjakivi: dolomitiseerunud, väga tugev, oiididega</t>
  </si>
  <si>
    <t>Lubjakivi: dolomitiseerunud, tugev, oiididega</t>
  </si>
  <si>
    <t>Glaukoniitlubjakivi</t>
  </si>
  <si>
    <t>VPA tuleks nõuetekohaselt likvideerida.</t>
  </si>
  <si>
    <t>Gefährdungsabschätzung für die Liegenschaft Raketenbasis Keila Joa (Estland), IABG Umwelt, Dezember 1995</t>
  </si>
  <si>
    <t>1,15 kinni</t>
  </si>
  <si>
    <t>28,09 kinni</t>
  </si>
  <si>
    <t>Metall 146mm: +0,1-1m; 93mm: F 1,0-7,0m</t>
  </si>
  <si>
    <t>Täitepinnas: kivid, muld</t>
  </si>
  <si>
    <t>Lubjakivi: paksukihiline, alates 3,5m keskmisekihiline</t>
  </si>
  <si>
    <t>Gefährdungsabschätzung für die Liegenschaft Raketenbasis Keila Joa (Estland), IABG Umwelt, Dezember 1996</t>
  </si>
  <si>
    <t>Metall 146mm: +0,1-1,0m; 93mm F 1,0-9,5m</t>
  </si>
  <si>
    <t>Lubjakivi: õhukesekihiline</t>
  </si>
  <si>
    <t>Lubjakivi oiididega</t>
  </si>
  <si>
    <t>Gefährdungsabschätzung für die Liegenschaft Raketenbasis Keila Joa (Estland), IABG Umwelt, Dezember 1997</t>
  </si>
  <si>
    <t>Metall 146mm: +0,1-1,63m; 93mm: F 1,63-9,1</t>
  </si>
  <si>
    <t>Täitepinnas: muld, veerised, lubjakivi lahmakad, samiin</t>
  </si>
  <si>
    <t>Lubjakivi: hall, paksukihiline, kesktugev kuni tugev, kohati dolomitiseerunud, õhukeste mergli vahekihtidega, vähe lõheline; keskosas raudoiididega, allosas glaukoniitlubjakivi</t>
  </si>
  <si>
    <t>Keila-Joa endise raketibaasi täiendavad seirepuuraugud, RAS REI nr 9087X</t>
  </si>
  <si>
    <t>Metall 146mm: +0,1-1m; 93mm F 1,0-9,2m</t>
  </si>
  <si>
    <t>Muld:</t>
  </si>
  <si>
    <t>Lubjakivi: paksukihiline, 2,4m suur lõhe, setet täis</t>
  </si>
  <si>
    <t>Lubjakivi: oiididega</t>
  </si>
  <si>
    <t>Gefährdungsabschätzung für die Liegenschaft Raketenbasis Keila Joa (Estland), IABG Umwelt, Dezember 1999</t>
  </si>
  <si>
    <t>Metall 146mm: +0,1-0,5m; 93mm F 0,5-8,7m</t>
  </si>
  <si>
    <t>Gefährdungsabschätzung für die Liegenschaft Raketenbasis Keila Joa (Estland), IABG Umwelt, Dezember 2000</t>
  </si>
  <si>
    <t>PA-8</t>
  </si>
  <si>
    <t>19801:001:2835</t>
  </si>
  <si>
    <t>Metall 122mm: +0,4-0,6m; 93mm: F 0,6-8,0m</t>
  </si>
  <si>
    <t>Muld veeristega</t>
  </si>
  <si>
    <t>Lubjakivi: hall, paksukihiline, kesktugev kuni tugev, kohati dolomitiseerunud, õhukeste mergli vahekihtidega, vähe lõheline. Sügavusel 3-4m raudoiidid, sügavusel 7-7,9m glaukoniitlubjakivi. Vesi ilmus 2,6m.</t>
  </si>
  <si>
    <t>Glaukoniitliivakivi</t>
  </si>
  <si>
    <t>19801:011:1640</t>
  </si>
  <si>
    <t>Metall 122mm: +0,47-1,33m; 93mm: F 1,33-8,0m</t>
  </si>
  <si>
    <t>Täitepinnas: muld, lubjakivi lahmakad, puidujäätmed, tihenemata</t>
  </si>
  <si>
    <t>Lubjakivi: murenenud, kollakashall, õhukeseskihiline</t>
  </si>
  <si>
    <t>Lubjakivi: hall, keskmisekihiline, kesktugev</t>
  </si>
  <si>
    <t>Lubjakivi: hall, lõheline, alates 3,2m vähene veeeraldus, vahemikus 3,9-4,0m mõõdukas veeeraldus</t>
  </si>
  <si>
    <t>Lubjakivi: hall, tugev, raudoiididega</t>
  </si>
  <si>
    <t>Lubjakivi: hall, keskmisekihiline, kesktugev või tugev</t>
  </si>
  <si>
    <t>Lubjakivi: hall, väga lõheline, savika lõhetäitega, glaukoniiditeradega</t>
  </si>
  <si>
    <t>Malle Lääts</t>
  </si>
  <si>
    <t>Gefährdungsabschätzung für die Liegenschaft Raketenbasis Keila Joa (Estland), IABG Umwelt, Dezember 2002</t>
  </si>
  <si>
    <t>Metall 127mm: +0,21-0,8; 112mm: F 0,80-5,2; 93mm F 5,2-8,2m</t>
  </si>
  <si>
    <t>Lubjakivi: kollakashall, nõrgalt murenenud, õhukesekihiline, kesktugev</t>
  </si>
  <si>
    <t>Lubjakivi: helehall, paksukihiline, väga tugev; sügavusel 2,6m kollase saviliivase ainega täitunud lõhe</t>
  </si>
  <si>
    <t>Lubjakivi: tumehall, paksukihiline, kesktugev või tugev, üksikute õhukeste mergli vahekihtidega; sügavusel 4,5-5,1m väheste kavernidega; 5,1m vee vähene juurdevool</t>
  </si>
  <si>
    <t>Lubjakivi: tumehall, väga tugev, dolomitiseerunud, ülaosas raudoiididega; sügavusel 5,7m lõhe</t>
  </si>
  <si>
    <t>Lubjakivi: tumehall, tugev või kesktugev, paksukihiline, õhukeste mergli vahekihtidega, allosas glaukoniidi teradega</t>
  </si>
  <si>
    <t>Keila-Joa endise raketibaasi saneerimis- ja seirepuuraugud, RAS REI nr-8775X</t>
  </si>
  <si>
    <t>Metall 127mm: +0,18-0,8m; 112mm F 0,8-3,5m; 93mm: F 3,5-4,8m</t>
  </si>
  <si>
    <t>Täitepinnas: muld, kruus, veerised, tihenenud</t>
  </si>
  <si>
    <t>Lubjakivi: helehall, paksukihiline, tugev; Sügavusel 3,30m ilmus vesi</t>
  </si>
  <si>
    <t>Lubjakivi: tumehall, keskmisekihiline, tugev või kesktugev, väheste mergli vahekihtidega</t>
  </si>
  <si>
    <t>0,38 kinni</t>
  </si>
  <si>
    <t>28,31 kinni</t>
  </si>
  <si>
    <t>Metall 127mm: +0,22-0,8m; 112mm: F 0,8-3,7m; 93mm: F 3,7-8,0m</t>
  </si>
  <si>
    <t>Lubjakivi: hall, paksukihiline, tugev, alates 3m üksikute õhukeste mergli vahekihtidega; 3,3m sügavusel saviliivaga täitunud lõhe; sügavusel 4,1m lõhe</t>
  </si>
  <si>
    <t>Lubjakiviv: hall, tugev või kesktugev, õhukeste mergli vahekihtidega, ülaosas raudoiididega, allosas glaukoniidi teradega</t>
  </si>
  <si>
    <t>Metall 127mm: +0,22-0,77m; 112mm: F 0,77-6,5m; 93mm: F 6,5-7,0m</t>
  </si>
  <si>
    <t>Täitepinnas: lubjakiviv lahmakad, muld, samiinine</t>
  </si>
  <si>
    <t>Lubjakiviv: murenenud, samiinine</t>
  </si>
  <si>
    <t>Lubjakivi: hall, paksukihiline, tugev või kesktugev, allosas väheste õhukeste mergli vahekihtidega; sügavusel 3,8m ja 4,2m lõhed; vesi ilmus lõhest sügavusel 5,2m</t>
  </si>
  <si>
    <t>Lubjakivi: hall, tugev, või kesktugev, õhukeste mergli vahakihtidega; ülaosas raudoiididega</t>
  </si>
  <si>
    <t>Metall 127mm: +0,24-0,75m; 112mm: F 0,75-4,6m; 93mm: F 4,6-7,2m</t>
  </si>
  <si>
    <t>Lubjakivi: murenenud</t>
  </si>
  <si>
    <t>Lubjakivi: hall, paksukihiline, tugev või kesktugev, alates 3m sügavuselt üksikute merglivahekihtidega. Sügavusel 2,40m lõhe pruuni saviliivase täitematerjaliga. Sügavusel 3m lõhe</t>
  </si>
  <si>
    <t>Lubjakivi: hall, kesktugev või tugev, ülaosas raudooididega, allosas glaukoniiditeradega, sügavusel 3,3-3,5m mergli vahekiht. Sügavusel 5,2 ja 6,5 lõhed.</t>
  </si>
  <si>
    <t>Metall 127mm: +0,13-0,8m; 93mm: F 0,8-7,2m</t>
  </si>
  <si>
    <t>Lubjakivi: murenenud, pruunikashall, kesktugev, õhukesekihiline</t>
  </si>
  <si>
    <t>Lubjakivi, helehall, paksukihiline, tugev või väga tugev</t>
  </si>
  <si>
    <t>Lubjakivi: tumehall, paksukihiline, kesktugev või tugev, üksikute õhukeste merglivahekihtidega, kohati väheseid kaverne ja lõhesid. Sügavusel 4,5 veelõhe</t>
  </si>
  <si>
    <t>Lubjakivi: paksukihiline, raudoiididega</t>
  </si>
  <si>
    <t>Lubjakivi: dolomitiseerunud, tumehall, paksukihiline, rohkete kavernidega</t>
  </si>
  <si>
    <t>Metall 122mm: +0,36-0,64m; 93mm: F 0,64-7,5m</t>
  </si>
  <si>
    <t>Muld: veeristega</t>
  </si>
  <si>
    <t>Lubjakivi: valdavalt paksukihiline, kesktugev kuni tugev, kohati dolomitiseerunud, õhukeste mergli vahekihtidega, kohati väheseid kaverne ja lõhesid; vahemikus 3,5-4m raudoiididega; vesi ilmus lõhest 5,1m sügavusel</t>
  </si>
  <si>
    <t>PA-19</t>
  </si>
  <si>
    <t>Metall 122mm: +0,27-0,73m; 93mm: F 0,73-8,0m</t>
  </si>
  <si>
    <t>PA-1217</t>
  </si>
  <si>
    <t>JRA0000017</t>
  </si>
  <si>
    <t>Kopli Kaubajaam</t>
  </si>
  <si>
    <t>78401:101:1602</t>
  </si>
  <si>
    <t>1,18 kinni</t>
  </si>
  <si>
    <t>Metall 108mm: +0,9-1,1m; HDPE: 60mm F +0,4-1,6m</t>
  </si>
  <si>
    <t>Täitepinnas: muld, killustik, tellise tükid; ei haise naftasaaduste järgi</t>
  </si>
  <si>
    <t>Peenliiv:kollakspruun, kesktihe, veeküllastunud; ei haise naftasaaduste järgi</t>
  </si>
  <si>
    <t>Tolmliiv: hall, tihe, veeküllastunud, sisaldab orgaanilist ainet; ei haise naftasaaduste järgi</t>
  </si>
  <si>
    <t>Tolmliiv: hall, tihe; ei haise naftasaaduste järgi</t>
  </si>
  <si>
    <t>AS Eesti Raudtee</t>
  </si>
  <si>
    <t>VPA tuleb puhastada ja nõuetekohaselt likvideerida.</t>
  </si>
  <si>
    <t>PA-1225</t>
  </si>
  <si>
    <t>78401:101:1988</t>
  </si>
  <si>
    <t>Metall 108mm: +0,5-1,5m; HDPE: 60mm F +0,3-3,7m</t>
  </si>
  <si>
    <t>Täitepinnas: muld, killustik, peenliiv; alates 1,6m šlakk, pruun; ei haise naftasaaduste järgi</t>
  </si>
  <si>
    <t>Keskliiv: punakaspruun, tihe, niiske, alates 2,9m veeküllastunud; ei haise naftasaaduste järgi</t>
  </si>
  <si>
    <t>Tolmliiv: helehall, tihe, veeküllastunud, alates 3,4m kollakaspruun, niiske, sisaldab väikesi liivakivi tükke; ei haise naftasaaduste järgi</t>
  </si>
  <si>
    <t>Liivakivi: murenenud, hall, väikeste tugevate liivkivi tükkidega; ei haise naftasaaduste järgi</t>
  </si>
  <si>
    <t>OÜ Mentenon</t>
  </si>
  <si>
    <t>10570106</t>
  </si>
  <si>
    <t>78401:101:1692</t>
  </si>
  <si>
    <t>PVC 200mm: +0,2-0,8m; HDPE 90mm: +0,2-7,8m; F 1,8-7,8m</t>
  </si>
  <si>
    <t>Täitepinnas: killustik, liiv</t>
  </si>
  <si>
    <t>Täitepinnas: must peenliiv, alumine 0,5m betoon</t>
  </si>
  <si>
    <t>Aleuriitne liivakivi aleuriitse savi vahekihtidega</t>
  </si>
  <si>
    <t>Kopli kaubajaama vaatluspuuraukude rajamine, Maves nr-12110</t>
  </si>
  <si>
    <t>Reformimata riigimaa</t>
  </si>
  <si>
    <t>PVC 200mm: +0,3-0,7m; HDPE 90mm: +0,3-7,7m; F 1,7-7,7m</t>
  </si>
  <si>
    <t>Täitepinnas: peenliiv kollakashall, kesktihe, niiske, alates 2,5m must</t>
  </si>
  <si>
    <t>Saviliiv: tumehall, sitkeplastne</t>
  </si>
  <si>
    <t>Saviliivmoreen: hall, sitkeplastne</t>
  </si>
  <si>
    <t>Kopli kaubajaama vaatluspuuraukude rajamine, Maves nr-12111</t>
  </si>
  <si>
    <t>PVC 200mm: +0,15-0,85m; HDPE 90mm: +0,15-7,85m; F 1,85-7,85m</t>
  </si>
  <si>
    <t>Täitepinnas: killustik, kruus</t>
  </si>
  <si>
    <t>Täitepinnas: peenliiv kollane, tihe, niiske, alates 1,8m must</t>
  </si>
  <si>
    <t>Kruusliiv: hall, tihe</t>
  </si>
  <si>
    <t>Kopli kaubajaama vaatluspuuraukude rajamine, Maves nr-12112</t>
  </si>
  <si>
    <t>PVC 200mm: +0,3-0,7m; HDPE 90mm: +0,3-5,7m; F 1,7-5,7m</t>
  </si>
  <si>
    <t>Täitepinnas: muld, killustik, liiv</t>
  </si>
  <si>
    <t>Aluspõhja liiv: (murenenud liivakivi)</t>
  </si>
  <si>
    <t>Kopli kaubajaama vaatluspuuraukude rajamine, Maves nr-12113</t>
  </si>
  <si>
    <t>PVC 200mm: +0,4-0,6m; HDPE 90mm: +0,4-5,6m; F 1,6-5,6m</t>
  </si>
  <si>
    <t>Täitepinnas: asfalt 0,1m ja killustik, alates 0,3m liiv</t>
  </si>
  <si>
    <t>Peenliiv: kollakaspruun kuni hall, tihe, niiske</t>
  </si>
  <si>
    <t>Kopli kaubajaama vaatluspuuraukude rajamine, Maves nr-12114</t>
  </si>
  <si>
    <t>PVC 200mm: +0,25-0,75m; HDPE 90mm: +0,25-5,75m; F 1,75-5,75m</t>
  </si>
  <si>
    <t>Täitepinnas: muld, liiv</t>
  </si>
  <si>
    <t>Peenliiv: kollakashall, tihe, niiske</t>
  </si>
  <si>
    <t>Murenenud liivakivi</t>
  </si>
  <si>
    <t>Kopli kaubajaama vaatluspuuraukude rajamine, Maves nr-12115</t>
  </si>
  <si>
    <t>PVC 200mm: +0,20-0,80m; HDPE 90mm: +0,20-5,80m; F 1,80-5,80m</t>
  </si>
  <si>
    <t>Kopli kaubajaama vaatluspuuraukude rajamine, Maves nr-12116</t>
  </si>
  <si>
    <t>Kopli kaubajaama vaatluspuuraukude rajamine, Maves nr-12117</t>
  </si>
  <si>
    <t>Kopli kaubajaama vaatluspuuraukude rajamine, Maves nr-12118</t>
  </si>
  <si>
    <t>PA-1301</t>
  </si>
  <si>
    <t>JRA0000032</t>
  </si>
  <si>
    <t>Kose katlamaja</t>
  </si>
  <si>
    <t>Metall 108mm: +0,75-1,25m; HDPE: 60mm +0,75-5,25m; F 1,25-5,25m</t>
  </si>
  <si>
    <t>Muld: turvastunud</t>
  </si>
  <si>
    <t>Täitepinnas: killustik, segatud saviliivaga, kuiv</t>
  </si>
  <si>
    <t>Peenliiv: kollakaspruun, kohev, niiske</t>
  </si>
  <si>
    <t>Turvas: must, hästi lagunenud</t>
  </si>
  <si>
    <t>Kruusliiv: must, kohev, märg; ei haise naftasaaduste järgi</t>
  </si>
  <si>
    <t>Savikas tolmliiv: tumehall, pehmeplastne, saviliiva ja tolmliiva vahekihtidega</t>
  </si>
  <si>
    <t>VPA-1309</t>
  </si>
  <si>
    <t>Metall 122mm: +0,75-1,05m; HDPE 90mm +0,80-5,20m; F 1,2-5,2m</t>
  </si>
  <si>
    <t>Keskliiv</t>
  </si>
  <si>
    <t>Seirepuuraugu projekt No JR13, Maves nr-10065</t>
  </si>
  <si>
    <t>VPA-1310</t>
  </si>
  <si>
    <t>Metall 122mm: +0,65-1,25m; HDPE 90mm +0,70-5,30m; F 1,3-5,3m</t>
  </si>
  <si>
    <t>Seirepuuraugu projekt No JR13, Maves nr-10066</t>
  </si>
  <si>
    <t>PA-201</t>
  </si>
  <si>
    <t>JRA0000033</t>
  </si>
  <si>
    <t>Kose-Risti ABT</t>
  </si>
  <si>
    <t>33801:001:0428</t>
  </si>
  <si>
    <t>Metall 108mm: +1,0-9,5m; F 93mm 9,5-16,0m</t>
  </si>
  <si>
    <t>Kruus: hallikaskollane, kesktihe, kuiv, sisaldab veeriste vahekihte; ei haise naftasaaduste järgi</t>
  </si>
  <si>
    <t>Saviliivmoreen: kollakashall, sitke, sisaldab kuni 30% veeriseid; alates 5 m nõrk naftasaaduste lõhn</t>
  </si>
  <si>
    <t>Kose vald</t>
  </si>
  <si>
    <t>PA-202</t>
  </si>
  <si>
    <t>Metall 108mm: +0,7-1,55m; HDPE: 60mm +0,55-4,45m; F 1,55-4,45m</t>
  </si>
  <si>
    <t>Täitepinnas: peenliiv, pruunikashall, kohev, kuiv; ei haise naftasaaduste järgi</t>
  </si>
  <si>
    <t>Täitepinnas: kruus, pruunikashall, kohev, kuiv, alates 0,6m tahkunud naftasaaduste vahekihtidega</t>
  </si>
  <si>
    <t>Kruus: hallikaspruun, kesktihe, niiske; haiseb naftasaaduste järgi</t>
  </si>
  <si>
    <t>Saviliivmoreen: pruunikashall, poolpehme, sisaldab kuni 30% veeriseid, alates 5m sisaldab kuni 45% veeriseid; haiseb naftasaaduste järgi</t>
  </si>
  <si>
    <t>Likvideeritud puhastustööde käigus 2010.a</t>
  </si>
  <si>
    <t>VPA-207</t>
  </si>
  <si>
    <t>R/Vmetall 114,3mm: +0,5-8,65m; F 93mm 8,65-11,5m</t>
  </si>
  <si>
    <t>Kruus</t>
  </si>
  <si>
    <t>Seirepuuraugu projekt No JR02</t>
  </si>
  <si>
    <t>VPA-208</t>
  </si>
  <si>
    <t>R/Vmetall 114,3mm: +0,65-14,5m; F 93mm 14,5-19,7m</t>
  </si>
  <si>
    <t>PA-5701</t>
  </si>
  <si>
    <t>JRA0000058</t>
  </si>
  <si>
    <t>Kõrkküla ABT</t>
  </si>
  <si>
    <t>37301:004:0112</t>
  </si>
  <si>
    <t>Metall 108mm: +0,5-1,5m; HDPE 60mm: +0,5-3,5m; F 0,5-3,5m</t>
  </si>
  <si>
    <t>Täitepinnas: muld</t>
  </si>
  <si>
    <t>Täitepinnas: Peenliiv, segamini mullaga, tumehall, kohev, märg, sisaldab õlist vett; haiseb nõrgalt naftasaaduste järgi</t>
  </si>
  <si>
    <t>Peenliiv: hall, kesktihe, märg, sisaldab õlist vett; haiseb nõrgalt naftasaaduste järgi</t>
  </si>
  <si>
    <t>Liivsavi: rohekashall, voolav,  alates sügavusest 5,5m pruun; ei haise naftasaaduste järgi</t>
  </si>
  <si>
    <t>Trevental OÜ</t>
  </si>
  <si>
    <t>12023839</t>
  </si>
  <si>
    <t>Saare</t>
  </si>
  <si>
    <t>Kärla linn</t>
  </si>
  <si>
    <t>PA-5711</t>
  </si>
  <si>
    <t>Metall 108mm: +0,75-6,75m; 92mm: F 6,75-8,4m</t>
  </si>
  <si>
    <t>Täitepinnas: peenliiv, segatud mullaga, tumehall, kohev, märg, sisaldab õlist vett; haiseb nõrgalt naftasaaduste järgi</t>
  </si>
  <si>
    <t>PA-1801</t>
  </si>
  <si>
    <t>JRA0000043</t>
  </si>
  <si>
    <t>Kärdla Naftabaas</t>
  </si>
  <si>
    <t>37101:003:0069</t>
  </si>
  <si>
    <t>Metall 108mm: +0,5-3,9m; 93mm: F 3,9-5,5m</t>
  </si>
  <si>
    <t>Täitepinnas: kruus segamini mullaga, tumehall, kohev, kuiv; ei haise naftasaaduste järgi</t>
  </si>
  <si>
    <t>Saviliivmoreen: väga kõva, kollakashall, sisaldab kuni 50% veeriseid, alates 1,6m, hall, märg; ei haise naftasaaduste järgi</t>
  </si>
  <si>
    <t>Lokaalmoreen: hall, sisaldab &gt;60% jämepurdu, märg; ei haise naftasaaduste järgi</t>
  </si>
  <si>
    <t>Lubjakivi: hall</t>
  </si>
  <si>
    <t>Kärdla linn</t>
  </si>
  <si>
    <t>PA-6121</t>
  </si>
  <si>
    <t>JRA0000028</t>
  </si>
  <si>
    <t>Kärkna ABT</t>
  </si>
  <si>
    <t>79401:001:0168</t>
  </si>
  <si>
    <t>Metall 108mm: +0,5-1,5m; HDPE 60mm: +0,5-5,5m; F 0,5-4,5m</t>
  </si>
  <si>
    <t>Täitepinnas: asfalt, üksik kiht bituumenit, killustik</t>
  </si>
  <si>
    <t>Peenliiv: hallikaskollane, kohev, niiske-märg; haiseb naftasaaduste järgi, allpool 0,1m hall; ei haise naftasaaduste järgi</t>
  </si>
  <si>
    <t>Saviliivmoreen: punakaspruun, sitke, sisaldab 10% veerised; ei haise naftasaaduste järgi</t>
  </si>
  <si>
    <t>Peenliiv: punakaspruun, tihe, niiske; ei haise naftasaaduste järgi</t>
  </si>
  <si>
    <t>aktsiaselts AQUA MARINA</t>
  </si>
  <si>
    <t>10120426</t>
  </si>
  <si>
    <t>AS Olerex Vara</t>
  </si>
  <si>
    <t>Tartu</t>
  </si>
  <si>
    <t>Tartu vald</t>
  </si>
  <si>
    <t>VPA on hävinud. VPA on lammutusprahi all, tõenäoliselt katki.</t>
  </si>
  <si>
    <t>Reostust pole olnud ja VPA taastamist tuleb kaaluda.</t>
  </si>
  <si>
    <t>PA-6126</t>
  </si>
  <si>
    <t>Metall 108mm: +0,75-1,25m; HDPE 90mm: +0,75-10,55m; F 6,55-10,55m</t>
  </si>
  <si>
    <t>Täitepinnas: asfalt, üksik bituumenikiht, killustik</t>
  </si>
  <si>
    <t>Peenliiv: hallikaskollane, kohev, niiske-märg; haiseb naftasaaduste järgi, allpool 0,1 m hall; ei haise naftasaaduste järgi</t>
  </si>
  <si>
    <t>Peenliiv: punakaspruun, tihe, veeküllastunud; ei haise naftasaaduste järgi</t>
  </si>
  <si>
    <t>PA-7009</t>
  </si>
  <si>
    <t>JRA0000027</t>
  </si>
  <si>
    <t>Lagedi ABT</t>
  </si>
  <si>
    <t>65301:003:0633</t>
  </si>
  <si>
    <t>Metall 108mm: +0,8-1,2m; HDPE 60mm: F +0,3-4,7m</t>
  </si>
  <si>
    <t>Täitepinnas: saviliiv, veerised, mullane; haiseb naftasaaduste järgi; alates 1,0m õline</t>
  </si>
  <si>
    <t>Muld, õline</t>
  </si>
  <si>
    <t>Keskliiv: rohekashall, kesktihe, märg; haiseb naftasaaduste järgi</t>
  </si>
  <si>
    <t>Saviliivmoreen: hall, sitke, haiseb nõrgalt naftasaaduste järgi, sisaldab 30% jämepurdu; alates 5,3m 50% jämepurdu</t>
  </si>
  <si>
    <t>PVS&amp;500 OÜ</t>
  </si>
  <si>
    <t>12240347</t>
  </si>
  <si>
    <t>Rae vald</t>
  </si>
  <si>
    <t>PA-7010</t>
  </si>
  <si>
    <t>65301:003:0774</t>
  </si>
  <si>
    <t>Matall 108mm: +0,7-9,3m; 93mm: F 9,3-13m</t>
  </si>
  <si>
    <t>Täitepinnas: kruus saviliivaga, kesktihe, kollakashall, niiske</t>
  </si>
  <si>
    <t>Saviliivmoreen: kollakaspruun, sitke, 30% jämepurdu; alates 2,7m hall</t>
  </si>
  <si>
    <t>PA-4515</t>
  </si>
  <si>
    <t>JRA0000031</t>
  </si>
  <si>
    <t>Lasila ABT</t>
  </si>
  <si>
    <t>66204:003:0075</t>
  </si>
  <si>
    <t>Metall 108mm: +0,65-1,3m; HDPE 60mm: +0,65-6,35m; F 0,35-6,35m</t>
  </si>
  <si>
    <t>Täitepinnas: kruus veeristega, kollakashall, kesktihe, niiske; allpool 0,2m määrdunud ja must</t>
  </si>
  <si>
    <t>Kruusliiv: kollakashall, kesktihe, niiske; ei haise naftasaaduste järgi</t>
  </si>
  <si>
    <t>Peenliiv: kollakaspruun, kesktihe, niiske; ei haise naftasaaduste järgi</t>
  </si>
  <si>
    <t>Kruusane liiv: kollakashall, kesktihe, niiske; ei haise naftasaaduste järgi</t>
  </si>
  <si>
    <t>Peenliiv: kollakashall, tihe, niiske; ei haise naftasaaduste järgi</t>
  </si>
  <si>
    <t>Peenliiv: kollakashall, tihe, veeküllastunud; ei haise naftasaaduste järgi</t>
  </si>
  <si>
    <t>Kruus: kollakashall, tihe, veeküllastunud; ei haise naftasaaduste järgi</t>
  </si>
  <si>
    <t>AS Lasila Betoon</t>
  </si>
  <si>
    <t>10128422</t>
  </si>
  <si>
    <t>Lääne-Viru</t>
  </si>
  <si>
    <t>Rakvere vald</t>
  </si>
  <si>
    <t>PA-4516</t>
  </si>
  <si>
    <t>Metall 108mm: +0,7-8,4m; F 93mm: 8,4-10m</t>
  </si>
  <si>
    <t>Täitepinnas: kruus; ei haise naftasaaduste järgi</t>
  </si>
  <si>
    <t>Keskliiv: kollakaspruun, kesktihe, niiske, sisaldab üksikuid veeriseid; ei haise naftasaaduste järgi</t>
  </si>
  <si>
    <t>Peenliiv: kollakaspruun, kesktihe, niiske, alates 4,8 m veeküllastunud, alates 5,2 m kollakashall; ei haise naftasaaduste järgi</t>
  </si>
  <si>
    <t>Savikas liiv: kollakashall, kesktihe, veeküllastunud; ei haise naftasaaduste järgi</t>
  </si>
  <si>
    <t>JRA0000048</t>
  </si>
  <si>
    <t>Maadevahe ABT</t>
  </si>
  <si>
    <t>85801:005:0278</t>
  </si>
  <si>
    <t>Metall 108mm: +0,65-3,4m; 93mm: F 3,4-7,3m</t>
  </si>
  <si>
    <t>Täitepinnas: kruus, kollakaspruun, veeristega, veeküllastunud</t>
  </si>
  <si>
    <t>Lokaalmoreen: hall, veeküllastunud, õliga läbiimbunud</t>
  </si>
  <si>
    <t>Lubjakivi: hall, keskkõva</t>
  </si>
  <si>
    <t>Katrin Kumm</t>
  </si>
  <si>
    <t>46808210022</t>
  </si>
  <si>
    <t>Valjala vald</t>
  </si>
  <si>
    <t>Saare Teedevalitsuse Maadevahe bituumenibaasi põlevkiviõli reostuse uuring, Maves nr-9011</t>
  </si>
  <si>
    <t>85801:001:1121</t>
  </si>
  <si>
    <t>Metall 127mm: +0,4-7,1m; 98mm: F 7,1-10,5m</t>
  </si>
  <si>
    <t>Täitepinnas: mullane kruus, pruun, kesktihe, niiske, sisaldab lahmakaid</t>
  </si>
  <si>
    <t>Saviliivmoreen: kollakaspruun, kõva, sisaldab 35% jämepurdu, alates sügavusest 2,5m hall, sisaldab 45% jämepurdu ja lubjakivi lahmakaid; nõrga kütusehaisuga, allosas sisaldab õliklimpidega vett</t>
  </si>
  <si>
    <t>Lubjakivi: hall, keskkõva; sisaldab õliklimpidega vett</t>
  </si>
  <si>
    <t>Endise Maadevahe bituumenibaasi pinna- ja põhjavee õlireostus (JRK-74), Maves nr-5197</t>
  </si>
  <si>
    <t>85801:005:0136</t>
  </si>
  <si>
    <t>Metall 127mm: +0,7-6,4m; 98mm: F 6,4-15,6m</t>
  </si>
  <si>
    <t>Saviliivmoreen: kollakaspruun, kõva, sisaldab jämepurdu ja lubjakivi lahmakaid</t>
  </si>
  <si>
    <t>Olavi Heinlo</t>
  </si>
  <si>
    <t>37505180227</t>
  </si>
  <si>
    <t>Metall 108mm: +0,4-3,6m; 93mm: F 3,6-5,1m</t>
  </si>
  <si>
    <t>Täitepinnas: kruus, liivane, pruun, kesktihe, niiske; sisaldab hangunud õliviirge</t>
  </si>
  <si>
    <t>Saviliivmoreen: kollakaspruun, kõva, sisaldab &gt;35% jämepurdu, alates 2,6m hall, sisaldab 45% jämepurdu ja lubjakivi lahmakaid; haiseb nõrgalt naftasaaduste järgi, allosas õliklimpidega vett</t>
  </si>
  <si>
    <t>Endise Maadevahe bituumenibaasi jääkreostuse uurimine ja seirevõrgu rajamine, Maves nr-4096</t>
  </si>
  <si>
    <t>Metall 108mm: +0,2-3,8m; 93mm: F 3,8-5,2m</t>
  </si>
  <si>
    <t>Täitepinnas: kruus, liivane, pruun, kesktihe, niiske</t>
  </si>
  <si>
    <t>Saviliivmoreen: kollakaspruun, kõva, sisaldab &gt;35% jämepurdu</t>
  </si>
  <si>
    <t>Lokaalmoreen: sisaldab õlist vett</t>
  </si>
  <si>
    <t>Lubjakivi: hall, keskkõva; sisaldab õlihaisuga vett</t>
  </si>
  <si>
    <t>Metall 108mm: +0,55-2,95m; 93mm: F 2,95-4,0m</t>
  </si>
  <si>
    <t>Täitepinnas: kruus, liivane, pruun, kesktihe, märg; kütusehaisuga</t>
  </si>
  <si>
    <t>Muld: kütusehaisuga</t>
  </si>
  <si>
    <t>Saviliivmoreen: kollakaspruun, pehmeplastne, sisaldab &gt;35% jämepurdu ja õliklimpidega vett</t>
  </si>
  <si>
    <t>Metall 108mm: +0,25-3,25m; 93mm: F 3,25-4,0m</t>
  </si>
  <si>
    <t>Täitepinnas: saviliiv veeristega, pruunikashall, plastne</t>
  </si>
  <si>
    <t>Täitepinnas: saviliiv, pruunikashall, plastne, allosas liivsavi vahekihtidega, nõrga kütusehaisuga</t>
  </si>
  <si>
    <t>Liivsavi: sinakashall, pehmeplastne, õhukeste liiva vahekihtidega</t>
  </si>
  <si>
    <t>Saviliivmoreen: hall, pehmeplastne, sisaldab &gt;35% jämepurdu ja õliklimpidega vett</t>
  </si>
  <si>
    <t>Metall 108mm: +0,45-1,55m; PVC 63mm: 0,45-3,35m F 1,35-3,35m</t>
  </si>
  <si>
    <t>Metall 108mm: +0,1-2,9m; 93mm: F 2,9-4,0m</t>
  </si>
  <si>
    <t>Täitepinnas: saviliiv, veeristega, kollakashall, plastne</t>
  </si>
  <si>
    <t>Saviliivmoreen: hall, pehmeplastne, sisaldab kruusa ja &gt;35% jämepurdu ning õliklimpidega vett</t>
  </si>
  <si>
    <t>VPA-14</t>
  </si>
  <si>
    <t>Metall 108mm: +0,45-1,55m; PVC 63mm: +0,2-3,8m; F 1,8-3,8m</t>
  </si>
  <si>
    <t>Täitepinnas: saviliiva vahetäitega veeristik, hall, kuiv, sisaldab munakaid</t>
  </si>
  <si>
    <t>Täitepinnas: saviliiv mullane, veeriste ja lahmakatega, plastne; vahemikus 0,8-1,5m bituumeniga segunenud, alates sügavusest 1,5 m kõva</t>
  </si>
  <si>
    <t>Saviliivmoreen: hall, voolavplastne, sisaldab 35% jämepurdu ja õliklimpidega vett</t>
  </si>
  <si>
    <t>VPA-15</t>
  </si>
  <si>
    <t>Metall 108mm: +0,55-1,45m; PVC 63mm: +0,1-3,1m; F 1,1-3,1m</t>
  </si>
  <si>
    <t>Täitepinnas: saviliiv, veeristega, pruunikashall, kõva, sisaldab hangunud pigi vahekihte</t>
  </si>
  <si>
    <t>Turvas: mustjaspruun</t>
  </si>
  <si>
    <t>Liivsavi: rohekashall, pehmeplastne</t>
  </si>
  <si>
    <t>Saviliivmoreen: hall, pehmpeplastne, sisaldab jämepurdu 30%; nõrga kütusehaisuga,  allosas sisaldab õliklimpidega vett</t>
  </si>
  <si>
    <t>JRA0000030</t>
  </si>
  <si>
    <t>Miinisadam</t>
  </si>
  <si>
    <t>78408:801:0780</t>
  </si>
  <si>
    <t>Metall 127mm: 0,34-0,6m; PVC 60mm 0,37-4,39 F 2,39-4,39m</t>
  </si>
  <si>
    <t>Täitepinnas: liiv, killustik, betoonitükid</t>
  </si>
  <si>
    <t>Jääkreostuse likvideerimine endistel sõjaväe- ja tööstusaladel - Süsta sadam. Seirepuuraukude projekt, IPT Projektijuhtimine nr 11-05-0977</t>
  </si>
  <si>
    <t>Metall 108mm: 0,0-0,3m; PVC 60mm -0,1-3,1m; F 1,1-3,1m</t>
  </si>
  <si>
    <t>Metall 108mm: +0,7-0,6m; PVC 60mm +0,7-3,3m; F 1,3-3,3m</t>
  </si>
  <si>
    <t>Likvideeritud</t>
  </si>
  <si>
    <t>PA-3801</t>
  </si>
  <si>
    <t>JRA0000009</t>
  </si>
  <si>
    <t>Moonaküla põhjaveereostus</t>
  </si>
  <si>
    <t>66301:030:0011</t>
  </si>
  <si>
    <t>Metall 108mm: +0,5-4,5m; 93mm: F 4,5-8,55m</t>
  </si>
  <si>
    <t>Saviliiv: pruun, sitke</t>
  </si>
  <si>
    <t>Saviliivmoreen: pruun, kõva, sisaldab 25% jämepurdu</t>
  </si>
  <si>
    <t>Saviliivmoreen: pruun, kõva, sisaldab 30% jämepurdu</t>
  </si>
  <si>
    <t>Lubjakivi: hall, lõheline. Lõhed sügavusel 6,3m ja 7,4m (vesi), vahemikus 8,3-8,6m põlevkivi vahekiht</t>
  </si>
  <si>
    <t>Merike Lääne</t>
  </si>
  <si>
    <t>46904155230</t>
  </si>
  <si>
    <t>Rakvere linn</t>
  </si>
  <si>
    <t>PA-3802</t>
  </si>
  <si>
    <t>66301:029:0015</t>
  </si>
  <si>
    <t>Metall 108mm: +0,7-5,2m; 93mm: F 5,2-13,3m</t>
  </si>
  <si>
    <t>Kruus: kollakashall, tihe, niiske</t>
  </si>
  <si>
    <t>Lubjakivi: hall, lõheline; sügavusel 11,3m õline lõhe (ilmus õlihais)</t>
  </si>
  <si>
    <t>PA-2907</t>
  </si>
  <si>
    <t>JRA0000041</t>
  </si>
  <si>
    <t>Narva ABT</t>
  </si>
  <si>
    <t>AT1205250034</t>
  </si>
  <si>
    <t>Metall 108mm: +0,55-5,85m; 93mm F 5,85-12,8m</t>
  </si>
  <si>
    <t>Täitepinnas: muld, saviliiv, veerised, killustik, šlakk, liiv; ei haise naftasaaduste järgi</t>
  </si>
  <si>
    <t>Saviliivmoreen: pruunikashall, sitke, sisaldab 10% jämepurdu; haiseb naftasaaduste järgi</t>
  </si>
  <si>
    <t>Lubjakivi: hall, lõheline; õline lõhed 4,2; 4,8; 5,3 ja 5,7m; lõhed 11,4 ja 12,0 olid ilma õlita</t>
  </si>
  <si>
    <t>OÜ VK Headus</t>
  </si>
  <si>
    <t>Narva linn</t>
  </si>
  <si>
    <t>PA-2914</t>
  </si>
  <si>
    <t>Metall 108mm: +0,60-3,45m; 93mm F 3,45-5,95m</t>
  </si>
  <si>
    <t>Täitepinnas: muld, saviliiv, killustik, tumepruun, sügavusel 1,0m õhuke (0,5cm) reostunud kiht, mis haises naftasaaduste järgi</t>
  </si>
  <si>
    <t>Täitepinnas: liivsavi, rohekashall, plastne; ei haise naftasaaduste järgi</t>
  </si>
  <si>
    <t>Muld: pruun, haiseb nõrgalt naftasaaduste järgi</t>
  </si>
  <si>
    <t>Saviliivmoreen: rohekashall, sitke, sisaldab 10% jämepurdu; ei haise naftasaaduste järgi</t>
  </si>
  <si>
    <t>Lubjakivi: hall, lõheline; õline, lõhed 2,2; 3,0; 4,0; 5,2m</t>
  </si>
  <si>
    <t>R/Vmetall 114,3mm: +0,6-0,9m; HDPE 90mm: +0,6-0,9m; F 0,9-11,0m</t>
  </si>
  <si>
    <t>Seirepuuraugu projekt No JR29, Maves nr-11101</t>
  </si>
  <si>
    <t>JRA0000183</t>
  </si>
  <si>
    <t>37301:005:0001</t>
  </si>
  <si>
    <t>Metall 121mm: +0,75-1,95m; 98mm: F 1,95-12,7m</t>
  </si>
  <si>
    <t>Lubjakivi rähk</t>
  </si>
  <si>
    <t>Dolomiit</t>
  </si>
  <si>
    <t>AS Level</t>
  </si>
  <si>
    <t>10216072</t>
  </si>
  <si>
    <t>Lääne-Saare</t>
  </si>
  <si>
    <t>Oriküla õhukaitseväeosa põhjavee reostuse kaardistamine, Maves nr-34/97</t>
  </si>
  <si>
    <t>Metall 121mm: +0,4-1,6m; 98mm: F 1,6-14,0m</t>
  </si>
  <si>
    <t>Metall 121mm: +0,75-0,75m; 98mm: F 0,75-12,6m</t>
  </si>
  <si>
    <t>Metall 121mm: +0,7-0,8m; 98mm: F 0,8-11,8m</t>
  </si>
  <si>
    <t>Metall 121mm: +0,8-0,9m; 98mm: F 0,9-12,6m</t>
  </si>
  <si>
    <t>Metall 108mm: +0,3-1,6m; 93mm: F 1,6-12,2m</t>
  </si>
  <si>
    <t>Munakad</t>
  </si>
  <si>
    <t>37301:005:0323</t>
  </si>
  <si>
    <t>Metall 108mm: +0,85-1,45m; 93mm: F 1,45-10,5m</t>
  </si>
  <si>
    <t>37301:005:0064</t>
  </si>
  <si>
    <t>Metall 108mm: +0,55-2,2m; 93mm: F 2,2-9,0m</t>
  </si>
  <si>
    <t>Priit Heinla</t>
  </si>
  <si>
    <t>38002080019</t>
  </si>
  <si>
    <t>Metall 108mm: +0,6-2,35m; 93mm: F 2,35-12,6m</t>
  </si>
  <si>
    <t>Tolmliiv</t>
  </si>
  <si>
    <t>Metall 108mm: +0,35-2,65m; 93mm: F 2,65-12,6m</t>
  </si>
  <si>
    <t>Metall 108mm: +0,35-1,65m; 93mm: F 1,65-18,1m</t>
  </si>
  <si>
    <t>Oriküla endise õhukaitse väeosa põhjavee reostuse seirevõrgu korrastamine, Maves  nr-2020</t>
  </si>
  <si>
    <t>37301:005:0321</t>
  </si>
  <si>
    <t>Metall 108mm: +0,55-1,45m; 93mm: F 1,45-12,31m</t>
  </si>
  <si>
    <t>Metall 108mm: +0,25-1,75m; 93mm: F 1,75-12,66m</t>
  </si>
  <si>
    <t>VPA-1</t>
  </si>
  <si>
    <t>Metall 121mm: +0,3-1,7m; 93mm: F 1,7-3,3m</t>
  </si>
  <si>
    <t>Täitepinnas: killustik ja liiv</t>
  </si>
  <si>
    <t>Saviliivmoreen: raske, sitkeplastne, sisaldab jämepurdu 40%</t>
  </si>
  <si>
    <t>Saaremaa sõjaväeobjektide kütusega üle juhtarvu reostunud pinnase mahu määramine: Maves, nr-11</t>
  </si>
  <si>
    <t>VPA-2</t>
  </si>
  <si>
    <t>Metall 121mm: +0,8-1,2m; 93mm: F 1,2-8m</t>
  </si>
  <si>
    <t>Täitepinnas: kruus ja liiv</t>
  </si>
  <si>
    <t>Saviliivmoreen: raske, sitkeplastne, sisaldab jämepurdu 45%</t>
  </si>
  <si>
    <t>PA-4027</t>
  </si>
  <si>
    <t>JRA0000021</t>
  </si>
  <si>
    <t>Pahnimäe ABT</t>
  </si>
  <si>
    <t>66201:001:0620</t>
  </si>
  <si>
    <t>Metall 108mm: +0,7-1,6m; HDPE 60 mm: +0,3-1,65 m; F 1,65-5,65 m</t>
  </si>
  <si>
    <t>Täitepinnas: muld; ei haise naftasaaduste järgi</t>
  </si>
  <si>
    <t>Täitepinnas: peenliiv: pruun, kesktihe, niiske; ei haise naftasaaduste järgi</t>
  </si>
  <si>
    <t>Täitepinnas: savi, plastne; ei haise naftasaaduste järgi</t>
  </si>
  <si>
    <t>Kruusane liiv: kollakashall, kesktihe, niiske; ei haise naftasaaduste järgi; vahemikus 2,9-3,2m sisaldab veerised</t>
  </si>
  <si>
    <t>Peenliiv: kollakashall, kesktihe, niiske; haiseb naftasaaduste järgi</t>
  </si>
  <si>
    <t>Kruus: hall, tihe, niiske; haiseb naftasaaduste järgi; alates 5,4m must, veeküllastunud; haiseb naftasaaduste järgi; vahemikus 6,8-7,0m sisaldab munakaid</t>
  </si>
  <si>
    <t>AS Talter</t>
  </si>
  <si>
    <t>10114029</t>
  </si>
  <si>
    <r>
      <rPr>
        <b/>
        <sz val="10"/>
        <color rgb="FFFF0000"/>
        <rFont val="Arial Unicode MS"/>
        <family val="2"/>
        <charset val="186"/>
      </rPr>
      <t>5065916</t>
    </r>
    <r>
      <rPr>
        <sz val="10"/>
        <rFont val="Arial Unicode MS"/>
        <family val="2"/>
        <charset val="186"/>
      </rPr>
      <t xml:space="preserve"> Raivo Normak; 372 6057550; lemminkainen@lemminkainen.ee</t>
    </r>
  </si>
  <si>
    <t>PA-318</t>
  </si>
  <si>
    <t>JRA0000016</t>
  </si>
  <si>
    <t>Paldiski keskkatlamaja</t>
  </si>
  <si>
    <t>58001:005:0080</t>
  </si>
  <si>
    <t>Metall 108mm: +0,55-1,65m; 93mm: F 1,65-8,5m;</t>
  </si>
  <si>
    <t>Täitepinnas: muld ja killustik; ei haise naftasaaduste järgi</t>
  </si>
  <si>
    <t>Saviliivmoreen: kollakaspruun, kõva, sisaldab &gt;50% jämepurdu; haiseb nõrgalt naftasaaduste järgi</t>
  </si>
  <si>
    <t xml:space="preserve">Lubjakivi: murenenud </t>
  </si>
  <si>
    <t>Lubjakivi: hall, kuivad lõhed sügavusel 5m ja 5,5 m, vesi ilmus lõhedest 7m ja 7,8 m; haiseb naftasaaduste järgi</t>
  </si>
  <si>
    <t>JARVAK LOGISTIKA OÜ</t>
  </si>
  <si>
    <t>10841203</t>
  </si>
  <si>
    <t>Paldiski linn</t>
  </si>
  <si>
    <t>PA-324</t>
  </si>
  <si>
    <t>58001:002:0022</t>
  </si>
  <si>
    <t>Metall 108mm: +0,8-1,3m; 93mm: F 1,3-6,1m</t>
  </si>
  <si>
    <t>Turvas: must, hästi lagunenud; õline, haiseb naftasaaduste järgi</t>
  </si>
  <si>
    <t>Saviliivmoreen: pruun, sitke, sisaldab 35-50% jämepurdu; haiseb naftasaaduste järgi, lubjakivi peal õhuke õline kiht</t>
  </si>
  <si>
    <t>Lubjakivi: hall, lõheline; vesi ilomus lõhedes 2,5m ja 3,3m; haiseb naftasaaduste  järgi</t>
  </si>
  <si>
    <t>PA-331</t>
  </si>
  <si>
    <t>Metall 108mm: +0,95-28,75m; 93mm:  F 28,75-39m</t>
  </si>
  <si>
    <t>Täitepinnas: kruus, kivitükid</t>
  </si>
  <si>
    <t>Muld ja täitepinnas</t>
  </si>
  <si>
    <t>Lubjakivi: hall, keskkõva, savikas, mergli vahekihtidega; alumine 1,5m glaukoniitlubjakivi ja liivakivi</t>
  </si>
  <si>
    <t>Glaukoniitsavi</t>
  </si>
  <si>
    <t>Diktüoneema argilliit</t>
  </si>
  <si>
    <t>Liivakivi diktüoneema argiliidiga</t>
  </si>
  <si>
    <t>Liivakivi</t>
  </si>
  <si>
    <t>Paldiski Keskkatlamaja reostuse kaardistamine, Maves nr-96057</t>
  </si>
  <si>
    <t>PA-1516</t>
  </si>
  <si>
    <t>Piirivalvesadam</t>
  </si>
  <si>
    <t>78401:101:2254</t>
  </si>
  <si>
    <t>Metall 108mm: +0,54-0,96m; HDPE: 60mm +0,54-3,44; F 0,44-3,44m</t>
  </si>
  <si>
    <t>Täitepinnas: muld; ei haise naftassaduste järgi</t>
  </si>
  <si>
    <t>Täitepinnas: killustik, muld, peenliiv, pruun; ei haise naftassaduste järgi, alates 2,0m kruusliiv,killustik, pruun; ei haise naftassaduste järgi</t>
  </si>
  <si>
    <t>Kruusliiv: must, kesktihe, veeküllastunud; haiseb naftasaaduste järgi</t>
  </si>
  <si>
    <t>Savi: rohekashall, sitke; ei haise naftassaduste järgi</t>
  </si>
  <si>
    <t>PA-1524</t>
  </si>
  <si>
    <t>Metall 108mm: +0,7-1,3m; HDPE: 60mm +0,7-3,0; F 1,0-3,0m</t>
  </si>
  <si>
    <t>Täitepinnas: killustik, must; ei haise naftassaduste järgi, alates 0,6m killustik segamini peenliivaga; ei haise naftassaduste järgi</t>
  </si>
  <si>
    <t>Kruus: must, tihe, märg, haiseb nõrgalt naftasaaduste järgi</t>
  </si>
  <si>
    <t>Kruus: pruun, kesktihe, veeküllastunud, sisaldab veeriseid; ei haise naftassaduste järgi</t>
  </si>
  <si>
    <t>Liivakivi savi vahekihtidega: sinakashall, tihe; ei haise naftassaduste järgi</t>
  </si>
  <si>
    <t>PA-1528</t>
  </si>
  <si>
    <t>78401:101:2249</t>
  </si>
  <si>
    <t>Metall 108mm: +0,65-1,35m; HDPE: 60mm +0,42-3,58; F 1,58-3,58m</t>
  </si>
  <si>
    <t>Täitepinnas: ehituskivide tükid, ehituspraht, killustik, veerised; ei haise naftassaduste järgi</t>
  </si>
  <si>
    <t>Täitepinnas: killustik, must; õline, haiseb naftasaaduste järgi</t>
  </si>
  <si>
    <t>Kruus: must, kesktihe; haiseb naftasaaduste järgi</t>
  </si>
  <si>
    <t>Liivakivi: murenenud: hall, tihe; ei haise naftassaduste järgi</t>
  </si>
  <si>
    <t>Savi: rohekashall, kõva; ei haise naftassaduste järgi</t>
  </si>
  <si>
    <t>Metall 108mm: +0,7-0,6m; PVC 60mm +0,7-3,3; F 1,3-3,3m</t>
  </si>
  <si>
    <t>Moreen ja aluspõhja savi</t>
  </si>
  <si>
    <t>Metall 108mm: +0,6-0,6m; PVC 60mm +0,54-4,46; F 1,46-4,46m</t>
  </si>
  <si>
    <t>Kruus ja veeristik</t>
  </si>
  <si>
    <t>Metall 108mm: +0,51-0,6m; PVC 60mm +0,51-4,5; F 1,5-4,5m</t>
  </si>
  <si>
    <t>PA-7116</t>
  </si>
  <si>
    <t>JRA0000029</t>
  </si>
  <si>
    <t>Põltsamaa ABT</t>
  </si>
  <si>
    <t>61605:001:0460</t>
  </si>
  <si>
    <t>Metall 108mm: +0,65-1,35m; HDPE 60mm: F +0,65-3,40m</t>
  </si>
  <si>
    <t>Täitepinnas: saviliiv, killustik; ei haise naftasaaduste järgi</t>
  </si>
  <si>
    <t>Saviliivmoreen: määrdunud mustjaspruun, sitke, sisaldab 30% jämepurdu; haiseb naftasaaduste järgi, alates 1,8 m määrdunud, sisaldab 35% jämepurdu; haiseb naftasaaduste järgi</t>
  </si>
  <si>
    <t>Tarmo Romm</t>
  </si>
  <si>
    <t>36906222778</t>
  </si>
  <si>
    <t>Jõgeva</t>
  </si>
  <si>
    <t>Põltsamaa vald</t>
  </si>
  <si>
    <t>PA-7118</t>
  </si>
  <si>
    <t>Metall 108mm: +0,45-3,60m; 93mm F 3,60-8,80m</t>
  </si>
  <si>
    <t>Täitepinnas: saviliiv, kruus, killustik; ei haise naftasaaduste järgi</t>
  </si>
  <si>
    <t>Saviliivmoreen: pruun, sitke, sisaldab 25% jämepurdu; haiseb naftasaaduste järgi</t>
  </si>
  <si>
    <t>Lubjakivi: hall, lõheline; sügavuses 5,5; 6,5 ja 7,7m õlised lõhed; lõhed sügavusel 7,8 ja 8,2m andsid puurimisel vähest vett; pärast puurimist ilmus veepinnale vaba õlikiht, vesi haiseb naftasaaduste järgi</t>
  </si>
  <si>
    <t>Metall 159mm: +0,45-0,55m; PEHD 125mm: +0,45-3,7m; F 93mm: 3,7-10,0m</t>
  </si>
  <si>
    <t>Jõgevamaa seirepuuraugud Põltsamaa ABT. Seirepuuraukude VP1 ja VP2 projekt. REI Geotehnika nr 3325/1-13</t>
  </si>
  <si>
    <t>Metall 159mm: +0,55-0,45m; PEHD 125mm: +0,55-9,45m; F 98mm: 9,45-17,9m</t>
  </si>
  <si>
    <t>PA-7323</t>
  </si>
  <si>
    <t>JRA0000026</t>
  </si>
  <si>
    <t>Põlva Teedevalitsuse ABT</t>
  </si>
  <si>
    <t>61902:003:0733</t>
  </si>
  <si>
    <t>Metall 108mm: +0,60-1,40m; HDPE 60mm: +0,60-4,70m; F 0,40-4,40m</t>
  </si>
  <si>
    <t>Täitepinnas: asfalt, kruus, alates 0,4 m kruusakas liiv, kollakaspruun, kesktihe, niiske; ei haise naftasaaduste järgi</t>
  </si>
  <si>
    <t>Savikas liiv: hall, tihe, niiske; ei haise naftasaaduste järgi</t>
  </si>
  <si>
    <t>Liivsavi: hallikaspruun, sitke</t>
  </si>
  <si>
    <t>Peenliiv: kollakashall, kesktihe, märg; ei haise naftasaaduste järgi</t>
  </si>
  <si>
    <t>Saviliivmoreen: väheplastne, määrdunud punakaspruun, voolakuni poolpehme, sisaldab 5% veerised; haiseb naftasaaduste järgi</t>
  </si>
  <si>
    <t>AS Teede REV-2</t>
  </si>
  <si>
    <t>11402434</t>
  </si>
  <si>
    <t>Põlva</t>
  </si>
  <si>
    <t>Põlva vald</t>
  </si>
  <si>
    <t>PA-7325</t>
  </si>
  <si>
    <t>Metall 127mm: +0,65-5,40m; HDPE 90mm: +0,65-10,65m; F 0,65-10,65m</t>
  </si>
  <si>
    <t>Tolmliiv: kollakashall, kesktihe; ei haise naftasaaduste järgi</t>
  </si>
  <si>
    <t>Saviliiv: punakaspruun, sitke; ei haise naftasaaduste järgi</t>
  </si>
  <si>
    <t>Saviliivmoreen: punakaspruun, sitke, sisaldab 5% veerised; ei haise naftasaaduste järgi</t>
  </si>
  <si>
    <t>Peenliiv: punakaskollane, tihe, niiske; ei haise naftasaaduste järgi, alates 3,5 m tolmliiv, vähetsementeerunud, alates 9 m veeküllastunud</t>
  </si>
  <si>
    <t>PA-367</t>
  </si>
  <si>
    <t>JRA0000014</t>
  </si>
  <si>
    <t>Pärnu Naftabaas</t>
  </si>
  <si>
    <t>62517:050:0180</t>
  </si>
  <si>
    <t>Metall 108mm: +0,?-??m; HDPE 100mm: +0,29-3,71m; F 0,71-3,58m</t>
  </si>
  <si>
    <t>Savi</t>
  </si>
  <si>
    <t>Niidu Ladu OÜ</t>
  </si>
  <si>
    <t>12942693</t>
  </si>
  <si>
    <t>Pärnu</t>
  </si>
  <si>
    <t>Pärnu linn</t>
  </si>
  <si>
    <t>Environmental baseline survey. Pärnu terminal, E-Konsult nr-E 373</t>
  </si>
  <si>
    <t>PA-5209</t>
  </si>
  <si>
    <t>Metall 108mm: +0,5-1,5m; HDPE 60mm: +0,2-6,1m; F 1,8-4,8m</t>
  </si>
  <si>
    <t>Täitepinnas: peenliiv: kollakashall, kesktihe; ei haise naftasaaduste järgi</t>
  </si>
  <si>
    <t>Peenliiv: kollakashall; ei haise naftasaaduste järgi</t>
  </si>
  <si>
    <t>Peenliiv: kollakashall; haiseb naftasaaduste järgi</t>
  </si>
  <si>
    <t>Turvas</t>
  </si>
  <si>
    <t>PA-5221</t>
  </si>
  <si>
    <t>Metall 108mm: +0,4-1,6m; HDPE 60mm: +0,4-4,1m; F 0,4-3,6m</t>
  </si>
  <si>
    <t>Puidukoored</t>
  </si>
  <si>
    <t>Peenliiv: kollakashall, kesktihe; ei haise naftasaaduste järgi</t>
  </si>
  <si>
    <t>Peenliiv: kollakashall, kesktihe; haiseb naftasaaduste järgi</t>
  </si>
  <si>
    <t>VPA on hävinud. VPA manteltoru tõenäoliselt välja tõmmatud või asub mullahunniku all.</t>
  </si>
  <si>
    <t>JRA0000069</t>
  </si>
  <si>
    <t>Rakvere helikopterite lennuväli</t>
  </si>
  <si>
    <t>77004:001:1130</t>
  </si>
  <si>
    <t>Metall 146mm: +0,9-2,2m; 93mm: F 2,2-17,0m</t>
  </si>
  <si>
    <t>Saviliivmoreen: kerge, pruunikashall, sitkeplastne, sisaldab jämepurdu 25%; alates 0,6m kollakashall, sisaldab jämepurdu 35%, alates 0,8m lokaalmoreen</t>
  </si>
  <si>
    <t>Lubjakivi: mergliline, kollakashall, alates 3m hall</t>
  </si>
  <si>
    <t>AML Kinnisvara AS</t>
  </si>
  <si>
    <t>10203939</t>
  </si>
  <si>
    <t>Sõmeru vald</t>
  </si>
  <si>
    <t>Rakvere lennuvälja kütusehoidla naftareostuse uurimine, Maves 004493</t>
  </si>
  <si>
    <t>66301:034:0058</t>
  </si>
  <si>
    <t>Metall 146mm: +1,0-2,2m; 93mm: F 2,2-6,3m</t>
  </si>
  <si>
    <t>Saviliivmoreen: kerge, hallikaskollane, sitkeplastne, sisaldab jämepurdu 30%; alates 1,2m jämepurdu 45-50%</t>
  </si>
  <si>
    <t>Lubjakivi: mergliline, kollakashall, alates 3,5m hall</t>
  </si>
  <si>
    <t>Rakvere lennuvälja kütusehoidla naftareostuse uurimine, Maves 004494</t>
  </si>
  <si>
    <t>77004:001:0026</t>
  </si>
  <si>
    <t>Metall 108mm: 0-2,6m; 93mm: F 2,6-7,0m</t>
  </si>
  <si>
    <t>Saviliivmoreen: hall, sitkeplastne, sisaldab jämepurdu 25%; alates 0,7m kollakashall, sisaldab jämepurdu 40%</t>
  </si>
  <si>
    <t>Lubjakivi: mergliline, hall</t>
  </si>
  <si>
    <t>Osaühing Roodevälja Uustalu</t>
  </si>
  <si>
    <t>10158742</t>
  </si>
  <si>
    <t>Rakvere lennuvälja kütusehoidla naftareostuse uurimine, Maves 004495</t>
  </si>
  <si>
    <t>JRA0000066</t>
  </si>
  <si>
    <t>Rakvere naftaterminal</t>
  </si>
  <si>
    <t>66301:001:0066</t>
  </si>
  <si>
    <t>Metall 108mm: +0,63-3,37m; 93mm: F 3,37-6,8m</t>
  </si>
  <si>
    <t>Saviliiv: kollakaspruun, plastne</t>
  </si>
  <si>
    <t>Saviliivmoreen: kollakaspruun, sitkeplastne, sisaldab jämepurdu 20%; alates sügavusest 1,5m jämepurdu &gt;50%</t>
  </si>
  <si>
    <t>Lubjakivi: valkjashall, keskmise kõvadusega, kuni sügavuseni 2,8m murenenud</t>
  </si>
  <si>
    <t>Novutech OÜ</t>
  </si>
  <si>
    <t>12693623</t>
  </si>
  <si>
    <t>OÜ Tarkoil Rakvere naftaterminaali keskkonnauuringud, Maves 20053</t>
  </si>
  <si>
    <t>Metall 108mm: +0,78-4,02m; 93mm: F 4,02-8,0m</t>
  </si>
  <si>
    <t>Täitepinnas: moreenisegune veeristega kruus (tagasitäide)</t>
  </si>
  <si>
    <t>Saviliivmoreen: pruunikaskollane, sitkeplastne, sisaldab jämepurdu 20%; alates sügavusest 2,6m jämepurdu &gt;50% (lokaalmoreen)</t>
  </si>
  <si>
    <t>Lubjakivi: hall, keskmise kõvadusega</t>
  </si>
  <si>
    <t>66301:032:0320</t>
  </si>
  <si>
    <t>Metall 108mm: +1,3-6,2m; 93mm: F 6,2-7,5m</t>
  </si>
  <si>
    <t>Täitepinnas: saviliiv</t>
  </si>
  <si>
    <t>Saviliivmoreen: raske, kollakashall, pehmeplastne, sisaldab jämepurdu 35%; alates sügavusest 1,5m hall, alates sügavusest 3m kõva, kerge, lubjakivi lahmakatega</t>
  </si>
  <si>
    <t>Lubjakivi: savine, mergli vahekihtidega</t>
  </si>
  <si>
    <t>OÜ Lethe</t>
  </si>
  <si>
    <t>12803980</t>
  </si>
  <si>
    <t>Rakvere terminaali pinnasereostuse uuring, Maves 97071</t>
  </si>
  <si>
    <t>Metall 108mm: +1,05-5,05m; 93mm: F 5,05-6,6m</t>
  </si>
  <si>
    <t>Saviliivmoreen: raske, hallikaskollane,sitkeplastne, sisaldab jämepurdu 35%; alates sügavusest 2,6m hall, kõva, lubjakivi lahmakatega</t>
  </si>
  <si>
    <t>JRA0000018</t>
  </si>
  <si>
    <t>Riisipere ABT</t>
  </si>
  <si>
    <t>51802:003:0077</t>
  </si>
  <si>
    <t>Metall 50mm: +0,26-4,10m</t>
  </si>
  <si>
    <t>Täitepinnas: kruusliiv, kamakad, tellisetükkide ja muude ehitusjäätmetega</t>
  </si>
  <si>
    <t>Saviliivmoreen: kollane, poolkõva-kõva konsistentsiga,  sis. jämepurdu 25-30%, üksikuid lubjakivilahmakaid</t>
  </si>
  <si>
    <t>Lubjakivi (dolomiit)</t>
  </si>
  <si>
    <t>AS ETP Grupp</t>
  </si>
  <si>
    <t>Nissi vald</t>
  </si>
  <si>
    <t>Uurimistöö aruanne Riisipere naftabaasi keskkonnauuring, Reib M-GE-0289/1</t>
  </si>
  <si>
    <t>Metall 108mm: +0,75-6,1m; 93mm: F 6,1-8,0m</t>
  </si>
  <si>
    <t>Täitepinnas: kruus, liiv, saviliiv, veerised. Pinnas on reostunud naftasaadustega</t>
  </si>
  <si>
    <t>Saviliivmoreen: kollakashall, kõvaplastne, sis. jämepurdu 30-40%</t>
  </si>
  <si>
    <t>Lokaalmoreen: lubjakivi lahmakad saviliiva vahetäitega</t>
  </si>
  <si>
    <t>Lubjakivi mergliline: helehall, keskmise kihiline, lõheline. Sügavusel 4,9m ja 5,2m lõhed naftasaadustega reostunud veega</t>
  </si>
  <si>
    <t>OÜ AP-TERMINAAL</t>
  </si>
  <si>
    <t>10573955</t>
  </si>
  <si>
    <t>Endise Riisipere ABT reostusuuring ja jääkreostuse likvideerimiskava, Maves nr-2115</t>
  </si>
  <si>
    <t>PA-1-1</t>
  </si>
  <si>
    <t>51802:002:0317</t>
  </si>
  <si>
    <t>Metall 140mm: +0,42-6,3m; 118mm: F 6,3-10m</t>
  </si>
  <si>
    <t>Jaanus Ajaots</t>
  </si>
  <si>
    <t>37104220229</t>
  </si>
  <si>
    <t>Riisipere piirkonna reostusuuring, II etapp. KUKL, 2016</t>
  </si>
  <si>
    <t>PA-1-2</t>
  </si>
  <si>
    <t>Metall 140mm: +0,47-5,5m; PVC 51mm: +0,39-5,5m; F 5,0-5,5m</t>
  </si>
  <si>
    <t>PA-16 (405)</t>
  </si>
  <si>
    <t>Metall 50mm: +0,7-6,8m; F 4,8-5,8m</t>
  </si>
  <si>
    <t>PA-2-1</t>
  </si>
  <si>
    <t>Metall 140mm: +0,36-7,95m; 118mm: F 7,95-10m</t>
  </si>
  <si>
    <t>Jämepurdmoreen</t>
  </si>
  <si>
    <t>PA-2-2</t>
  </si>
  <si>
    <t>6,3 kuiv</t>
  </si>
  <si>
    <t>Metall 108mm +0,7-2,0; PVC 51mm: +0,7-2,3; F +2,3-6,3m</t>
  </si>
  <si>
    <t>PA-3-1</t>
  </si>
  <si>
    <t>51802:002:0190</t>
  </si>
  <si>
    <t>Metall 140mm: +0,36-4,65m; 118mm: F 4,65-9m</t>
  </si>
  <si>
    <t>Jürgen Siimut</t>
  </si>
  <si>
    <t>38304230309</t>
  </si>
  <si>
    <t>PA-4-1</t>
  </si>
  <si>
    <t>51801:001:0643</t>
  </si>
  <si>
    <t>Metall 140mm: +0,12-8,3m; 118mm: F 8,3-13m</t>
  </si>
  <si>
    <t>PA-4-2</t>
  </si>
  <si>
    <t>Metall 108mm +0,7-1,3; PVC 50mm: +0,7-2,3; F +2,3-6,3m</t>
  </si>
  <si>
    <t>PA-5-1</t>
  </si>
  <si>
    <t>51802:002:0108</t>
  </si>
  <si>
    <t>Metall 140mm: +0,35-8,6m; 118mm: F 8,6-18m</t>
  </si>
  <si>
    <t>Heldur Simisker</t>
  </si>
  <si>
    <t>34207230215</t>
  </si>
  <si>
    <t>PA-4716</t>
  </si>
  <si>
    <t>JRA0000024</t>
  </si>
  <si>
    <t>Roodevälja ABT</t>
  </si>
  <si>
    <t>77004:001:1190</t>
  </si>
  <si>
    <t>2,1 kuiv</t>
  </si>
  <si>
    <t>66,64 kuiv</t>
  </si>
  <si>
    <t>Metall 108mm: +0,2-1,9m; HDPE 60mm: +0,2-4,8m; F 0,8-4,8m</t>
  </si>
  <si>
    <t>Täitepinnas: muld, kivid, lubjakivi tükid, liiv; ei haise naftasaaduste järgi</t>
  </si>
  <si>
    <t>Saviliiv: must, reostunud, sitke; haiseb naftasaaduste järgi</t>
  </si>
  <si>
    <t>Saviliivmoreen: kollakaspruun, sitke, sisaldab 15% jämepurdu; haiseb nõrgalt naftasaaduste järgi</t>
  </si>
  <si>
    <t>Saviliivmoreen: hall, poolpehme, sisaldab 15% jämepurdu; ei haise naftasaaduste järgi, alates 3,9 m sisaldab 35% jämepurdu; ei haise naftasaaduste järgi</t>
  </si>
  <si>
    <t>Aktsiaselts RAKTOOM</t>
  </si>
  <si>
    <t>10045506</t>
  </si>
  <si>
    <t>PA-4720</t>
  </si>
  <si>
    <t>Metall 108mm: +0,6-6,35m; F 93mm: 6,35-8,3m</t>
  </si>
  <si>
    <t>Täitepinnas: killustik, saviliiv, lubjakivi tükid, kruus; haiseb nõrgalt naftasaaduste järgi; alates 1,2 m saviliivmoreen: kollakashall, sitke, sisaldab 25% jämepurdu; haiseb naftasaaduste järgi; vahemikus 1,2-1,4 m pigi kiht</t>
  </si>
  <si>
    <t>Saviliivmoreen: kollakashall, sitke, sisaldab 25% jämepurdu; haiseb naftasaaduste järgi; alates 2,5 m poolpehme; alates 4 m hall; alates 4,8 m sisaldab 45% jämepurdu; haiseb naftasaaduste järgi</t>
  </si>
  <si>
    <t>Lubjakivi: hall, lõheline; lõhed 6,4m, 6,8m ja 7,6m, sügavusel 6,8m ilmus õline vesi</t>
  </si>
  <si>
    <t>JRA0000006</t>
  </si>
  <si>
    <t>Sillaotsa ABT</t>
  </si>
  <si>
    <t>56502:002:0066</t>
  </si>
  <si>
    <t>Metall 127mm: +0,8-9,2m; 112mm: F9,2-10,8m</t>
  </si>
  <si>
    <t>Täitepinnas: kruusa ja bituumeni segu, must, niiske</t>
  </si>
  <si>
    <t>Täitepinnas: kruusliiv, pruun, üksikute veeristega, niiske</t>
  </si>
  <si>
    <t>Saviliivmoreen: kollakashall, pehmeplastne, sisaldab kruusliiva vahekihte, jämepurdu 35%; alates sügavusest 2,5m hall; alates 4,8m kõva</t>
  </si>
  <si>
    <t>Nordecon AS</t>
  </si>
  <si>
    <t>10099962</t>
  </si>
  <si>
    <t>Järva</t>
  </si>
  <si>
    <t>Paide vald</t>
  </si>
  <si>
    <t>Järva Teedevalitsuse Sillaotsa bituumenibaasi õlireostuse uuring, AS Maves nr 9128</t>
  </si>
  <si>
    <t>Metall 133mm: +0,5-1,5m; PVC 65mm: +0,2-5,8m; F 1,8-5,8m</t>
  </si>
  <si>
    <t>56502:002:0067</t>
  </si>
  <si>
    <t>Metall 108mm: +0,58-1,0m; PVC 65mm: 0,58-5,4m; F 1,4-5,4m</t>
  </si>
  <si>
    <t>Täitepinnas: saviliiv, hallikasmust, veeristega</t>
  </si>
  <si>
    <t>Saviliivmoreen: pruunikashall, pehmeplastne, sisaldab jämepurdu 30%; alates 3,6m voolavplastne</t>
  </si>
  <si>
    <t>OÜ SILVANUS-METSATÖÖSTUS</t>
  </si>
  <si>
    <t>10683023</t>
  </si>
  <si>
    <t>Sillaotsa soolaliivalao ümbruse kloriidireostuse hüdrogeoloogiline uuring, AS Maves nr 6118</t>
  </si>
  <si>
    <t>Metall 108mm: +1,04-8,36m; 93mm: F 8,36-9,9m</t>
  </si>
  <si>
    <t>56502:002:0005</t>
  </si>
  <si>
    <t>Täitepinnas: kruus, sügavusel 0,5-0,7m bituumeniga läbi imbunud</t>
  </si>
  <si>
    <t>Muld: ülaosas 0,1m bituumenisegune</t>
  </si>
  <si>
    <t>Saviliivmoreen: kerge, hallikaskollane, sitkeplastne, sisaldab jämepurdu 25%; alates 3,7m hall, pehmeplastne</t>
  </si>
  <si>
    <t>OÜ VESKISILLA</t>
  </si>
  <si>
    <t>10329830</t>
  </si>
  <si>
    <t>Likvideeritud enne 1999.a.</t>
  </si>
  <si>
    <t>Pandivere veekaitseala reostusohtlike objektide uuring, AS Maves nr 29/96</t>
  </si>
  <si>
    <t>Metall 108mm: +0,7-1,3m; PVC 63mm: +0,7-5,3m; F 1,3-5,3m</t>
  </si>
  <si>
    <t>Täitepinnas: kruus, hallikaskollane, kesktihe, niiske</t>
  </si>
  <si>
    <t>Saviliiv: kollakaspruun, pehmeplastne</t>
  </si>
  <si>
    <t>Saviliivmoreen: kollakaspruun, sitkeplastne, sisaldab jämepurdu 30%; alates sügavusest 2,1m pehmeplastne; alates 4,9m hallikaspruun</t>
  </si>
  <si>
    <t>Metall 108mm: +0,9-9,7m; 93mm: F 9,7-10,7m</t>
  </si>
  <si>
    <t>56601:008:0003</t>
  </si>
  <si>
    <t>Metall 108mm: +0,62-1,4m; PVC 63mm: +0,62-5,4m; F 1,4-5,4m</t>
  </si>
  <si>
    <t>Täitepinnas: saviliiv veeristega, hall, kruusane</t>
  </si>
  <si>
    <t>Saviliivmoreen: hall, sitkeplastne, sisaldab jämepurdu 30%</t>
  </si>
  <si>
    <t>PA-305</t>
  </si>
  <si>
    <t>Metall 108mm: +1,12-9,3m; 112mm: F 9,3-30,5m</t>
  </si>
  <si>
    <t>Täitepinnas: lubjakivi lahmakad ja rähk saviliiva vahetäitega</t>
  </si>
  <si>
    <t>Muld juurikatega</t>
  </si>
  <si>
    <t>Saviliiv: rohekaspruun, sitkeplastne</t>
  </si>
  <si>
    <t>Peenliiv: kollakaspruun, tihe, veeküllastunud</t>
  </si>
  <si>
    <t>Kruusmoreen</t>
  </si>
  <si>
    <t>Peenliiv: hall, tihe, veeküllastunud</t>
  </si>
  <si>
    <t>Lubjakivi: valkjaskollane, kõva, alates 13,0m lõheline (23,0-26,0m pehmed vahekihid)</t>
  </si>
  <si>
    <t>Paide linn</t>
  </si>
  <si>
    <t>Paide veehaarde eeluuringud. AS Maves nr 71/98</t>
  </si>
  <si>
    <t>JRA0000039</t>
  </si>
  <si>
    <t>Tallinna Naftabaas</t>
  </si>
  <si>
    <t>44604:002:0050</t>
  </si>
  <si>
    <t>Metall 133mm: +0,66-...m; PVC 100mm: +0,73-5,1m; F 2,23-5,1m</t>
  </si>
  <si>
    <t>AS Vopak E.O.S.</t>
  </si>
  <si>
    <t>10715645</t>
  </si>
  <si>
    <t>Maardu linn</t>
  </si>
  <si>
    <t>Termoil lähteolukorra aruanne</t>
  </si>
  <si>
    <t>Metall 133mm: +0,42-...m; PVC 50mm: +0,45-3,55m; F 0,55-3,42m</t>
  </si>
  <si>
    <t>Metall 80mm: +1,26-...m; PVC 50mm: +1,26-2,74m; F 0,26-2,61m</t>
  </si>
  <si>
    <t>Metall 133mm: +0,21-...m; PVC 100mm: +0,23-3,84m; F 0,84-3,71m</t>
  </si>
  <si>
    <t>Metall 133mm: +0,11-...m; PVC 100mm: +0,23-3,9m; F 0,9-3,77m</t>
  </si>
  <si>
    <t>Metall 133mm: +0,50-...m; PVC 100mm: +0,48-4,53m; F 1,53-4,40m</t>
  </si>
  <si>
    <t>Metall 133mm: +0,10-...m; PVC 100mm: +0,1-4,95m; F 1,95-4,82m</t>
  </si>
  <si>
    <t>MW-10A</t>
  </si>
  <si>
    <t>Metall 89mm: +0,26-1,0m; PVC 50mm: +0,26-4,85m; F 1,75-3,75m</t>
  </si>
  <si>
    <t>Täitepinnas: muld, veerised, paeklibu</t>
  </si>
  <si>
    <t>Mullane peenliiv</t>
  </si>
  <si>
    <t>Peenliiv: kollakashall, pruunide laikudega, kesktihe, märg kuni veeküllastunud, alates 3m hall, veeküllastunud, sisaldab orgaanilist ainet, kesktihe</t>
  </si>
  <si>
    <t>MW-11A</t>
  </si>
  <si>
    <t>Metall 89mm: +0,43-1,0m; PVC 50mm: +0,41-4,6m; F 1,6-3,6m</t>
  </si>
  <si>
    <t>Täitepinnas: muld, liiv, veerised, sisaldab puidujäätmeid</t>
  </si>
  <si>
    <t>Peenliiv: pruunikashall, kesktihe, veeküllastunud, alates 2,5m hall, sisaldab orgaanilist ainet, alates 5,5m väga tihe</t>
  </si>
  <si>
    <t>MW-12</t>
  </si>
  <si>
    <t>Metall 133mm: +0,33-...m; PVC 50mm: +0,28-2,55m; F 0,55-2,42m</t>
  </si>
  <si>
    <t>MW-13</t>
  </si>
  <si>
    <t>Metall 89mm: +0,4-1,0m; PVC 50mm: +0,4-4,0m; F 2,0-4,0m</t>
  </si>
  <si>
    <t>Täitepinnas: muld, liiv, veerised, paeklibu</t>
  </si>
  <si>
    <t>Peenliiv: pruun, mustade viirgudega, kesktihe, märg kuni veeküllastunud, sisaldab üksikuid veeriseid; alates 2,9m hall, sisaldab orgaanilise aine kiht</t>
  </si>
  <si>
    <t>MW-14</t>
  </si>
  <si>
    <t>Metall 89mm: +0,67-0,7m; PVC 50mm: +0,67-4,75m; F 2,15-5,2m</t>
  </si>
  <si>
    <t>Täitepinnas: kollakaspruun peenliiv killustiku ja paesõelmetega</t>
  </si>
  <si>
    <t>Mullasegune peenliiv</t>
  </si>
  <si>
    <t>Peenliiv: hall, kesktihe, veeküllastunud, tumehallide laikudega</t>
  </si>
  <si>
    <t>MW-1A</t>
  </si>
  <si>
    <t>Metall 89mm: +0,56-1,0m; PVC 50mm: +0,56-5,55m; F 2,45-4,45m</t>
  </si>
  <si>
    <t>Täitepinnas: peenliiv kollakaspruun, kihtidena paesõelmed ja peenkillustik</t>
  </si>
  <si>
    <t>Mölline peenliiv: hall, kesktihe, veeküllastunud, sisaldab orgaanilist ainet</t>
  </si>
  <si>
    <t>MW-3A</t>
  </si>
  <si>
    <t>Metall 89mm: +0,43-1,0m; PVC 50mm: +0,43-4,65m; F 1,65-3,55m</t>
  </si>
  <si>
    <t>Täitepinnas: liiv, kruus, veerised, alates 1,2m musta värvusega, reostunud</t>
  </si>
  <si>
    <t>Mullane peenliiv: reostunud naftasaadustega</t>
  </si>
  <si>
    <t>Peenliiv: mustjashall, kesktihe, veeküllastunud, reostunud naftasaadustega; alates 3m tumehall</t>
  </si>
  <si>
    <t>PA-1106</t>
  </si>
  <si>
    <t>JRA0000025</t>
  </si>
  <si>
    <t>Tallinn-Väike Depoo</t>
  </si>
  <si>
    <t>78401:118:0075</t>
  </si>
  <si>
    <t>Metall 108mm: +0,87-1,13m; HDPE: 60mm +0,87-5,13 F 1,13-5,13m</t>
  </si>
  <si>
    <t>Täitepinnas: peenliija muld, niiske; ei haise naftasaaduste järgi</t>
  </si>
  <si>
    <t>Peenliivd: kollane, kesktihe, niiske, alates 1,5m hall; ei haise naftasaaduste järgi</t>
  </si>
  <si>
    <t>Peenliiv: hall, kesktihe, märg; haiseb naftasaaduste järgi, alates 3,6 m veeküllastunud</t>
  </si>
  <si>
    <t>Eesti Vabariik; AS Ühinenud Depood</t>
  </si>
  <si>
    <t>-; 10786869</t>
  </si>
  <si>
    <t>PA-1107</t>
  </si>
  <si>
    <t>Metall 108mm: +0,77-1,23m; HDPE: 60mm +0,77-5,23 F 1,23-5,23m</t>
  </si>
  <si>
    <t>Täitepinnas: muld ja peenliiv, ehituspraht; ei haise naftasaaduste järgi</t>
  </si>
  <si>
    <t>Peenliiv: kollakashall, kesktihe, niiske; ei haise naftasaaduste järgi</t>
  </si>
  <si>
    <t>Peenliiv: kollakashall, kesktihe, niiske; haiseb nõrgalt naftasaaduste järgi</t>
  </si>
  <si>
    <t>Kruusliiv: hall, kesktihe, veeküllastunud; haiseb naftasaaduste järgi</t>
  </si>
  <si>
    <t>R/Vmetall 114,3mm: +0,4-1,35m; HDPE 90mm: 0,18-6,18m; F 2,18-6,18m</t>
  </si>
  <si>
    <t>Täitepinnas: muld ja peenliiv, ehituspraht</t>
  </si>
  <si>
    <t>Peenliiv: kollakas-hall, kesktihe, niiske, alates 3,7m veeküllastunud</t>
  </si>
  <si>
    <t>Kruusliiv: hall, kesktihe, veeküllastunud, haiseb naftasaaduste järgi</t>
  </si>
  <si>
    <t>Tallinn-Väike Depoo vaatluspuuraukude rajamine, Maves nr-12121</t>
  </si>
  <si>
    <t>R/Vmetall 114,3mm: +0,2-1,55m; HDPE 90mm: +0,2-5,8m; F 1,8-5,8m</t>
  </si>
  <si>
    <t>Täitepinnas: killustik, muld ja liiv</t>
  </si>
  <si>
    <t>Peenliiv: kollakashall, kesktihe, niiske, alates 4m veeküllastunud</t>
  </si>
  <si>
    <t>Kruusliiv: hall tihe, veeküllastunud</t>
  </si>
  <si>
    <t>R/Vmetall 114,3mm: +0,35-1,0m; HDPE 90mm: 0,07-6,07m; F 2,07-6,07m</t>
  </si>
  <si>
    <t>Täitepinnas: muld ja liiv</t>
  </si>
  <si>
    <t>Peenliiv: kollakashall, kesktihe, niiske, alates 3,2m veeküllastunud</t>
  </si>
  <si>
    <t>PA-20</t>
  </si>
  <si>
    <t>JRA0000067</t>
  </si>
  <si>
    <t>Tamsalu liipriimmutustehase põhjaveereostus</t>
  </si>
  <si>
    <t>78801:004:1660</t>
  </si>
  <si>
    <t>Metall 108mm: +0,2-2,5m; 93mm: F 2,5-23m</t>
  </si>
  <si>
    <t>Muld rähaga</t>
  </si>
  <si>
    <t>Saviliivmoreen: kollakashall, kõva, sisaldab jämepurdu 35%, alates 1,4m 50%</t>
  </si>
  <si>
    <t>Lubjakivi: hall, pehme</t>
  </si>
  <si>
    <t>Lubjakivi: hall, kõva</t>
  </si>
  <si>
    <t>Lubjakivi: hall, savikas</t>
  </si>
  <si>
    <t>Tamsalu linn</t>
  </si>
  <si>
    <t>AS E-Betoonelement tehase reostusuuringu aruanne, AS Maves nr 1057</t>
  </si>
  <si>
    <t>JRA0000001</t>
  </si>
  <si>
    <t>Tapa sõjaväelennuväli</t>
  </si>
  <si>
    <t>79101:016:0029</t>
  </si>
  <si>
    <t>Metall 108mm: +0,5-2,2m; 93mm: F 2,20-11,70m</t>
  </si>
  <si>
    <t>Saviliivmoreen: kollakashall, plastne, sisaldab jämepurdu 35%</t>
  </si>
  <si>
    <t>Lubjakivi: kollakashall, alates 4 m hall. Lõhe 4,5-4,7 m, annab võhe vett</t>
  </si>
  <si>
    <t>Tapa linn</t>
  </si>
  <si>
    <t>Tapa sõjaväelennuvälja petroolireostus</t>
  </si>
  <si>
    <t>79101:016:0150</t>
  </si>
  <si>
    <t>Metall 108mm: +0,4-1,5m; 93mm: F 1,50-7,0 (10)m</t>
  </si>
  <si>
    <t>Murenenud lubjakivi</t>
  </si>
  <si>
    <t>Lubjakivi: kollakashall, alates 5,0 m hall, kõva. Lõhe 6,8 m</t>
  </si>
  <si>
    <t>VPA on hävinud. Manteltoru on välja tõmmatud. 1997.a augustis puuriti sügavamaks 10-12 meetrini.</t>
  </si>
  <si>
    <t>2840</t>
  </si>
  <si>
    <t>71601:004:0118</t>
  </si>
  <si>
    <t>Metall  168mm: +0,5-3m; 145mm: F 3-30m</t>
  </si>
  <si>
    <t>Lubjakivi: lõheline</t>
  </si>
  <si>
    <t>Lubjakivi: savikas</t>
  </si>
  <si>
    <t>Osaühing LANDEKER</t>
  </si>
  <si>
    <t>10647932</t>
  </si>
  <si>
    <t>Tapa vald</t>
  </si>
  <si>
    <t>71601:005:0055</t>
  </si>
  <si>
    <t>Metall 159mm: +0,3-2,6m; 132mm: F 1,65-16,80</t>
  </si>
  <si>
    <t>Saviliivmoreen: kollakashall, sitkeplastne, sisaldab jämepurdu 35%</t>
  </si>
  <si>
    <t>Murenenud lubjakivi: pruunikashall</t>
  </si>
  <si>
    <t>Lubjakivi: kollane, hallide kõva lubjakivi vahekihtidega, alates 3 m hall, alates 5 m helehall kõva, mergli vahekihtidega; lõhed 7 ja 9 m</t>
  </si>
  <si>
    <t>Tiivo Vaigurand</t>
  </si>
  <si>
    <t>37608022224</t>
  </si>
  <si>
    <t>19891</t>
  </si>
  <si>
    <t>71601:004:0772</t>
  </si>
  <si>
    <t>Metall 155mm: +0,45-2,1m; 112mm: F 2,10-12,0m</t>
  </si>
  <si>
    <t>Saviliivmoreen: kollakaspruun, plastne, sisaldab jämepurdu 35%</t>
  </si>
  <si>
    <t>Murenenud lubjakivi: kollakaspruun</t>
  </si>
  <si>
    <t>Osaühing Tuuleveski põllud</t>
  </si>
  <si>
    <t>11130007</t>
  </si>
  <si>
    <t>19892</t>
  </si>
  <si>
    <t>Metall 155mm: +0,55-1,9m; 112mm: F 1,90-12,50m</t>
  </si>
  <si>
    <t>Muld rõhaga</t>
  </si>
  <si>
    <t>Murenenud lubjakivi: kollane</t>
  </si>
  <si>
    <t>Lubjakivi: hall, keskkõva, kollaste lubjakivi vahekihtidega; ülaosas palju kuivi lõhesid</t>
  </si>
  <si>
    <t>19893</t>
  </si>
  <si>
    <t>40002:002:0143</t>
  </si>
  <si>
    <t>Metall 146mm: +0,75-1,1m; 112mm: F 1,1-6,0m</t>
  </si>
  <si>
    <t>Saviliivmoreen: sisaldab jämepurdu 50%</t>
  </si>
  <si>
    <t>Murenenud lubjakivi: kollakashall</t>
  </si>
  <si>
    <t>Lubjakivi: kollakashall, edasi pruunide vahekihtidega, alates 2,9 m vesi ja petrool</t>
  </si>
  <si>
    <t>OÜ Sinumaa</t>
  </si>
  <si>
    <t>10120739</t>
  </si>
  <si>
    <t>-; sinumaa@sinumaa.ee, imre.undrus@gmail.com</t>
  </si>
  <si>
    <t>PA-17D1</t>
  </si>
  <si>
    <t>40002:002:0193</t>
  </si>
  <si>
    <t>Metall 146mm: +0,5-21,0m; Metall 121mm: +1,0-49,2m;  93mm: F 49,2-64,0m</t>
  </si>
  <si>
    <t>Saviliivmoreen: pruunikashall</t>
  </si>
  <si>
    <t>Lubjakivi: pisi- kuni mikrokristalliline, detriidikas</t>
  </si>
  <si>
    <t>Lubjakivi: afaniitne kuni poolafaniitne</t>
  </si>
  <si>
    <t>Lubjakivi: nõrgalt savikas; harva puhas mikrokristalliline</t>
  </si>
  <si>
    <t>Lubjakivi: puhas, pisi-mikrokristalliline</t>
  </si>
  <si>
    <t>Lubjakivi: afaniitne kuni poolafaniitne, kohati nõrgalt dolomitiseerunud</t>
  </si>
  <si>
    <t>Lubjakivi: afaniitne kuni poolafaniitne, püriidikirjadega</t>
  </si>
  <si>
    <t>Lubjakivi: puhas kuni nõrgalt savikas</t>
  </si>
  <si>
    <t>Savimergel</t>
  </si>
  <si>
    <t>Jevgenia Jerofejeva; Yury Erofeev</t>
  </si>
  <si>
    <t>48208212220; 37609282217</t>
  </si>
  <si>
    <t>PA-17D2</t>
  </si>
  <si>
    <t>Metall 146mm: +0,2-21,0m; Metall 121mm: +0,4-66m;  93mm: 66,0-91,0m</t>
  </si>
  <si>
    <t>Lubjakivi: afaniitne kuni poolafaniitne, püriidikirjadega; alates 61,7m puhas kuni nõrgalt savikas; alates 62m savimergel</t>
  </si>
  <si>
    <t>Lubjakivi: savikas; al. 67,2 puhas, detriidikas kuni detriitne, savikas; al. 70,7m kukersiidika mergli kihtidega; al. 77,2m detriidikas</t>
  </si>
  <si>
    <t>Lubajakivi ja mergel: lubjakivi tugevalt savikas, detriidikas kuni detriidine; al. 88,5m lubjakivi: kukersiitne, detriitne</t>
  </si>
  <si>
    <t>19894</t>
  </si>
  <si>
    <t>79001:001:0549</t>
  </si>
  <si>
    <t>Metall 146mm: +0,55-1,85m; 112mm: F 1,85-12,60m</t>
  </si>
  <si>
    <t>Lubjakivi: hall, kõva. Esimene lõhe 7,8 m ja ilmus vesi</t>
  </si>
  <si>
    <t>19895</t>
  </si>
  <si>
    <t>PA-21</t>
  </si>
  <si>
    <t>40002:002:0087</t>
  </si>
  <si>
    <t>Metall 123mm: +0,55-2,4m; 112mm: F 2,40-8,00m</t>
  </si>
  <si>
    <t>Kruusmoreen veeristega</t>
  </si>
  <si>
    <t>Lubjakivi: kollakaspruun, alates 2,8 m hall, keskmisaelt kõva</t>
  </si>
  <si>
    <t>VPA on hävinud. VPA manteltoru ülemine osa on välja tõmmatud, VPA on osaliselt kinni varisenud.</t>
  </si>
  <si>
    <t>19896</t>
  </si>
  <si>
    <t>PA-22</t>
  </si>
  <si>
    <t>Metall 123mm: +0,6-0,9m; 112mm: F 0,90-10,00m</t>
  </si>
  <si>
    <t>Lubjakivi: kollakaspruun, murenenud</t>
  </si>
  <si>
    <t>Lubjakivi: kollakashall, alates 3,0 m hall, keskkõva, kuivad lõhed. Alates 6,0 m pruunide lõhedega vahekihid</t>
  </si>
  <si>
    <t>19897</t>
  </si>
  <si>
    <t>PA-23</t>
  </si>
  <si>
    <t>Metall 123mm: +0,75-2,15m; 112mm: F 2,15-11,0m</t>
  </si>
  <si>
    <t>Saviliivmoreen: kollakaspruun, sitke- kuni kõvaplastne, sisaldab jämepurdu 35-40%</t>
  </si>
  <si>
    <t>Lubjakivi: hall, murenenud</t>
  </si>
  <si>
    <t>Lubjakivi: hall, alates 2,1 m pruunikate vahekihtidega, allpool veepiiri tugeva õli lõhnaga. Lõhed 7,0  ja 9,0 m</t>
  </si>
  <si>
    <t>PA-25</t>
  </si>
  <si>
    <t>Metall 123mm: +0,7-2,15m; 112mm: F 2,15-10,20m</t>
  </si>
  <si>
    <t>Pööratud pinnas</t>
  </si>
  <si>
    <t>Saviliivmoreen: kollakane, sitkepl sis. jp 30%</t>
  </si>
  <si>
    <t>Lubjakivi: hall, keskkõva, pruunide õlist haisevate vahekihtidega</t>
  </si>
  <si>
    <t>PA-26D</t>
  </si>
  <si>
    <t>Metall 127mm: +0,3-14,5m; 112mm: F 14,5-24,0m</t>
  </si>
  <si>
    <t>Muld klibuga</t>
  </si>
  <si>
    <t>Saviliivmoreen: kollakaspruun, kõvaplastne, sisaldab jämepurdu 35%</t>
  </si>
  <si>
    <t>Lokaalmoreen</t>
  </si>
  <si>
    <t>Lubjakivi: kollakashall, keskmiselt kõva, õhukesekihiline. ▄lemine 0,2m murenenud</t>
  </si>
  <si>
    <t>Lubjakivi: hall, keskmiselt kõva, lõheline ja pruunide vahekihtidega. Lõhed sügavuses 7,5 ja 17,5m</t>
  </si>
  <si>
    <t>VPA on hävinud. VPA on jäänud tee alla. Avariis 2002. aastast, 2013 ei leitud, tõenäoliselt mantel välja tõmmatud.</t>
  </si>
  <si>
    <t>PA-26S</t>
  </si>
  <si>
    <t>Metall 123mm: +0,2-1,8m; 112mm: F 1,80-12,0m</t>
  </si>
  <si>
    <t>Saviliivmoreen: kollakaspruun, sitkeplastne, sisaldab jämepurdu 35%</t>
  </si>
  <si>
    <t>Lubjakivi: kollakashall, keskmiselt kõva, lõheline. šli ilmus 4,8 m sügavusel. Sügavuses 6,0-9,0 m puhas õli</t>
  </si>
  <si>
    <t>19899</t>
  </si>
  <si>
    <t>PA-27</t>
  </si>
  <si>
    <t>79001:001:0548</t>
  </si>
  <si>
    <t>Metall 123mm: +0,5-1,45m; 112mm: F 1,45-11,0m</t>
  </si>
  <si>
    <t>Lubjakivi: hall, keskmiselt kõva, lõheline. šliga lõhe 4,5 m sügavusel</t>
  </si>
  <si>
    <t>19900</t>
  </si>
  <si>
    <t>PA-28</t>
  </si>
  <si>
    <t>40002:002:0024</t>
  </si>
  <si>
    <t>Metall 123mm: +0,65-2,25m; 112mm: F 2,25-6,0m</t>
  </si>
  <si>
    <t>Saviliivmoreen: kollakaspruun, kõvaplastne, sisaldab jämepurdu 40%</t>
  </si>
  <si>
    <t>Tugevalt murenenud lubjakivi. Alates 1,8 m murenenud lubjakivi, õhukesekihiline, kollakaspruun</t>
  </si>
  <si>
    <t>Lubjakivi: õhukesekihiline, kollakashall, alates 4,0 m hall, lõheline. Sügavusel 4,5 m 0,35 m sügavune lõhe</t>
  </si>
  <si>
    <t>OÜ LEMAR-LM</t>
  </si>
  <si>
    <t>10258917</t>
  </si>
  <si>
    <t>19901</t>
  </si>
  <si>
    <t>PA-29</t>
  </si>
  <si>
    <t>79001:001:0260</t>
  </si>
  <si>
    <t>Metall 123mm: +0,33-2,45m; 112mm: F 2,45-12,2m</t>
  </si>
  <si>
    <t>Tugevalt murenenud lubjakivi: kollakaspruun, alates 2,0 m murenenud lubjakivi, õhukesekihiline</t>
  </si>
  <si>
    <t>Lubjakivi: valkjashall, keskmiselt kõva, lõhedega, mis tõitunud haisva settega. Lõhed sügavusel 4,0 m ja 9,0 m, viimane must ja rohke õliga</t>
  </si>
  <si>
    <t>19902</t>
  </si>
  <si>
    <t>PA-30</t>
  </si>
  <si>
    <t>79101:017:0045</t>
  </si>
  <si>
    <t>Metall 123mm: +0,36-1,90m; 112mm: F 1,90-11,80m</t>
  </si>
  <si>
    <t>Saviliivmoreen: kollakaspruun, kõvaplastne, sisaldab jämepurdu 45%</t>
  </si>
  <si>
    <t>Lubjakivi: kollakashall, õhukesekihiline; alates 2,3 m hall, kõva, lõheline. Lõhed sügavuses 4,5; 6,0; 7,0 ja 10,2 m</t>
  </si>
  <si>
    <t>Eesti Vabariik; AS Eesti Raudtee</t>
  </si>
  <si>
    <t>-; 11575838</t>
  </si>
  <si>
    <t>19903</t>
  </si>
  <si>
    <t>PA-32</t>
  </si>
  <si>
    <t>71601:004:0760</t>
  </si>
  <si>
    <t>Metall 123mm: +0,65-1,35m; 112mm: 1,35-12,80m</t>
  </si>
  <si>
    <t>Saviliivmoreen: kollakaspruun, sitkeplastne, sisaldab jämepurdu 20%, alates 0,9 m 45%</t>
  </si>
  <si>
    <t>Lubjakivi: kollakashall, murenenud</t>
  </si>
  <si>
    <t>Lubjakivi: kollakashall, alates 9,0 m hall, keskmise kõvadusega. Lõhed 2,7 m-2,9 ; 7,6; 10,2 ja 11,7 m; õline</t>
  </si>
  <si>
    <t>Ave Pappe</t>
  </si>
  <si>
    <t>47310125232</t>
  </si>
  <si>
    <t>PA-33D</t>
  </si>
  <si>
    <t>Metall 127mm: +0,18-15,07m; 112mm: F 15,07-25,0m</t>
  </si>
  <si>
    <t>Saviliivmoreen: kollakaspruun, sitkeplastne, sisaldab jp 20%. Alates 1,0 m kollakashall, kõvaplastne sis. jp 45% ja lubjakivi lahmakaid</t>
  </si>
  <si>
    <t>Lubjakivi: hall, kollakaspruunide vahekihtidega, keskmiselt kõva; alates 7,5 m hall mergliline, alates 11,5 m helehall, võga kõva</t>
  </si>
  <si>
    <t>19904</t>
  </si>
  <si>
    <t>PA-33S</t>
  </si>
  <si>
    <t>Metall 123mm: +0,65-2,2m; 112mm: F 2,20-12,0m</t>
  </si>
  <si>
    <t>Saviliivmoreen: pruun, sitkeplastne, sisaldab jämepurdu 20%; alates 1,0 m kõvaplastne, sisaldab jämepurdu 45% ja lubjakivi lahmakaid</t>
  </si>
  <si>
    <t>Lubjakivi: murenenud, õhukesekihiline, kollakaspruun; alates 1,8m hall, koll.pruunide vahekihtidega; sügavusel 3,8m ja 6,8-7,5m petroolihaisuga lõhed</t>
  </si>
  <si>
    <t>Lubjakivi: sinakashall, mergliline, alates 11,8 m helehall, võga kõva, sügavuses 11,5 m ilmus vesi ja tugepetrooli hais. Lõhed 7,5; 9,0 ja 11,5 m</t>
  </si>
  <si>
    <t>PA-34D</t>
  </si>
  <si>
    <t>Metall 127mm: +0,84-14,61m; 112mm: F 14,61-25,0m</t>
  </si>
  <si>
    <t>Saviliivmoreen: kollakaspruun, sitkeplastne, sisaldab jämepurdu 25%</t>
  </si>
  <si>
    <t>Lubjakivi: hall, keskmiselt kõva. Lõhed sügavuses 4,0 (petroolihais); 5,3m; 6,0m; 8,2m; 18,0m; 19,5m (petroolihais) ja 24,5 m</t>
  </si>
  <si>
    <t>PA-34D2</t>
  </si>
  <si>
    <t>71601:005:0270</t>
  </si>
  <si>
    <t>Metall 146mm: +0,4-19,8m; Metall 121mm: +0,52-48,4m; 93mm: F 48,4-73,0m</t>
  </si>
  <si>
    <t>Lubjakivi: mikrokristalne, nõrgalt savikas, detriidika lubjakivi vahekihtidega</t>
  </si>
  <si>
    <t>Lubjakivi: savikas, detriidikas kuni detriitne; alates 13,8 m nõrgalt savikas</t>
  </si>
  <si>
    <t>Lubjakivi: poolafaniitne kuni afaniitne, kohati püritiseerunud</t>
  </si>
  <si>
    <t>Lubjakivi: puhas kuni keskmiselt savikas, detriidikas, mergli vahekihtidega; alates 53,1 m detriidikas lubjakivi mergli vahekihtidega</t>
  </si>
  <si>
    <t>Lubjakivi: afaniitne kuni poolafaniitnme, kukersiitse mergli vahekihtidega</t>
  </si>
  <si>
    <t>Lubjakivi: nõrgalt savikas, peendetriidikas</t>
  </si>
  <si>
    <t>Mergel: ebatervete savika lubjakivi vahekihtidega</t>
  </si>
  <si>
    <t>Koit Laisaar</t>
  </si>
  <si>
    <t>37707075226</t>
  </si>
  <si>
    <t>PA-34D3</t>
  </si>
  <si>
    <t>71601:005:0013</t>
  </si>
  <si>
    <t xml:space="preserve">Metall 146mm: +0,6-22,2m; Metall 121mm: +0,58-76,0m; 93mm: F 76,0-109,0m; </t>
  </si>
  <si>
    <t xml:space="preserve">Lubjakivi: afaniitne kuni poolafaniitne, püriidikirjadega; al. 72,2m nõrgalt savikas, peendetriidikas; </t>
  </si>
  <si>
    <t>Mergel: ebatervete lubjakivi vahekihtidega; alates 74,8m savimergel</t>
  </si>
  <si>
    <t>Lubjakivi: savikas; al. 77,7m detriidikas; al. 99,9m kukersiitne lubjakivi; al. 99,99m savikas ja detriidikas lubjakivi ja kukersiitne mergel</t>
  </si>
  <si>
    <t>Heino Riibak</t>
  </si>
  <si>
    <t>35012145216</t>
  </si>
  <si>
    <t>19905</t>
  </si>
  <si>
    <t>PA-34S</t>
  </si>
  <si>
    <t>Metall 123mm: +0,68-2,1m; 112mm: F 2,1-11,8m</t>
  </si>
  <si>
    <t>Saviliivmoreen: kollakaspruun, sitkeplastne, sisaldab jämepurdu 25%; alates 0,7m kollakashall, kõvaplastne sis. jämepurdu 45% ja lubjakivi lahmakaid</t>
  </si>
  <si>
    <t>Lubjakivi: kollakashall, õhukesekihiline, murenenud</t>
  </si>
  <si>
    <t>Lubjakivi: hall, keskmiselt kõva, kollakaspruunide vahekihtidega, alates 9,0 m hall, mergliline</t>
  </si>
  <si>
    <t>19906</t>
  </si>
  <si>
    <t>PA-35</t>
  </si>
  <si>
    <t>71601:004:0089</t>
  </si>
  <si>
    <t>Metall 123mm: +0,76-1,45m; 112mm: F 1,45-12,5m</t>
  </si>
  <si>
    <t>Saviliivmoreen: kollakaspruun, sitke- kuni kõvaplastne, sisaldab jämepurdu 40% ja lubjakivi lahmakaid</t>
  </si>
  <si>
    <t>Evald Käsperson</t>
  </si>
  <si>
    <t>33205125228</t>
  </si>
  <si>
    <t>PA-36</t>
  </si>
  <si>
    <t>71601:004:1080</t>
  </si>
  <si>
    <t>Metall 123mm: +0,33-2,65m; 112mm: F 2,65-14,5m</t>
  </si>
  <si>
    <t>Saviliivmoreen: kollakaspruun, sitkeplastne, sisaldab jämepurdu 20%; alates 0,7 m kõvaplastne sisaldab jämepurdu 45% ja lubjakivi lahmakaid</t>
  </si>
  <si>
    <t>Lubjakivi: murenenud, kollane, õhukesekihiline</t>
  </si>
  <si>
    <t>Lubjakivi: hall, kõva, pruunikate murenenud vahekihtidega; sügavuses 11,5 m lõheline, kollakashall, alates 14,0 m hall. Lõhed 11,5 ja 14 m</t>
  </si>
  <si>
    <t>Helgi Roosmaa</t>
  </si>
  <si>
    <t>43405220225</t>
  </si>
  <si>
    <t>PA-36D1</t>
  </si>
  <si>
    <t>71601:004:1180</t>
  </si>
  <si>
    <t>Metall 146mm: +0,4-22,0m; Metall 121mm: +0,74-50,2m; 93mm: F 50,2-73,2m</t>
  </si>
  <si>
    <t>Lubjakivi: puhas mikrokristalne detriidiga</t>
  </si>
  <si>
    <t>Lubjakivi: nõrgalt kuni keskmiselt savikas, detriidikas; alates 15,2 m pisi kuni mikrokristalne, nõrgalt savikas, detriidikas</t>
  </si>
  <si>
    <t>Lubjakivi: puhas, harvem nõrgalt savikas, detriidikas lubjakivi mergliga</t>
  </si>
  <si>
    <t>Lubjakivi: kõva, afaniitne kuni poolafaniitne</t>
  </si>
  <si>
    <t>Lubjakivi: keskmiselt kuni valdavalt nõrgalt savikas detriidikas, selgete mergli vahekihtidega</t>
  </si>
  <si>
    <t>Lubjakivi: puhas mikrokristalne</t>
  </si>
  <si>
    <t>Lubjakivi: puhas afaniitne kuni poolafaniitne, alates 65,1 kõva, afaniitne, alates 71,4m dolomiidikas, detriidikas</t>
  </si>
  <si>
    <t>Tiina Neerot</t>
  </si>
  <si>
    <t>46602185210</t>
  </si>
  <si>
    <t>PA-36D2</t>
  </si>
  <si>
    <t>Metall 146mm: +0,6-19,0m; Metall 121mm: +0,67-75,4m; 93mm: F 75,4-102,5m</t>
  </si>
  <si>
    <t>Lubjakivi: keskmiselt savikas, detriidikas; alates 15,2m pisi kuni mikrokristalne, nõrgalt savikas, detriidikas; alates 20,0m puhas, harvem mergliga</t>
  </si>
  <si>
    <t>Lubjakivi: puhas afaniitne kuni poolafaniitne; al 65,1m kõva, afaniitne; al 71,4m dolomiidikas, detriidikas</t>
  </si>
  <si>
    <t>Savimergel; al 74,7m lubjakivi: savikas, detriidikas; al. 80,2m kohati detriidika mergli vahekihtidega</t>
  </si>
  <si>
    <t>Kukersiitne lubjakivi; al. 99,99m lubjakivi: savikas, kukersiitse mergli vahekihtidega</t>
  </si>
  <si>
    <t>19907</t>
  </si>
  <si>
    <t>PA-37</t>
  </si>
  <si>
    <t>71601:004:0025</t>
  </si>
  <si>
    <t>Metall 123mm: +0,53-1,85m; 112mm: F 1,85-17,0m</t>
  </si>
  <si>
    <t>Lubjakivi: kol.hall, alates 1,8m pruunide vahekihtidega; sügavuses 4,8m kuilõhe; al. 5,0m, kol.pruunide vahekihtidega, al. 9,0m hall; lõhed 11; 15m</t>
  </si>
  <si>
    <t>Mardo Tigane</t>
  </si>
  <si>
    <t>37802020272</t>
  </si>
  <si>
    <t>PA-38D</t>
  </si>
  <si>
    <t>Metall 127mm: +0,24-15,05m; 112mm: F 15,05-24,0m</t>
  </si>
  <si>
    <t>Saviliiv: pruun, plastne</t>
  </si>
  <si>
    <t>Saviliivmoreen: kollakashall, kõvaplastne, sisaldab jp. 40%</t>
  </si>
  <si>
    <t>Lubjakivi: kollane, alates 3m hall, keskkõva, pruunuide vahekihtidega; al.12m kõva; sügavusel 20-21,6 lõheline, murenenud</t>
  </si>
  <si>
    <t>19908</t>
  </si>
  <si>
    <t>PA-38S</t>
  </si>
  <si>
    <t>Metall 127mm: +0,95-1,3m; 112mm: F 1,30-12,5m</t>
  </si>
  <si>
    <t>Lubjakivi: kollakashall, pruunide vahekihtidega, lõhe sügavuses 8,5 m</t>
  </si>
  <si>
    <t>19909</t>
  </si>
  <si>
    <t>PA-39</t>
  </si>
  <si>
    <t>AT1310160033</t>
  </si>
  <si>
    <t>Metall 123mm: +0,92-2,10m; 112mm: F 2,1-10,0m</t>
  </si>
  <si>
    <t>Saviliiv: pruun, sitkeplastne</t>
  </si>
  <si>
    <t>Raske saviliivmoreen: kollakaspruun, sitkeplastne, sisaldab jämepurdu 35%; õli hais</t>
  </si>
  <si>
    <t>Lubjakivi: kollakashall, murenenud vahekihtidega, alates 3,0m hall, keskmiselt kõva; lõhed: 5,3m (õli haisuga); 6,5m (õli) ja 10m</t>
  </si>
  <si>
    <t>19911</t>
  </si>
  <si>
    <t>PA-41</t>
  </si>
  <si>
    <t>Metall 168mm: +0,8-2,0m; 151mm: F 2,0-13,0m</t>
  </si>
  <si>
    <t>Saviliivmoreen: kollane, kõvaplastne, sisaldab jämepurdu 30%</t>
  </si>
  <si>
    <t>Lubjakivi: kollakashall, alates 4 m hall, kõva, alates 5,4 m kuivad lõhed</t>
  </si>
  <si>
    <t>19912</t>
  </si>
  <si>
    <t>PA-42</t>
  </si>
  <si>
    <t>Metall 168mm: +0,7-2,3m; 151mm: F 2,3-12,7m</t>
  </si>
  <si>
    <t>Lubjakivi: valkjashall, keskmiselt kõva</t>
  </si>
  <si>
    <t>PK-78</t>
  </si>
  <si>
    <t>Tapa sõjaväelennuväli - I väljak</t>
  </si>
  <si>
    <t>Metall 168mm: +0,2-1,9m; 168mm: F 1,9-12,0m; 151mm: F 12,0-13,2m</t>
  </si>
  <si>
    <t>Saviliivmoreen: kollakaspruun, sitkeplastne, sisaldab jämepurdu 20%</t>
  </si>
  <si>
    <t>Metall 168mm: +0,84-1,0m; 168mm: F 1,0-12,10; 151mm: F 12,1-12,8m</t>
  </si>
  <si>
    <t>Saviliivmoreen: kollane, kõvaplastme sisaldab jämepurdu 25-30%</t>
  </si>
  <si>
    <t>Lubjakivi: valkjashall, kõva</t>
  </si>
  <si>
    <t>Metall 168mm: +0,35-1,4m; 168mm: F 1,4-13,0m</t>
  </si>
  <si>
    <t>Saviliivmoreen: kollakaspruun, sitkeplastne, sisaldab jämepurdu 40%</t>
  </si>
  <si>
    <t>Lubjakivi murenenud: kollane, õhukesekihiline</t>
  </si>
  <si>
    <t>Metall 168mm: +0,5-1,95m; 151mm: F 1,95-10,30</t>
  </si>
  <si>
    <t>Lubjakivi: kollakashall, õhukesekihiline, alates 1,9 m kõva</t>
  </si>
  <si>
    <t>Metall 168mm: +0,3-1,6m; 151mm: F 1,6-10,40m</t>
  </si>
  <si>
    <t>Lubjakivi: kollakashall, keskmiselt kõva</t>
  </si>
  <si>
    <t>Metall 168mm: +0,45-1,9m; 151mm: F 1,9-10,0m</t>
  </si>
  <si>
    <t>Saviliivmoreen: kollakaspruun, kõvaplastne, sisaldab jämepurdu 30%</t>
  </si>
  <si>
    <t>Lubjakivi: valkjashall, alates 1,7 m sinakashall, keskmiselt kõva; sügavusel 9,2 m ja 9,8 m lõhed</t>
  </si>
  <si>
    <t>Metall 168mm: +0,5-1,6m; 151mm: F 1,6-10,0m</t>
  </si>
  <si>
    <t>Lubjakivi: valkjashall, kõva; 8,0 m petroolilõnaga lõhe</t>
  </si>
  <si>
    <t>Metall 168mm: +0,45-1,7m; 151mm: F 1,7-10,50m</t>
  </si>
  <si>
    <t>Murenenud lubjakivi: õhukesekihiline</t>
  </si>
  <si>
    <t>Lubjakivi: kollakashall, keskmiselt kõva, alates 2,3 m valkjashall, kõva</t>
  </si>
  <si>
    <t>19890</t>
  </si>
  <si>
    <t>Metall 168mm: +0,5-1,9m; 151mm: F 1,9-12,0m</t>
  </si>
  <si>
    <t>Lubjakivi: kollane, kõva, alates 2,5 m kollakashall</t>
  </si>
  <si>
    <t>T-10</t>
  </si>
  <si>
    <t>Metall 168mm: +0,6-2,3m; 151mm: F 2,30-12,70m</t>
  </si>
  <si>
    <t>Lubjakivi: valkjashall, keskmiselt kõva, kollakaspruunide vahekihtidega; lõhed 8,8 m, 10,7 m</t>
  </si>
  <si>
    <t>Tapa sõjaväelennuväli - II väljak</t>
  </si>
  <si>
    <t>Metall 168mm: +0,6-2,7m; 151mm: F 2,70-12,20m</t>
  </si>
  <si>
    <t>Saviliivmoreen: kollakaspruun, sitkeplastne, sisaldab jämepurdu 35-40%</t>
  </si>
  <si>
    <t>jämepurdmoreen</t>
  </si>
  <si>
    <t>Lubjakivi: kollakashall, kõva, alates 3,6 m võga kõva</t>
  </si>
  <si>
    <t>Metall 168mm: +0,5-2,7m; 151mm: F 2,70-12,10m</t>
  </si>
  <si>
    <t>Lubjakivi: kollakashall, keskmiselt kõva, alates 2,5 m valkjashall, kõva</t>
  </si>
  <si>
    <t>Metall 168mm: +0,5-2,7m; 151mm: F 2,70-12,0m</t>
  </si>
  <si>
    <t>Saviliivmoreen: kollakaspruun, sitkeplastne, jp 35%, alates 0,7 m kõvaplastne jp 45% ja lahmakad</t>
  </si>
  <si>
    <t>Murenenud lubjakivi: kollane, õhukesekihiline</t>
  </si>
  <si>
    <t>Lubjakivi: kollakashall, kõva</t>
  </si>
  <si>
    <t>Metall 168mm: +0,4-2,7m; 151mm: F 2,70-12,2m</t>
  </si>
  <si>
    <t>Saviliivmoreen: kollakaspruun, sitkeplastne, jp 30%, alates 0,8 m jp45-50% ja lahmakad</t>
  </si>
  <si>
    <t>Lubjakivi: valkjashall, kõva, lõheline (lõhe 8,3-8,35m)</t>
  </si>
  <si>
    <t>Metall 168mm: +0,6-2,4m; 151mm: F 2,40-12,2m</t>
  </si>
  <si>
    <t>Saviliivmoreen: kollakaspruun, sitkeplastne, sisaldab jämepurdu 35-40%, alates 0,9 m 45-50%</t>
  </si>
  <si>
    <t>Metall 168mm: +0,45-2,75m; 151mm: F 2,75-12,3m</t>
  </si>
  <si>
    <t>Saviliivmoreen: kollakaspruun, sitkeplastne, jp 40%</t>
  </si>
  <si>
    <t>Lubjakivi: valkjashall kollakashallide vahekihtidega, keskmiselt kõva kuni kõva, must haiselõhe 7,2 m</t>
  </si>
  <si>
    <t>Metall 168mm: +0,65-2,4m; 151mm: F 2,40-12,4m</t>
  </si>
  <si>
    <t>Saviliivmoreen: kollakaspruun, sitkeplastne, jp 35%</t>
  </si>
  <si>
    <t>Lubjakivi: hall, keskmiselt kõva, alates 3,5 m kõva, lõhed 7,5 m</t>
  </si>
  <si>
    <t>Metall 168mm: +0,73-2,9m; 168mm: F 2,90-12,20; 151mm; F 12-13,4m</t>
  </si>
  <si>
    <t>Saviliivmoreen: kollakaspruun, sitkepl, jp 40-45% ja lahmakad</t>
  </si>
  <si>
    <t>Lubjakivi kõva</t>
  </si>
  <si>
    <t>Metall 168mm: +0,5-2,2m; 168mm: F 2,20-12,2m; 151mm: F 12,2-13,3m</t>
  </si>
  <si>
    <t>Muld, klibuga</t>
  </si>
  <si>
    <t>Saviliivmoreen: kollakaspruun, sitkeplastne, jämepurdu 45%</t>
  </si>
  <si>
    <t>Lubjakivi: kõva</t>
  </si>
  <si>
    <t>Metall 168mm: +0,5-1,6m; 168mm: F 1,60-12,0m; 151mm: F 12,0-13,3m</t>
  </si>
  <si>
    <t>Saviliivmoreen: kollakaspruun, sitkeplastne, jämepurdu 35-40%</t>
  </si>
  <si>
    <t>Tapa sõjaväelennuväli - III väljak</t>
  </si>
  <si>
    <t>Metall 168mm: +0,53-1,0m; 168mm: F 1,0-10,4; 151mm: F 10,4-12,0m</t>
  </si>
  <si>
    <t>Saviliiv: kollane, plastne</t>
  </si>
  <si>
    <t>Lubjakivi: helepruun, kõva</t>
  </si>
  <si>
    <t>Lubjakivi: helepruun, pehme</t>
  </si>
  <si>
    <t>Lubjakivi: hall, kõva, üksikute lõhedega</t>
  </si>
  <si>
    <t>Metall 168mm: +0,74-0,85m; 168mm: F 0,85-11,0m; F 151mm: 11,0-14,0m</t>
  </si>
  <si>
    <t>Lubjakivi: hall, kõva, lõheline</t>
  </si>
  <si>
    <t>Metall 168mm: +0,8-0,85m; 168mm: F 0,85-11,2m; 151mm: F 11,2-14,0m</t>
  </si>
  <si>
    <t>5,98 kinni</t>
  </si>
  <si>
    <t>95,27 kinni</t>
  </si>
  <si>
    <t>Metall 168mm: +0,8-1,9m; 151mm: F 1,9-12,0m</t>
  </si>
  <si>
    <t>Lubjakivi: kollakashall, keskmiselt kõva, kollakaspruunide vahekihtidega sügavusel 4,7 m, 6,7 m, 8,2 m 8,8 m, alates 7,8 m kõva</t>
  </si>
  <si>
    <t>Metall 168mm: +0,7-1,9m; 151mm: F 1,9-12,2m</t>
  </si>
  <si>
    <t>Saviliivmoreen: pruun, kõvaplastne, sisaldab jämepurdu 30%</t>
  </si>
  <si>
    <t>Lubjakivi: kollakashall, keskmiselt kõva, alates 1,9 m hall, kõva; lõhed 3,8 m, 4,7 m, 5,4 m, 6,8 m, 10 m</t>
  </si>
  <si>
    <t>S-13</t>
  </si>
  <si>
    <t>Metall 151mm: +0,1-2,2m; 132mm: F 2,2-12,0m</t>
  </si>
  <si>
    <t>Lubjakivi: hall, keskmiselt kõva, allosas lõheline</t>
  </si>
  <si>
    <t>19910</t>
  </si>
  <si>
    <t>Tapa sõjaväelennuväli - IV väljak</t>
  </si>
  <si>
    <t>Metall 168mm: +0,6-1,9m; 151mm: F 1,90-12,2m</t>
  </si>
  <si>
    <t>Saviliivmoreen: kollakaspruun, sitkeplastne, sisaldab jämepurdu 30%</t>
  </si>
  <si>
    <t>Lubjakivi: hall, keskmiselt kõva, lõhed 9,7-10,2m must; 10,5m</t>
  </si>
  <si>
    <t>PA-4421</t>
  </si>
  <si>
    <t>JRA0000019</t>
  </si>
  <si>
    <t>Tapa Vagunidepoo</t>
  </si>
  <si>
    <t>79101:017:0038</t>
  </si>
  <si>
    <t>Metall 108mm: +0,87-3,53m; 93mm: F 3,53-13,00m</t>
  </si>
  <si>
    <t>Täitepinnas: ülemine 0,1 m muld; allpool killustik; ei haise naftasaaduste järgi; alates 1,6 m segamini lubjakivi tükkidega ei haise naftasaaduste järgi</t>
  </si>
  <si>
    <t>Saviliivmoreen: kollakashall, sitke, sisaldab &gt;50% jämepurdu; ei haise naftasaaduste järgi</t>
  </si>
  <si>
    <t>Lubjakivi: hall, üksikute kuivade lõhedega, alates 11,5m ilmus vesi</t>
  </si>
  <si>
    <t>Eesti Vabariik; AS EVR Cargo</t>
  </si>
  <si>
    <t>-; 11575850</t>
  </si>
  <si>
    <t>AS EVR Cargo</t>
  </si>
  <si>
    <t>PA-4422</t>
  </si>
  <si>
    <t>Metall 108mm: +0,73-2,07m; 93mm: F 2,07-12,4m</t>
  </si>
  <si>
    <t>Muld.  Ei haise naftasaaduste järgi</t>
  </si>
  <si>
    <t>Täitepinnas: kruusliiv, kollakaspruun, kesktihe, niiske; ei haise naftasaaduste järgi</t>
  </si>
  <si>
    <t>Saviliiv: pruun, sitke; ei haise naftasaaduste järgi</t>
  </si>
  <si>
    <t>Saviliivmoreen: kollakashall, sitke, sisaldab 35% jämepurdu; allpool 0,2m mustade õliste viirgudega; ei haise naftasaaduste järgi</t>
  </si>
  <si>
    <t>Lubjakivi: hall, lõheline (lõhed sügavusel 5,0; 6,2; 8; 10 ja 12m; lõhes sügavusel 12m ilmus õline vesi)</t>
  </si>
  <si>
    <t>R/vmetall 114mm: +0,55-1,45m; HDPE 90mm: +0,55-12,9; F 1,45-12,9m</t>
  </si>
  <si>
    <t>Seirepuuraugu projekt No JR44, Maves nr-11101</t>
  </si>
  <si>
    <t>JRA0000015</t>
  </si>
  <si>
    <t>Tapa Veduridepoo</t>
  </si>
  <si>
    <t>Metall 168mm: +0,4-0,6m; PVC 125mm: +0,4-5,6m F 2,6-5,6m</t>
  </si>
  <si>
    <t>Täitepinnas: liiv, kruus, savikas liiv</t>
  </si>
  <si>
    <t>Täitepinnas: liiv</t>
  </si>
  <si>
    <t>Saviliiv, kruus, kivid</t>
  </si>
  <si>
    <t>Lubjakivi: peeneteraline</t>
  </si>
  <si>
    <t>Tapa veduridepoo territooriumi pinnase ja põhjavee reostusuuring. Salveesia 2000</t>
  </si>
  <si>
    <t>79101:017:0046</t>
  </si>
  <si>
    <t>Metall 168mm: +0,4-0,6m; PVC 125mm: +0,4-6,0m F 3,0-6,0m</t>
  </si>
  <si>
    <t>Täitepinnas: pinnas, kruus, liiv</t>
  </si>
  <si>
    <t>Täitepinnas: valdavalt kivisöetolm, tuhk</t>
  </si>
  <si>
    <t>Täitepinnas: liiv, saviliiv, kruus</t>
  </si>
  <si>
    <t>Metall 168mm: +0,4-0,6m; PVC 125mm: +0,4-4,0m F 1,0-4,0m</t>
  </si>
  <si>
    <t>Täitepinnas: savikas liiv, kruus, killustik (puurimise käigus esines vees naftalisand)</t>
  </si>
  <si>
    <t>Täitepinnas: saviliiv, kivid, all 0,4m moreen. Veepinnal nõrk õlikile</t>
  </si>
  <si>
    <t>Metall 168mm: +0,4-0,6m; PVC 125mm: +0,4-6,0m F 2,0-6,0m</t>
  </si>
  <si>
    <t>Täitepinnas: muld, liiv, veerised (must, õline, tugevalt reostunud, sügavusel 2,4-3m haiseb bensiini järele)</t>
  </si>
  <si>
    <t>Liivsavimoreen</t>
  </si>
  <si>
    <t>Metall 146mm: +0,4-0,9m; PVC 110mm: +0,4-6,0m F 3,0-6,0m</t>
  </si>
  <si>
    <t>Täitepinnas: killustik, kruus (reostunud, haiseb, must)</t>
  </si>
  <si>
    <t>Lubjakivi: peeneteraline, ülemine 0,8m purustunud</t>
  </si>
  <si>
    <t>Täitepinnas: killustik (must, haisev, paakunud)</t>
  </si>
  <si>
    <t>Täitepinnas: liiv, kruus, muld (must, haisev, paakunud)</t>
  </si>
  <si>
    <t>Saviliivmoreen: lubjakivi lahmakatega</t>
  </si>
  <si>
    <t>Lubjakivi: õhukesekihiline, peeneteraline</t>
  </si>
  <si>
    <t>Täitepinnas: killustik (sisaldab paakunud kütust, must, haisev)</t>
  </si>
  <si>
    <t>Täitepinnas: liiv, kruus, kivid, killustik (sisaldab paakunud kütust, must, haisev)</t>
  </si>
  <si>
    <t>Täitepinnas: killustik</t>
  </si>
  <si>
    <t>Täitepinnas: killustik, liiv, kivid, muld</t>
  </si>
  <si>
    <t>Saviliivmoreen: paelahmakad saviliiva vahetäitega</t>
  </si>
  <si>
    <t>Metall 146mm: +0,0-1,2m; PVC 110mm: +0,0-6,0m F 3,0-6,0m</t>
  </si>
  <si>
    <t>Täitepinnas: killustik (õline)</t>
  </si>
  <si>
    <t>Täitepinnas: liiv, killustik, savine muld (õline)</t>
  </si>
  <si>
    <t>Lubjakivirähk</t>
  </si>
  <si>
    <t>Täitepinnas: liiv, kruus</t>
  </si>
  <si>
    <t>VPA on hävinud. VPA asukohta ei leidnud.</t>
  </si>
  <si>
    <t>79101:017:0041</t>
  </si>
  <si>
    <t>Metall 127mm: +0,5-3,4m; 112mm: F 3,4-6,0m</t>
  </si>
  <si>
    <t>Täitepinnas: kruus, liiv, saviliiv (bensiinilõhn, vees naftapiisad)</t>
  </si>
  <si>
    <t>Lubjakivi: ülemine 0,5m lubjakivitükid, lõhe 5 ja 6m</t>
  </si>
  <si>
    <t>LEONHARD WEISS RTE AS</t>
  </si>
  <si>
    <t>10133328</t>
  </si>
  <si>
    <t>Metall 127mm: +0,1-3,4m; 112mm: F 3,4-6,0m</t>
  </si>
  <si>
    <t>Lubjakivi: peeneteraline, monoliitne</t>
  </si>
  <si>
    <t>VPA on hävinud või likvideeritud raudteeäärsete alade korrastamise käigus.</t>
  </si>
  <si>
    <t>Metall 127mm: +0,62-3,4m; 112mm: F 3,4-5,5m</t>
  </si>
  <si>
    <t>Täitepinnas: killustik, liiv, mullane liiv, moreen</t>
  </si>
  <si>
    <t>PA-4316</t>
  </si>
  <si>
    <t>Metall 108mm: +0,98-1,82m; 93mm: F 1,82-6,8m;</t>
  </si>
  <si>
    <t>Täitepinnas: keskliiv, veerised, pruun; ei haise naftasaaduste järgi</t>
  </si>
  <si>
    <t>Saviliivmoreen: kollakashall, kõva, sisaldab 35% jämepurdu; ei haise naftasaaduste järgi</t>
  </si>
  <si>
    <t>Lubjakivi: hall, ülemine 0,5m murenenud, allpool lõheline; sügavusel 3,7; 3,9; 4,2; 4,7m kuivad õlisede lõhed; vesi ilmus sügavusel 5,4m (õline vesi)</t>
  </si>
  <si>
    <t>PA-4331</t>
  </si>
  <si>
    <t>Metall 108mm: +0,73-4,72m; 93mm: F 4,72-8,5m;</t>
  </si>
  <si>
    <t>Täitepinnas: killustik, muld, lubjakivi rähk, hall; ei haise naftasaaduste järgi</t>
  </si>
  <si>
    <t>Täitepinnas: muld, keskliiv, killustik, must; haiseb naftasaaduste järgi</t>
  </si>
  <si>
    <t>Lokaalmoreen: kollakashall, sisaldab &gt;50% lubjakivi tükke; ei haise naftasaaduste järgi</t>
  </si>
  <si>
    <t>Lubjakivi: hall, savikas, lõheline; esimene lõhe sügavusel 5,1m (ilmus vesi); ei haise naftasaaduste järgi</t>
  </si>
  <si>
    <t>PA-627</t>
  </si>
  <si>
    <t>Metall 146mm: +0,1-8,0m; 93mm: F 8-30,3m</t>
  </si>
  <si>
    <t>Täitepinnas: muld, saviliivmoreen</t>
  </si>
  <si>
    <t>Savikas lubjakivi mergli vahekihtidega</t>
  </si>
  <si>
    <t>Lõheline lubjakivi</t>
  </si>
  <si>
    <t>Mergel savi vahekihtidega</t>
  </si>
  <si>
    <t>Lubjakivi ja savi</t>
  </si>
  <si>
    <t>VPA on likvideeritud pinnasereostuse puhastustööde käigus 2015.a</t>
  </si>
  <si>
    <t>PA-628</t>
  </si>
  <si>
    <t>Metall 146mm: +0,2-5,0m; 93mm: F 5-20,2m</t>
  </si>
  <si>
    <t>Liivsavi- ja saviliivmoreen</t>
  </si>
  <si>
    <t>Lubjakivi: kavernoosne</t>
  </si>
  <si>
    <t>Lubjakivi: mergli vahekitidega, lõheline</t>
  </si>
  <si>
    <t>PA-628A</t>
  </si>
  <si>
    <t>Metall 127mm: +0,3-6,0m; 112mm: F 6-20m</t>
  </si>
  <si>
    <t>Lubjakivi mergli vahekihtidega</t>
  </si>
  <si>
    <t>VPA on hävinud või likvideeritud. VPA-d ei leitud. VEKA koordinaadid valed. Ilmselt on VPA manteltoru välja tõmmatud.</t>
  </si>
  <si>
    <t>PA-629</t>
  </si>
  <si>
    <t>Metall 127mm: +0,3-7,7m; 112mm: F 7,7-20,6m</t>
  </si>
  <si>
    <t>Liivsavi</t>
  </si>
  <si>
    <t>Lubjakivi: savikas, mergli vahekihtidega</t>
  </si>
  <si>
    <t>PA-630</t>
  </si>
  <si>
    <t>Metall 127mm: +0,2-7,6m; 108mm: F 7,6-20,2m</t>
  </si>
  <si>
    <t>Lubjakivi ja mergel</t>
  </si>
  <si>
    <t>PA-633</t>
  </si>
  <si>
    <t>Metall 127mm: +0,2-5,0m; 112mm: F 5-20m</t>
  </si>
  <si>
    <t>Saviliiv ja liivsavi</t>
  </si>
  <si>
    <t>Lubjakivi: savikas, mergli ja savi vahekihtidega</t>
  </si>
  <si>
    <t>VPA hävinud või likvideeritud. VPA-d ei leitud. VEKA koordinaadid valed. Paiknes VPA 634 lähedal. Ilmselt on VPA manteltoru välja tõmmatud.</t>
  </si>
  <si>
    <t>PA-634</t>
  </si>
  <si>
    <t>Metall 127mm: +0,7-20,0m; 112mm: F 20-40m</t>
  </si>
  <si>
    <t>Lubjakivi: mergli vahekihtidega, lõheline</t>
  </si>
  <si>
    <t>W-1</t>
  </si>
  <si>
    <t>Metall 108mm: +0,5-1,0m; PVC 50mm: +0,5-4,38 F 1,34-4,3m</t>
  </si>
  <si>
    <t>Täitepinnas: muld, liiv, veerised</t>
  </si>
  <si>
    <t>VPA on hävinud või likvideeritud.</t>
  </si>
  <si>
    <t>Tapa veduridepoo territooriumi keskkonnauuring. E-Konsult, nr E-416</t>
  </si>
  <si>
    <t>W-2</t>
  </si>
  <si>
    <t>Metall 108mm: +0,0-1,0m; PVC 50mm: +0,0-3,8 F 1,76-3,72m</t>
  </si>
  <si>
    <t>Täitepinnas: savikas liiv, kruus</t>
  </si>
  <si>
    <t>Lubjakivi või lahmakas</t>
  </si>
  <si>
    <t>VPA on likvideeritud hoone ehitustööde käigus.</t>
  </si>
  <si>
    <t>W-3</t>
  </si>
  <si>
    <t>Metall 108mm: +0,82-1,0m; PVC 50mm: +0,82-4,1 F 1,06-4,02m</t>
  </si>
  <si>
    <t>VPA on likvideeritud maa-aluse mahuti likvideerimistööde ja uue, maapealse mahutipargi rajamise käigus.</t>
  </si>
  <si>
    <t>W-4</t>
  </si>
  <si>
    <t>Metall 108mm: +0,74-1,0m; PVC 50mm: +0,74-3,34 F 1,3-3,26m</t>
  </si>
  <si>
    <t>Täitepinnas: mullane liiv, veerised</t>
  </si>
  <si>
    <t>Lubjakivi või jämepurdmoreen</t>
  </si>
  <si>
    <t>VPA on likvideeritud uue hoone ja raudteeharude rajamise käigus.</t>
  </si>
  <si>
    <t>W-5</t>
  </si>
  <si>
    <t>Metall 108mm: +0,74-1,0m; PVC 50mm: +0,74-4,36 F 1,32-4,28m</t>
  </si>
  <si>
    <t>W-6</t>
  </si>
  <si>
    <t>3,04 kuiv</t>
  </si>
  <si>
    <t>88,88 kuiv</t>
  </si>
  <si>
    <t>Metall 108mm: +0,69-1,0m; PVC 50mm: +0,69-4,20 F 1,16-4,12m</t>
  </si>
  <si>
    <t>W-7</t>
  </si>
  <si>
    <t>W-8</t>
  </si>
  <si>
    <t>Metall 108mm: +0,63-1,0m; PVC 50mm: +0,63-3,78 F 1,11-3,07m</t>
  </si>
  <si>
    <t>VPA on hävinud, jäetud tee alla. Tapa veduridepoo esindaja ütlusel pole seda likvideeritud vaid suletud pealt sette VPA-sse sattumise vältimiseks.</t>
  </si>
  <si>
    <t>R/vmetall 114mm: +0,5-1,25m; HDPE 90mm: +0,47-9,9; F 1,9-9,9m</t>
  </si>
  <si>
    <t xml:space="preserve">Täitepinnas: muld, kruusliiv, tuhk, saviliivmoreen </t>
  </si>
  <si>
    <t xml:space="preserve">Täitepinnas: tuhk </t>
  </si>
  <si>
    <t xml:space="preserve">Saviliivmoreen: hallikaspruun, sitke, sisaldab 35% jämepurdu
</t>
  </si>
  <si>
    <t xml:space="preserve">Lubjakivi: murenenud, hall, lõheline, kerge naftasaaduste lõhnaga; vesi ilmus 7,5m, lubjakivi vesi õline </t>
  </si>
  <si>
    <t>Seirepuuraugu projekt No JR43, Maves nr-12121</t>
  </si>
  <si>
    <t>R/vmetall 114mm: +0,5-0,85m; HDPE 90mm: +0,47-9,53m F 1,53-9,53m</t>
  </si>
  <si>
    <t>Täitepinnas: muld, savilii</t>
  </si>
  <si>
    <t xml:space="preserve">Saviliivmoreen: pruun, sitke, sisaldab jämepurdu 30% </t>
  </si>
  <si>
    <t xml:space="preserve">Lubjakivi murenenud: kollakaspruun, lõheline </t>
  </si>
  <si>
    <t>Seirepuuraugu projekt No JR43, Maves nr-12122</t>
  </si>
  <si>
    <t>PA-6931</t>
  </si>
  <si>
    <t>JRA0000022</t>
  </si>
  <si>
    <t>Umbsaare ABT</t>
  </si>
  <si>
    <t>91804:004:0216</t>
  </si>
  <si>
    <t>Metall 108 mm: +0,7-1,5m; HDPE 60mm: +0,7-6,3m; F +0,7-5,3m</t>
  </si>
  <si>
    <t>Täitepinnas: peenliiv, hall pruunide vahekihtidega, kesktihe, niiske, alates 2,2m kollakaspruun, kohev; ei haise naftasaaduste järgi, alates 2,8m hall, veeküllastunud; haiseb naftasaaduste järgi</t>
  </si>
  <si>
    <t>Peenliiv: savikas, kollakaspruun, kohev, veeküllastunud; haiseb naftasaaduste järgi</t>
  </si>
  <si>
    <t>Aivar Kelder</t>
  </si>
  <si>
    <t>35705176512</t>
  </si>
  <si>
    <t>Võru</t>
  </si>
  <si>
    <t>Võru vald</t>
  </si>
  <si>
    <t>PA-6932</t>
  </si>
  <si>
    <t>Metall 108 mm: +0,65-1,65m; HDPE 90mm: +0,65-7,8m; F 3,8-7,8m</t>
  </si>
  <si>
    <t>Savikas liiv: kollakashall, tihe, niiske-märg; ei haise naftasaaduste järgi, alates 2m tolmliiv, nõrgalt tsementeerunud, alates 4,6 m veeküllastunud</t>
  </si>
  <si>
    <t>PVC 113mm: +0,3-8,0m; F 4-8m</t>
  </si>
  <si>
    <t>Liivakivi: nõrgalt tsementeerunud</t>
  </si>
  <si>
    <t>VEKA</t>
  </si>
  <si>
    <t>PVC 113mm: +0,3-6,5m; F 2,5-6,5m</t>
  </si>
  <si>
    <t>Täitepinnas: kruus</t>
  </si>
  <si>
    <t>Liivsavi ja saviliiv</t>
  </si>
  <si>
    <t>Metall 150mm: +0,3-0,5m; PVC 110mm: +0,3-7,0m; F 2,0-7,0m</t>
  </si>
  <si>
    <t>Täitepinnas: peenliiv betoonitükkidega</t>
  </si>
  <si>
    <t>Peenliiv</t>
  </si>
  <si>
    <t>Metall 150mm: +0,3-0,5m; PVC 110mm: +0,3-8,0m; F 2,0-8,0m</t>
  </si>
  <si>
    <t>Täitepinnas: savikas peenliiv, veerised</t>
  </si>
  <si>
    <t>JRA0000218</t>
  </si>
  <si>
    <t>Viitna tankla</t>
  </si>
  <si>
    <t>27301:002:0207</t>
  </si>
  <si>
    <t>Metall 127mm: +0,5-4,6m; 127mm: F 1,4-4,4m</t>
  </si>
  <si>
    <t>Peenliiv: kohev, niiske</t>
  </si>
  <si>
    <t>Saviliiv: kerge, sitkeplastne</t>
  </si>
  <si>
    <t>Saviliivmoreen: kerge, sitkeplastne, sisaldab jämepurdu 15-20%, alates 5,4m 30%</t>
  </si>
  <si>
    <t>OÜ SILVENOINEN</t>
  </si>
  <si>
    <t>Kadrina vald</t>
  </si>
  <si>
    <t>Viitna bensiinijaama reostusuuringud, Maves nr 006593</t>
  </si>
  <si>
    <t>Metall 127mm: +0,4-4,6m; 127mm: F 1,3-4,3m</t>
  </si>
  <si>
    <t>Täitepinnas: liiv, kruusliiv</t>
  </si>
  <si>
    <t>Saviliiv: sitkeplastne</t>
  </si>
  <si>
    <t>Saviliivmoreen, sitkeplastne, sisaldab jämepurdu 15-20%, alates 5,2m voolavplastne, sisaldab jämepurdu 30%</t>
  </si>
  <si>
    <t>Viitna bensiinijaama reostusuuringud, Maves nr 006594</t>
  </si>
  <si>
    <t>Metall 127mm: +0,2-4,7m; 127mm: F 1,45-4,45m</t>
  </si>
  <si>
    <t>Saviliivmoreen, sitkeplastne, sisaldab jämepurdu 20%, alates 4,2m 30-40%</t>
  </si>
  <si>
    <t>Viitna bensiinijaama reostusuuringud, Maves nr 006595</t>
  </si>
  <si>
    <t>Metall 127mm: +0,4-4,5m; 127mm: F 1,25-4,25m</t>
  </si>
  <si>
    <t>Peenliiv: kohev, märg, alates 2,5m veeküllastunud</t>
  </si>
  <si>
    <t>Saviliivmoreen: kerge, sitkeplastne, sisaldab jämepurdu 20%</t>
  </si>
  <si>
    <t>Viitna bensiinijaama reostusuuringud, Maves nr 006596</t>
  </si>
  <si>
    <t>PA-3420</t>
  </si>
  <si>
    <t>JRA0000034</t>
  </si>
  <si>
    <t>Viruvere ABT</t>
  </si>
  <si>
    <t>24802:001:0266</t>
  </si>
  <si>
    <t>Metall 108mm: +0,75-1,35m; HDPE 60mm: +0,75-1,85; F +0,15-1,85m</t>
  </si>
  <si>
    <t>Kruus, veeristega: kollakaspruun, kesktihe, niiske, alates 0,2m veeküllastunud; haiseb nõrgalt naftasaaduste järgi</t>
  </si>
  <si>
    <t>Kesk kuni kruusliiv: määrdunud hall, kesktihe, veeküllastunud; haiseb nõrgalt naftasaaduste järgi</t>
  </si>
  <si>
    <t>Saviliivmoreen: hall, sitke, sisaldab 25% jämepurdu; ei haise naftasaaduste järgi</t>
  </si>
  <si>
    <t>Vaido Laurimäe</t>
  </si>
  <si>
    <t>37204092797</t>
  </si>
  <si>
    <t>Jõgeva vald</t>
  </si>
  <si>
    <t>PA-3426</t>
  </si>
  <si>
    <t>Metall 108mm: +0,70-2,6m; 93mm F 2,60-6,60m</t>
  </si>
  <si>
    <t>Kruus: kollakaspruun, kesktihe, niiske, sisaldab lubjakivi rähka; ei haise naftasaaduste järgi</t>
  </si>
  <si>
    <t>Lubjakivi: hall, lõheline; sügavusel 2,4m õline lõhe, lõhed sügavusel 2,7m andsid puurimisel vähe vett</t>
  </si>
  <si>
    <t>24802:001:1410</t>
  </si>
  <si>
    <t>Metall 159mm: +0,5-0,5m; PVC 125mm +0,5-2,5m; 93mm: F 2,5-6,65m</t>
  </si>
  <si>
    <t>Liiv ja kruus</t>
  </si>
  <si>
    <t>Laurimäe Kivi OÜ</t>
  </si>
  <si>
    <t>11378894</t>
  </si>
  <si>
    <t>Jõgevamaa seirepuuraugud Viruvere ABT. Seirepuuraugu VP3 projekt, REI Geotehnika nr 3325/2-13</t>
  </si>
  <si>
    <t>JRA0000159</t>
  </si>
  <si>
    <t>Ülemiste SEJ</t>
  </si>
  <si>
    <t>78401:101:2716</t>
  </si>
  <si>
    <t>4,18 kuiv</t>
  </si>
  <si>
    <t>32,57 kuiv</t>
  </si>
  <si>
    <t>Metall 140mm: +0,75-0,9m; PVC 110mm: +0,2-6,0m; F 3,7-5,7m</t>
  </si>
  <si>
    <t>Täitepinnas: hall liiv, kesk- ja jämeteraline</t>
  </si>
  <si>
    <t xml:space="preserve">Ülemiste SEJ keskkonnareostuse vaatluspuuraukude rajamine. AS Salveesia nr </t>
  </si>
  <si>
    <t>Metall 140mm: +1,1-0,55m; PVC 110mm: +0,3-4,5m; F 2,0-4,0m</t>
  </si>
  <si>
    <t>78401:116:0064</t>
  </si>
  <si>
    <t>4,54 kuiv</t>
  </si>
  <si>
    <t>30,13 kuiv</t>
  </si>
  <si>
    <t>Metall 140mm: +0,85-0,8m; PVC 110mm: +0,3-6,5m; F 1,5-5,8m</t>
  </si>
  <si>
    <t>Täitepinnas: hall liiv, segateraline ja kruus</t>
  </si>
  <si>
    <t>Täitepinnas: naftaproduktidega läbiimbunud liiv ja kruus</t>
  </si>
  <si>
    <t>Täitepinnas: naftarikas killustik; all - betoonvalu</t>
  </si>
  <si>
    <t>4,88 kuiv</t>
  </si>
  <si>
    <t>30,28 kuiv</t>
  </si>
  <si>
    <t>Metall 140mm: +1,17-0,4m; PVC 110mm: +0,3-5,7m; F 1,2-5,2m</t>
  </si>
  <si>
    <t>Täitepinnas: liiv-killustik, mullasegune</t>
  </si>
  <si>
    <t>Täitepinnas: vedela naftaga läbiimbunud peeneteraline liiv</t>
  </si>
  <si>
    <t>Täitepimrns: vedela naftaga lubjakivitükid; all lubjakivi peeneteraline</t>
  </si>
  <si>
    <t>5,3 kuiv</t>
  </si>
  <si>
    <t>29,13 kuiv</t>
  </si>
  <si>
    <t>Metall 127mm: +0,82-0,8m; PVC 110mm: +0,5-5,5m; F 0,0-4,5m</t>
  </si>
  <si>
    <t>Peenliiv: kollane; all mõned lubjakivi tükid</t>
  </si>
  <si>
    <t>AT1701180002</t>
  </si>
  <si>
    <t>Metall 140mm: +0,65-0,8m; PVC 113mm +0,2-14,5m; F 7,8-13,8m</t>
  </si>
  <si>
    <t>Täitepinnas: liiv, peeneteraline, tumehall</t>
  </si>
  <si>
    <t>Peenliiv: kollane</t>
  </si>
  <si>
    <t>Diktüoneemakilt</t>
  </si>
  <si>
    <t>9,52 kuiv</t>
  </si>
  <si>
    <t>25,79 kuiv</t>
  </si>
  <si>
    <t>Metall 140mm: +0,9-0,65m; PVC 110mm +0,2-10,0m; F 4,2-8,7m</t>
  </si>
  <si>
    <t>Täitepinnas: liiv-kruus</t>
  </si>
  <si>
    <t>Täitepinnas: kruus, killustik</t>
  </si>
  <si>
    <t>Liiv: tumehall</t>
  </si>
  <si>
    <t>Liiv: tumehall, kihiti savi sisaldava liivaga</t>
  </si>
  <si>
    <t>Metall 140mm: +0,5-1,0m; PVC 110mm: +0,5-11,5m; F 5,5-11,5m</t>
  </si>
  <si>
    <t>Täitepinnas: muld, liiv, kruus</t>
  </si>
  <si>
    <t>Liivsavi: kruusaga (liivsavimoreen)</t>
  </si>
  <si>
    <t>Metall 127mm: +0,52-1,0m; PVC 113mm: +0,0-5,2m F 2,2-5,2m</t>
  </si>
  <si>
    <t>Täitepinnas: muld, liiv; all killustik</t>
  </si>
  <si>
    <t>AS Tallinna Soojus</t>
  </si>
  <si>
    <t>10026398</t>
  </si>
  <si>
    <t>VPA-10</t>
  </si>
  <si>
    <t>Metall 108mm: PVC 60mm: +0,6-4,6m; F 1,8-3,8m</t>
  </si>
  <si>
    <t>Täitepinnas: liiv, muld, killustik, kohati bituminoosne</t>
  </si>
  <si>
    <t>Täitepinnas: muld, saviliiv, liiv,sisaldab liivkivi mügi</t>
  </si>
  <si>
    <t>Saviliivmoreen: hall, kõva, sisaldab jämepurdu 20%</t>
  </si>
  <si>
    <t>AS Tallinna Küte keskkonnaautiti II etapp. AS Maves nr 3156</t>
  </si>
  <si>
    <t>VPA-11</t>
  </si>
  <si>
    <t>7,61 kuiv</t>
  </si>
  <si>
    <t>27,37 kuiv</t>
  </si>
  <si>
    <t>Metall 140mm: +0,86-6,2m; 91mm: F 6,2-9,8m</t>
  </si>
  <si>
    <t>Täitepinnas: liiv, killustik, muld, kivid</t>
  </si>
  <si>
    <t>Peenliiv: bituminoosne</t>
  </si>
  <si>
    <t>Lubjakivi: peeneteraline, kõva</t>
  </si>
  <si>
    <t>JRA0000011</t>
  </si>
  <si>
    <t>Ümarmäe katlamaja</t>
  </si>
  <si>
    <t>Metall 127mm: +0,3-9,0; 98mm: F 9,0-14m</t>
  </si>
  <si>
    <t>Tolmliiv: hall, kesktihe, niiske, alates 1,4m veeküllastunud, sisaldab peenliiva pesi</t>
  </si>
  <si>
    <t>Viirsavi: hall, voolav</t>
  </si>
  <si>
    <t>Saviliivmoreen: hall, sitkeplastne, sisaldab jämepurdu 35%</t>
  </si>
  <si>
    <t>Jämepurdmoreen: kõva, saviliiva vahetäitega, sisaldab jämepurdu 50-80%</t>
  </si>
  <si>
    <t>Lubjakivi: hall, keskmisekihiline, lõheline</t>
  </si>
  <si>
    <t>Kärdla põhjavee reostuse uurimine, Maves nr-393</t>
  </si>
  <si>
    <t>Metall 127mm: +0,7-7,7;  98mm: F 7,7-12m</t>
  </si>
  <si>
    <t>Täitepinnas: killustik, kruus, veerised ja munakad</t>
  </si>
  <si>
    <t>Tolmliiv: hall, kesktihe, veeküllastunud</t>
  </si>
  <si>
    <t>Saviliivmoreen: hall, sitkeplastne, sisaldab jämepurdu kuni 35%</t>
  </si>
  <si>
    <t>VPA-3</t>
  </si>
  <si>
    <t>VPA-4</t>
  </si>
  <si>
    <t>VPA-5</t>
  </si>
  <si>
    <t>PA-1</t>
  </si>
  <si>
    <t>PA-2</t>
  </si>
  <si>
    <t>PA-3</t>
  </si>
  <si>
    <t>PA-4</t>
  </si>
  <si>
    <t>PA-5</t>
  </si>
  <si>
    <t>PA-6</t>
  </si>
  <si>
    <t>PA-9</t>
  </si>
  <si>
    <t>PA-8a</t>
  </si>
  <si>
    <t>PA-9a</t>
  </si>
  <si>
    <t>VPA-6</t>
  </si>
  <si>
    <t>VPA-7</t>
  </si>
  <si>
    <t>VPA-8</t>
  </si>
  <si>
    <t>VPA-9</t>
  </si>
  <si>
    <t>VPA-4a</t>
  </si>
  <si>
    <t>PA-1 (67)</t>
  </si>
  <si>
    <t>PA-7 (73)</t>
  </si>
  <si>
    <t>PA-1A</t>
  </si>
  <si>
    <t>PA-2s</t>
  </si>
  <si>
    <t>PA-5s</t>
  </si>
  <si>
    <t>MW-2</t>
  </si>
  <si>
    <t>MW-4</t>
  </si>
  <si>
    <t>MW-5</t>
  </si>
  <si>
    <t>MW-6</t>
  </si>
  <si>
    <t>MW-7</t>
  </si>
  <si>
    <t>MW-8</t>
  </si>
  <si>
    <t>MW-9</t>
  </si>
  <si>
    <t>P-1</t>
  </si>
  <si>
    <t>P-2</t>
  </si>
  <si>
    <t>P-3</t>
  </si>
  <si>
    <t>T-3</t>
  </si>
  <si>
    <t>T-4</t>
  </si>
  <si>
    <t>T-5</t>
  </si>
  <si>
    <t>T-7</t>
  </si>
  <si>
    <t>T-8</t>
  </si>
  <si>
    <t>T-9</t>
  </si>
  <si>
    <t>H-1</t>
  </si>
  <si>
    <t>H-3</t>
  </si>
  <si>
    <t>H-4</t>
  </si>
  <si>
    <t>H-5</t>
  </si>
  <si>
    <t>H-6</t>
  </si>
  <si>
    <t>H-7</t>
  </si>
  <si>
    <t>H-8</t>
  </si>
  <si>
    <t>K-1</t>
  </si>
  <si>
    <t>K-2</t>
  </si>
  <si>
    <t>K-3</t>
  </si>
  <si>
    <t>J-1</t>
  </si>
  <si>
    <t>J-2</t>
  </si>
  <si>
    <t>J-3</t>
  </si>
  <si>
    <t>S-6</t>
  </si>
  <si>
    <t>S-9</t>
  </si>
  <si>
    <t>E-8</t>
  </si>
  <si>
    <t>SP-1</t>
  </si>
  <si>
    <t>SP-2</t>
  </si>
  <si>
    <t>SP-3</t>
  </si>
  <si>
    <t>SK-1</t>
  </si>
  <si>
    <t>SK-2</t>
  </si>
  <si>
    <t>SK-3</t>
  </si>
  <si>
    <t>VP-1</t>
  </si>
  <si>
    <t>VP-2</t>
  </si>
  <si>
    <t>B-0101</t>
  </si>
  <si>
    <t>B-0201</t>
  </si>
  <si>
    <t>B-0202</t>
  </si>
  <si>
    <t>B-0301</t>
  </si>
  <si>
    <t>B-0501</t>
  </si>
  <si>
    <t>B-0601</t>
  </si>
  <si>
    <t>B-0602</t>
  </si>
  <si>
    <t>B-0603</t>
  </si>
  <si>
    <t>B-0604</t>
  </si>
  <si>
    <t>B-0605</t>
  </si>
  <si>
    <t>B-0606</t>
  </si>
  <si>
    <t>B-1M</t>
  </si>
  <si>
    <t>B-2M</t>
  </si>
  <si>
    <t>B-3M</t>
  </si>
  <si>
    <t>Proovivõtmise_tingimused</t>
  </si>
  <si>
    <t>VPA tuleb nõuetekohaselt likvideerida.</t>
  </si>
  <si>
    <t>VPA tuleb nõuetekohaselt likvideerida. VPA jääb ette Kaitseministeeriumi arendustegevusele.</t>
  </si>
  <si>
    <r>
      <rPr>
        <b/>
        <sz val="10"/>
        <color rgb="FFFF0000"/>
        <rFont val="Arial Unicode MS"/>
        <family val="2"/>
        <charset val="186"/>
      </rPr>
      <t>5055134</t>
    </r>
    <r>
      <rPr>
        <sz val="10"/>
        <rFont val="Arial Unicode MS"/>
        <family val="2"/>
        <charset val="186"/>
      </rPr>
      <t>; 5057767; veljo@bravecapital.ee; 6517001</t>
    </r>
  </si>
  <si>
    <r>
      <rPr>
        <b/>
        <sz val="10"/>
        <color rgb="FFFF0000"/>
        <rFont val="Arial"/>
        <family val="2"/>
        <charset val="186"/>
      </rPr>
      <t>56606985</t>
    </r>
    <r>
      <rPr>
        <sz val="10"/>
        <rFont val="Arial"/>
        <family val="2"/>
        <charset val="186"/>
      </rPr>
      <t>; 3542038; 3572900; headus@hot.ee</t>
    </r>
  </si>
  <si>
    <t>5091069, talguline@gmail.com</t>
  </si>
  <si>
    <t>5201679 Kai Peet;</t>
  </si>
  <si>
    <t>3377110; pavel@suslov.ee</t>
  </si>
  <si>
    <t>4557208; 5056584; info@level.ee</t>
  </si>
  <si>
    <t>5108901; info@sanglaturvas.ee</t>
  </si>
  <si>
    <t>6393153; 5059198; mikko.laaksonen@balticportservise.com, helve.hansov@piritaships.ee</t>
  </si>
  <si>
    <t>3245279; 5034936; rvuustalu@gmail.com</t>
  </si>
  <si>
    <t>3857050; 5014975; veskisilla@veskisilla.ee</t>
  </si>
  <si>
    <t>6285221, 6285222; depood@edel.ee</t>
  </si>
  <si>
    <t>5146458, 5154562; kommuke@hot.ee</t>
  </si>
  <si>
    <t>3821005; 5063571; lemarlm@hot.ee</t>
  </si>
  <si>
    <t>5025144; 5161073; nordic.logexpert@gmail.com</t>
  </si>
  <si>
    <r>
      <rPr>
        <b/>
        <sz val="10"/>
        <color rgb="FFFF0000"/>
        <rFont val="Arial"/>
        <family val="2"/>
        <charset val="186"/>
      </rPr>
      <t>5241515</t>
    </r>
    <r>
      <rPr>
        <sz val="10"/>
        <rFont val="Arial"/>
        <family val="2"/>
        <charset val="186"/>
      </rPr>
      <t xml:space="preserve"> Sergei Bogdanov; 7371700; moonika@tref.ee</t>
    </r>
  </si>
  <si>
    <r>
      <rPr>
        <b/>
        <sz val="10"/>
        <color rgb="FFFF0000"/>
        <rFont val="Arial Unicode MS"/>
        <family val="2"/>
        <charset val="186"/>
      </rPr>
      <t>5063534</t>
    </r>
    <r>
      <rPr>
        <sz val="10"/>
        <rFont val="Arial Unicode MS"/>
        <family val="2"/>
        <charset val="186"/>
      </rPr>
      <t>; 3361303, 3361459; coniery@hot.ee</t>
    </r>
  </si>
  <si>
    <r>
      <rPr>
        <b/>
        <sz val="10"/>
        <color rgb="FFFF0000"/>
        <rFont val="Arial Unicode MS"/>
        <family val="2"/>
        <charset val="186"/>
      </rPr>
      <t>5117980</t>
    </r>
    <r>
      <rPr>
        <sz val="10"/>
        <rFont val="Arial Unicode MS"/>
        <family val="2"/>
        <charset val="186"/>
      </rPr>
      <t>; 3241818; raktoom@raktoom.ee; Väino Viirok</t>
    </r>
  </si>
  <si>
    <r>
      <rPr>
        <b/>
        <sz val="10"/>
        <color rgb="FFFF0000"/>
        <rFont val="Arial"/>
        <family val="2"/>
        <charset val="186"/>
      </rPr>
      <t>6270551</t>
    </r>
    <r>
      <rPr>
        <sz val="10"/>
        <rFont val="Arial"/>
        <family val="2"/>
        <charset val="186"/>
      </rPr>
      <t>; 6270559; info@eipre.ee</t>
    </r>
  </si>
  <si>
    <r>
      <rPr>
        <b/>
        <sz val="10"/>
        <color rgb="FFFF0000"/>
        <rFont val="Arial Unicode MS"/>
        <family val="2"/>
        <charset val="186"/>
      </rPr>
      <t>58505779</t>
    </r>
    <r>
      <rPr>
        <sz val="10"/>
        <rFont val="Arial Unicode MS"/>
        <family val="2"/>
        <charset val="186"/>
      </rPr>
      <t>; 5043311; tomingas.richard@gmail.com</t>
    </r>
  </si>
  <si>
    <r>
      <rPr>
        <b/>
        <sz val="10"/>
        <color rgb="FFFF0000"/>
        <rFont val="Arial"/>
        <family val="2"/>
        <charset val="186"/>
      </rPr>
      <t>5042315 Mart Mägi</t>
    </r>
    <r>
      <rPr>
        <sz val="10"/>
        <rFont val="Arial"/>
        <family val="2"/>
        <charset val="186"/>
      </rPr>
      <t>; 7760066; eksar@eksar.ee</t>
    </r>
  </si>
  <si>
    <r>
      <rPr>
        <b/>
        <sz val="10"/>
        <color rgb="FFFF0000"/>
        <rFont val="Arial Unicode MS"/>
        <family val="2"/>
        <charset val="186"/>
      </rPr>
      <t>3226949</t>
    </r>
    <r>
      <rPr>
        <sz val="10"/>
        <rFont val="Arial Unicode MS"/>
        <family val="2"/>
        <charset val="186"/>
      </rPr>
      <t>; lasbet@hot.ee</t>
    </r>
  </si>
  <si>
    <r>
      <rPr>
        <b/>
        <sz val="10"/>
        <color rgb="FFFF0000"/>
        <rFont val="Arial"/>
        <family val="2"/>
        <charset val="186"/>
      </rPr>
      <t>5228579 Gunnar Trofimov</t>
    </r>
    <r>
      <rPr>
        <sz val="10"/>
        <rFont val="Arial"/>
        <family val="2"/>
        <charset val="186"/>
      </rPr>
      <t xml:space="preserve">; 6158696, 6156664; </t>
    </r>
    <r>
      <rPr>
        <b/>
        <sz val="10"/>
        <color rgb="FFFF0000"/>
        <rFont val="Arial"/>
        <family val="2"/>
        <charset val="186"/>
      </rPr>
      <t>5106295 Peeter Seliste</t>
    </r>
    <r>
      <rPr>
        <sz val="10"/>
        <rFont val="Arial"/>
        <family val="2"/>
        <charset val="186"/>
      </rPr>
      <t>; info@evrcargo.ee</t>
    </r>
  </si>
  <si>
    <r>
      <rPr>
        <b/>
        <sz val="10"/>
        <color rgb="FFFF0000"/>
        <rFont val="Arial"/>
        <family val="2"/>
        <charset val="186"/>
      </rPr>
      <t>5228579 Gunnar Trofimov</t>
    </r>
    <r>
      <rPr>
        <sz val="10"/>
        <rFont val="Arial"/>
        <family val="2"/>
        <charset val="186"/>
      </rPr>
      <t>; 6158610; 5106295 Peeter Seliste; raudtee@evr.ee</t>
    </r>
  </si>
  <si>
    <r>
      <rPr>
        <b/>
        <sz val="10"/>
        <color rgb="FFFF0000"/>
        <rFont val="Arial Unicode MS"/>
        <family val="2"/>
        <charset val="186"/>
      </rPr>
      <t>6158282</t>
    </r>
    <r>
      <rPr>
        <sz val="10"/>
        <rFont val="Arial Unicode MS"/>
        <family val="2"/>
        <charset val="186"/>
      </rPr>
      <t>; rte@leonhard-weiss.com</t>
    </r>
  </si>
  <si>
    <r>
      <rPr>
        <b/>
        <sz val="10"/>
        <color rgb="FFFF0000"/>
        <rFont val="Arial Unicode MS"/>
        <family val="2"/>
        <charset val="186"/>
      </rPr>
      <t>5179866</t>
    </r>
    <r>
      <rPr>
        <sz val="10"/>
        <rFont val="Arial Unicode MS"/>
        <family val="2"/>
        <charset val="186"/>
      </rPr>
      <t>; tormi@landeker.ee</t>
    </r>
  </si>
  <si>
    <r>
      <rPr>
        <b/>
        <sz val="10"/>
        <color rgb="FFFF0000"/>
        <rFont val="Arial Unicode MS"/>
        <family val="2"/>
        <charset val="186"/>
      </rPr>
      <t>5057231 Aivar Laane; aivar.laane@vopakeos.com</t>
    </r>
    <r>
      <rPr>
        <sz val="10"/>
        <rFont val="Arial Unicode MS"/>
        <family val="2"/>
        <charset val="186"/>
      </rPr>
      <t>; 6266100; info@vopakeos.com</t>
    </r>
  </si>
  <si>
    <r>
      <rPr>
        <b/>
        <sz val="10"/>
        <color rgb="FFFF0000"/>
        <rFont val="Arial Unicode MS"/>
        <family val="2"/>
        <charset val="186"/>
      </rPr>
      <t>5052017 Margus Salu;</t>
    </r>
    <r>
      <rPr>
        <sz val="10"/>
        <rFont val="Arial Unicode MS"/>
        <family val="2"/>
        <charset val="186"/>
      </rPr>
      <t xml:space="preserve"> 6092800; 5105905; sergei@dekoil.ee</t>
    </r>
  </si>
  <si>
    <r>
      <rPr>
        <b/>
        <sz val="10"/>
        <color rgb="FFFF0000"/>
        <rFont val="Arial Unicode MS"/>
        <family val="2"/>
        <charset val="186"/>
      </rPr>
      <t>5052017 Margus Salu;</t>
    </r>
    <r>
      <rPr>
        <sz val="10"/>
        <rFont val="Arial Unicode MS"/>
        <family val="2"/>
        <charset val="186"/>
      </rPr>
      <t xml:space="preserve"> 6102772; dekoil@dekoil.ee</t>
    </r>
  </si>
  <si>
    <t>Arvo Sarapik; 5121089; arvo.sarapik@politsei.ee</t>
  </si>
  <si>
    <r>
      <rPr>
        <b/>
        <sz val="10"/>
        <color rgb="FFFF0000"/>
        <rFont val="Arial Unicode MS"/>
        <family val="2"/>
        <charset val="186"/>
      </rPr>
      <t>Aivar Napits 5012195; aivar.napits@gmail.com</t>
    </r>
    <r>
      <rPr>
        <sz val="10"/>
        <rFont val="Arial Unicode MS"/>
        <family val="2"/>
        <charset val="186"/>
      </rPr>
      <t>; 6201602, 6201600; endel.siff@primos.ee</t>
    </r>
  </si>
  <si>
    <r>
      <rPr>
        <b/>
        <sz val="10"/>
        <color rgb="FFFF0000"/>
        <rFont val="Arial Unicode MS"/>
        <family val="2"/>
        <charset val="186"/>
      </rPr>
      <t>53229922 Olga Korobtsova</t>
    </r>
    <r>
      <rPr>
        <sz val="10"/>
        <rFont val="Arial Unicode MS"/>
        <family val="2"/>
        <charset val="186"/>
      </rPr>
      <t>; o.korobtsova@blrt.ee; 6102408; blrt@blrt.ee</t>
    </r>
  </si>
  <si>
    <r>
      <rPr>
        <b/>
        <sz val="10"/>
        <color rgb="FFFF0000"/>
        <rFont val="Arial"/>
        <family val="2"/>
        <charset val="186"/>
      </rPr>
      <t>5120344 Sergei Marinitš</t>
    </r>
    <r>
      <rPr>
        <sz val="10"/>
        <rFont val="Arial"/>
        <family val="2"/>
        <charset val="186"/>
      </rPr>
      <t>; 6107100  info@utilitas.ee</t>
    </r>
  </si>
  <si>
    <r>
      <rPr>
        <b/>
        <sz val="10"/>
        <color rgb="FFFF0000"/>
        <rFont val="Arial Unicode MS"/>
        <family val="2"/>
        <charset val="186"/>
      </rPr>
      <t>5120344 Sergei Marinitš</t>
    </r>
    <r>
      <rPr>
        <sz val="10"/>
        <rFont val="Arial Unicode MS"/>
        <family val="2"/>
        <charset val="186"/>
      </rPr>
      <t xml:space="preserve">; 6107100  info@utilitas.ee; </t>
    </r>
    <r>
      <rPr>
        <sz val="10"/>
        <rFont val="Arial Unicode MS"/>
        <family val="2"/>
        <charset val="186"/>
      </rPr>
      <t>6107201; vladimir.panov@soojus.ee, ave.henberg@soojus.ee</t>
    </r>
  </si>
  <si>
    <t>5276215 Arko Kidra; Arko.Kidra@kaitseinvesteeringud.ee</t>
  </si>
  <si>
    <r>
      <rPr>
        <b/>
        <sz val="10"/>
        <color rgb="FFFF0000"/>
        <rFont val="Arial"/>
        <family val="2"/>
        <charset val="186"/>
      </rPr>
      <t>6007004</t>
    </r>
    <r>
      <rPr>
        <sz val="10"/>
        <rFont val="Arial"/>
        <family val="2"/>
        <charset val="186"/>
      </rPr>
      <t>; raamatupidamine@cellnex.eu</t>
    </r>
  </si>
  <si>
    <r>
      <rPr>
        <b/>
        <sz val="10"/>
        <color rgb="FFFF0000"/>
        <rFont val="Arial"/>
        <family val="2"/>
        <charset val="186"/>
      </rPr>
      <t>5133800; arthur@htr-eu.com</t>
    </r>
  </si>
  <si>
    <r>
      <rPr>
        <b/>
        <sz val="10"/>
        <color rgb="FFFF0000"/>
        <rFont val="Arial Unicode MS"/>
        <family val="2"/>
        <charset val="186"/>
      </rPr>
      <t>5201679 Kai Peet</t>
    </r>
    <r>
      <rPr>
        <sz val="10"/>
        <rFont val="Arial Unicode MS"/>
        <family val="2"/>
        <charset val="186"/>
      </rPr>
      <t>; 6663111; teet@rrk.ee</t>
    </r>
  </si>
  <si>
    <t>5276810 Henn Moora</t>
  </si>
  <si>
    <r>
      <rPr>
        <b/>
        <sz val="10"/>
        <color rgb="FFFF0000"/>
        <rFont val="Arial Unicode MS"/>
        <family val="2"/>
        <charset val="186"/>
      </rPr>
      <t>4359805 Ilmar Kõvtomas</t>
    </r>
    <r>
      <rPr>
        <sz val="10"/>
        <rFont val="Arial Unicode MS"/>
        <family val="2"/>
        <charset val="186"/>
      </rPr>
      <t>; rullitonu@hot.ee</t>
    </r>
  </si>
  <si>
    <r>
      <rPr>
        <b/>
        <sz val="10"/>
        <color rgb="FFFF0000"/>
        <rFont val="Arial"/>
        <family val="2"/>
        <charset val="186"/>
      </rPr>
      <t>53310250 Uno Metsmaa</t>
    </r>
    <r>
      <rPr>
        <sz val="10"/>
        <rFont val="Arial"/>
        <family val="2"/>
        <charset val="186"/>
      </rPr>
      <t>; trevental@gmail.com</t>
    </r>
  </si>
  <si>
    <t>4542086 Kihelkonna metskond</t>
  </si>
  <si>
    <r>
      <rPr>
        <b/>
        <sz val="10"/>
        <color rgb="FFFF0000"/>
        <rFont val="Arial"/>
        <family val="2"/>
        <charset val="186"/>
      </rPr>
      <t>58862244 Bert Prükk bert.prukk@trev2.ee</t>
    </r>
    <r>
      <rPr>
        <sz val="10"/>
        <rFont val="Arial"/>
        <family val="2"/>
        <charset val="186"/>
      </rPr>
      <t>; 6776500</t>
    </r>
  </si>
  <si>
    <r>
      <rPr>
        <b/>
        <sz val="10"/>
        <color rgb="FFFF0000"/>
        <rFont val="Arial"/>
        <family val="2"/>
        <charset val="186"/>
      </rPr>
      <t>5046068</t>
    </r>
    <r>
      <rPr>
        <sz val="10"/>
        <rFont val="Arial"/>
        <family val="2"/>
        <charset val="186"/>
      </rPr>
      <t>; 5046062; valdar@hot.ee</t>
    </r>
  </si>
  <si>
    <r>
      <rPr>
        <b/>
        <sz val="10"/>
        <color rgb="FFFF0000"/>
        <rFont val="Arial Unicode MS"/>
        <family val="2"/>
        <charset val="186"/>
      </rPr>
      <t>5164354 Peep Õun</t>
    </r>
    <r>
      <rPr>
        <sz val="10"/>
        <rFont val="Arial Unicode MS"/>
        <family val="2"/>
        <charset val="186"/>
      </rPr>
      <t>; 6154400; nordecon@nordecon.com</t>
    </r>
  </si>
  <si>
    <r>
      <rPr>
        <b/>
        <sz val="10"/>
        <color rgb="FFFF0000"/>
        <rFont val="Arial Unicode MS"/>
        <family val="2"/>
        <charset val="186"/>
      </rPr>
      <t>5164354 Peep Õun</t>
    </r>
    <r>
      <rPr>
        <sz val="10"/>
        <rFont val="Arial Unicode MS"/>
        <family val="2"/>
        <charset val="186"/>
      </rPr>
      <t xml:space="preserve">; 6154400; nordecon@nordecon.com; </t>
    </r>
    <r>
      <rPr>
        <b/>
        <sz val="10"/>
        <color rgb="FFFF0000"/>
        <rFont val="Arial Unicode MS"/>
        <family val="2"/>
        <charset val="186"/>
      </rPr>
      <t>Daisi Sahharov 58198739</t>
    </r>
    <r>
      <rPr>
        <sz val="10"/>
        <rFont val="Arial Unicode MS"/>
        <family val="2"/>
        <charset val="186"/>
      </rPr>
      <t>; 3849030 paide.vesi@paide.ee</t>
    </r>
  </si>
  <si>
    <t>5161073 Vaido Laurimäe</t>
  </si>
  <si>
    <t>5029507 Urmas.Koch@gmail.com; 6100100; info@olerex.ee</t>
  </si>
  <si>
    <t>5110112 Aivar Kelder</t>
  </si>
  <si>
    <r>
      <rPr>
        <b/>
        <sz val="10"/>
        <color rgb="FFFF0000"/>
        <rFont val="Arial"/>
        <family val="2"/>
        <charset val="186"/>
      </rPr>
      <t>7170571 Andri.Uprus@kaitseinvesteeringud.ee</t>
    </r>
    <r>
      <rPr>
        <sz val="10"/>
        <rFont val="Arial"/>
        <family val="2"/>
        <charset val="186"/>
      </rPr>
      <t>; Jaanika.Hain@kaitseinvesteeringud.ee</t>
    </r>
  </si>
  <si>
    <t>Lubjakivi: paksukihiline, kesktugev kuni tugev, kohati dolomitiseerunud, õhukeste mergli vahekihtidega; 3,5-4m raudoiididega, sügavusel 7,5m glaukoniidi teradega; 3,6m sügavusel samiinihaisuga lõhe; vesi ilmus lõhest 6,1m sügavusel</t>
  </si>
  <si>
    <t>Korras</t>
  </si>
  <si>
    <t>Avariis</t>
  </si>
  <si>
    <t>Hävinud/likvideeritud</t>
  </si>
  <si>
    <t>Kaitsetoru on maha sõidetud, ilmselt on katki ka plastfilter.</t>
  </si>
  <si>
    <t>Päis puudub, VPA pealt lahti. Sügavus 8m, põhjas pehme sete. Veepinnal 8cm paksune õlkiht.</t>
  </si>
  <si>
    <t>Kaitsetoru on maha sõidetud.</t>
  </si>
  <si>
    <t>VPA-l puudub päis ja VPA on täis loobitud sügavusel 0,85m torust, vett VPA-s polnud</t>
  </si>
  <si>
    <t>VPA-l puudub päis ja VPA on täis loobitud, sügavusel 16,2 manteltorust kinni. VPA-s vett pole.</t>
  </si>
  <si>
    <t>VPA-l puudub päis ja VPA on kinni loobitud sügavuseni 2,6m manteltorust. VPA on korduvalt läbipuuritud ja puhastatud.</t>
  </si>
  <si>
    <t>VPA on terve. Päise avamiseks 6-kantvõti 6. Päise kinnituspolt katki, ära saab haamriga tagudes. Põhi kõva. Veepinnal 2cm paksune naftasaaduste kiht.</t>
  </si>
  <si>
    <t>VPA on terve. Päise avamiseks 6-kantvõti 8. VPA on kuiv, vett 6,3m sügavuses pole.</t>
  </si>
  <si>
    <t>VPA on terve. Avamiseks padrunvõti 13. Sisemine plasttoru 110mm. Kogu vedeliku sammas VPA-s on naftasaadus.</t>
  </si>
  <si>
    <t>VPA on terve. Avamiseks padrunvõti 13. Sisemine 110mm plasttoru on 16cm metallkaitsetorust madalamal. Sügavust ei mõõdetud, kuna tegemist on paksu masuudiga, kuhu mõõdulint ega proovivõtja sisse ei lähe.</t>
  </si>
  <si>
    <t>VPA on terve. Avamiseks padrunvõti 17. Manteltoru on olnud 0,2m üle maapinna, praegu 0,56m kõrgemaks keevitatud. Veepinnal on paks masuudikiht, VPA sügavust ei saanud mõõta.</t>
  </si>
  <si>
    <t>VPA-l puudub päis, VPA on täis loobitud sügavusel 0,72m torust ja toru kõveraks sõidetud. VPA-st on veeproov võetud ühel korral (11.09.2007).</t>
  </si>
  <si>
    <t>Esialgsed andmed_Töö_nimetus_nr</t>
  </si>
  <si>
    <t>Lubjakivi: kollakashall, keskmiselt kõva, õhukesekihiline. Ülemine 0,2m murenenud</t>
  </si>
  <si>
    <t>Jevgenia Jerofejeva; Yury Jerofejev</t>
  </si>
  <si>
    <t>Proov võeti pumbaga MP-1</t>
  </si>
  <si>
    <t>Proovi ei võeta, kuna see iseloomustab vaid naftasaaduste lahustuvust vees.</t>
  </si>
  <si>
    <t>Proovi ei võeta, kuna see ei iseloomusta vaid põhjavett vaid suurte sadude ajal satub sinna ka pinnavesi.</t>
  </si>
  <si>
    <t>Proovi ei võeta, kuna see iseloomustaks vaid naftasaaduste lahustuvust vees.</t>
  </si>
  <si>
    <t>Proovi ei võeta, kuna see iseloomustaks vaid naftasaaduste lahustuvust vees</t>
  </si>
  <si>
    <t>Proovi ei võeta, kuna see näitaks vaid naftasaaduste lahustuvust vees.</t>
  </si>
  <si>
    <t>Proovi ei võeta kuna see iseloomustab vaid naftasaaduste lahustuvust vees.</t>
  </si>
  <si>
    <t>Proovi ei saa võtta.</t>
  </si>
  <si>
    <t>Proovi ei võeta, kuna pole kindel selle ühendus lubjakivi veekihi veega.</t>
  </si>
  <si>
    <t>VPA-st pole kunagi proove võetud.</t>
  </si>
  <si>
    <t>VPA-st ei ole kunagi proove võetud.</t>
  </si>
  <si>
    <t>VPA-st pole kunagi proove võetud. Proovi ei võeta, kuna see iseloomustaks vaid naftasaaduste lahustuvust vees.</t>
  </si>
  <si>
    <t>VPA-st on üks kord proov võetud (29.05.1994).</t>
  </si>
  <si>
    <t>Proov võeti baileriga</t>
  </si>
  <si>
    <t>Proovi võeti pumbaga MP-1.</t>
  </si>
  <si>
    <t>VPA tuleb seirevõrgust välja arvata, kuna omanik ei ela seal alaliselt ja proovi võtmine kindla peale on küsitav.</t>
  </si>
  <si>
    <t>VPA tuleb seirevõrgust välja arvata, kuna omaniku kohalolekuta proovi võtmine kindla peale on küsitav.</t>
  </si>
  <si>
    <r>
      <rPr>
        <b/>
        <sz val="10"/>
        <color rgb="FFFF0000"/>
        <rFont val="Arial"/>
        <family val="2"/>
        <charset val="186"/>
      </rPr>
      <t>6270551 Terje Eipre</t>
    </r>
    <r>
      <rPr>
        <sz val="10"/>
        <rFont val="Arial"/>
        <family val="2"/>
        <charset val="186"/>
      </rPr>
      <t>; 6270559; info@eipre.ee</t>
    </r>
  </si>
  <si>
    <t>VPA_seisundi_kirjeldus</t>
  </si>
  <si>
    <t>Proovivõtmisel 09.10.2017.a otsustati proovi mitte võtta, kuna mõõdulint, bailer ja pump MP-1 said filtertoru alumises osas õliseks ja proovi võtmisel iseloomustaks see vaid naftasaaduste lahustuvust vees.</t>
  </si>
  <si>
    <t>Aruanne puudub.</t>
  </si>
  <si>
    <t>Proovi ei võeta, kuna pole teada, milline on konstruktsioon ja millist veekihti proov iseloomustab. Inventariseerimisel juhuslikult leitud, ei vasta VPA nõuetele.</t>
  </si>
  <si>
    <t>Seiret ei plaanita, pole jääkreostusega seotud.</t>
  </si>
  <si>
    <t>Proov võeti pumbaga MP-1. Pumpamisel annab väga palju liivast setet.</t>
  </si>
  <si>
    <t>Proov võeti pumbaga MP-1.</t>
  </si>
  <si>
    <t>Pumpamiseks saab autoga ca 50m kaugusele. Proov võeti pumbaga MP-1.</t>
  </si>
  <si>
    <t>Proov võeti baileriga.</t>
  </si>
  <si>
    <t>Proovi võtmiseks pumbaga MP-1 oli vett vähe, vaid 3,6l. Proov võeti baileriga pärast 4-kordse mahu väljavõtmist. Veetase VPA-s taastus 0,6m (4...3,4m mõõdetuna manteltoru otsast) 330 sekundiga.</t>
  </si>
  <si>
    <t>Proov võeti pumbaga MP-1. Pumpamisel tuleb palju liivasetet.</t>
  </si>
  <si>
    <t>Proov võeti pumbaga MP-1. Pumpamisel tuleb palju tolmliiva setet. Taastub aeglaselt.</t>
  </si>
  <si>
    <t>Jätkata seiret.</t>
  </si>
  <si>
    <t>Proovi võtmiseks 28.08.2017 pumbaga MP-1 oli vähe vett. Veetase alanes pumbani 5 minutiga. Vee juurdevool VPA-sse on vähene. Proov võeti baileriga pärast VPA 1-kordset tühjendamist.</t>
  </si>
  <si>
    <t>Tühjendada VPA naftasaadustest (vajadusel korduvalt) ja jätkata seiret.</t>
  </si>
  <si>
    <t>Proov võeti baileriga. Vesi taastus aeglaselt.</t>
  </si>
  <si>
    <t>Proovi võtmisel 28.08.2017 pumbaga MP-1 oli vett VPA-s 30l, pumba sügavus 19m manteltoru otsast. Pumbates 250Hz alanes veetase 3 minutiga pumbani, rohke sete ummistas pumba. Proov võeti baileriga pärast 1-kordse veekoguse väljapumpamist.</t>
  </si>
  <si>
    <t>Proovi võtmisel 28.08.2017 pumbaga MP-1 oli vett VPA-s 40l, pumba sügavus 17,2m manteltoru otsast. Pumbates 200Hz alanes veetase 4 minutiga pumbani, rohke sete ummistas pumba. Proov võeti baileriga pärast 1-kordse veekoguse väljapumpamist.</t>
  </si>
  <si>
    <t>VPA-d mitte taastada ja see tuleb likvideerida, kuna on kahjustatud ja jääb karjääri arengule ette.</t>
  </si>
  <si>
    <t>VPA sulgeda päisega ja jätkata seiret.</t>
  </si>
  <si>
    <t>VPA puhastada endisele sügavusele 8m ja jätkata seiret.</t>
  </si>
  <si>
    <t>VPA-st naftasaadused eemaldada (vajadusel korduvalt), sulgeda VPA päisega ja jätkata seiret.</t>
  </si>
  <si>
    <t>VPA-le paigaldada metallkaitsetoru, isoleerida pinnaveest ja jätkata seiret.</t>
  </si>
  <si>
    <t>VPA puhastada ja nõuetekohaselt likvideerida.</t>
  </si>
  <si>
    <t>VPA nõuetekohaselt likvideerida.</t>
  </si>
  <si>
    <t>Proov võeti pumbaga MP-1. Pump ja mõõdulint said põhjas naftasaadustega määritud.</t>
  </si>
  <si>
    <t>Proovi võtmiseks 29.08.2017 pumbaga MP-1 oli vett vähe, vaid 6,2l. Proov võeti baileriga pärast 4-kordse veekoguse (25l) väljavõtmist. Veetase VPA-s taastus aeglaselt, 15 minutiga.</t>
  </si>
  <si>
    <t>Proovi võtmisel 03.10.2017 oli vett VPA-s 11,3l, pumba sügavus oli 5,4m manteltoru otsast. Proov võeti pärast 1-kordse veekoguse välja pumpamist (1 minutiga alanes veetase pumbani) sagedusel 120Hz. q 0,005. S 1,8</t>
  </si>
  <si>
    <t>Proovi võtmisel 03.10.2017 oli vett VPA-s 34l, pumba sügavus oli 8,5m manteltoru otsast. Proov võeti pärast 4-kordse veekoguse välja pumpamist (9 minutit) sagedusel 200Hz. q 0,25. S 0,36</t>
  </si>
  <si>
    <t>Proovi võtmisel 03.10.2017 oli vett VPA-s 34l, pumba sügavus oli 5,25m manteltoru otsast. Proov võeti pärast 4-kordse veekoguse välja pumpamist (8 minutit) sagedusel 200Hz. q 0,27. S 0,5</t>
  </si>
  <si>
    <t>Proovi võtmisel 03.10.2017 oli vett VPA-s 36l, pumba sügavus oli 5,75m manteltoru otsast. Proov võeti pärast 4-kordse veekoguse välja pumpamist (8 minutit) sagedusel 120Hz. q 0,07. S 0,86</t>
  </si>
  <si>
    <t>Proovi võtmisel 25.10.2017 oli vett VPA-s 58l, pumba sügavus oli 9,2m manteltoru otsast. Proov võeti pärast 1-kordse veekoguse välja pumpamist (4 minutiga alanes veetase pumbani) sagedusel 250Hz. q 0,025. S 7,97</t>
  </si>
  <si>
    <t>Proovi võtmisel 25.10.2017 oli vett VPA-s 50l, pumba sügavus oli 8,3m manteltoru otsast. Proov võeti pärast 4-kordse veekoguse välja pumpamist (10 minutit) sagedusel 250Hz. q 0,32. S 0,17</t>
  </si>
  <si>
    <t>Proovi võtmisel 25.10.2017 oli vett VPA-s 53l, pumba sügavus oli 7,95m manteltoru otsast. Proov võeti pärast 4-kordse veekoguse välja pumpamist (10 minutit) sagedusel 250Hz. q 0,35. S 0,23</t>
  </si>
  <si>
    <t>Proovi võtmisel 25.10.2017 oli vett VPA-s 32,6l, pumba sügavus oli 7,05m manteltoru otsast. Proov võeti pärast 4-kordse veekoguse välja pumpamist (7 minutit) sagedusel 250Hz. q 0,33. S 0,36</t>
  </si>
  <si>
    <t>Proovi võtmisel 25.10.2017 oli vett VPA-s 49l, pumba sügavus oli 8m manteltoru otsast. Proov võeti pärast 4-kordse veekoguse välja pumpamist (10 minutit) sagedusel 250Hz. q 0,35. S 0,23</t>
  </si>
  <si>
    <t>Proovi võtmisel 25.10.2017 oli vett VPA-s 31l, pumba sügavus oli 4,6m manteltoru otsast. Proov võeti pärast 10-kordse veekoguse välja pumpamist (16 minutit) sagedusel 250Hz. q 0,33. S 0,2</t>
  </si>
  <si>
    <t>Proovi võtmisel 25.10.2017 oli vett VPA-s 38l, pumba sügavus oli 6,95m manteltoru otsast. Proov võeti pärast 4-kordse veekoguse välja pumpamist (8 minutit) sagedusel 250Hz. q 0,34. S 0,1</t>
  </si>
  <si>
    <t>Proovi võtmisel 25.10.2017 oli vett VPA-s 48l, pumba sügavus oli 6,9m manteltoru otsast. Proov võeti pärast 4-kordse veekoguse välja pumpamist (12 minutit) sagedusel 250Hz. q 0,27. S 0,8</t>
  </si>
  <si>
    <t>Proovi võtmisel 25.10.2017 oli vett VPA-s 47l, pumba sügavus oli 7,95m manteltoru otsast. Proov võeti pärast 4-kordse veekoguse välja pumpamist (10 minutit) sagedusel 250Hz. q 0,32. S 0,46</t>
  </si>
  <si>
    <t>Proovi võtmisel 06.10.2017 oli vett VPA-s 26l, pumba sügavus oli 7,35m manteltoru otsast. Proov võeti pärast 4-kordse veekoguse välja pumpamist (24 minutit) sagedusel 90Hz. q 0,07. S 0,88</t>
  </si>
  <si>
    <t>Proovi võtmisel 06.10.2017 oli vett VPA-s 35l, pumba sügavus oli 8,65m manteltoru otsast. Proov võeti pärast 1-kordse veekoguse välja pumpamist (32 minutit) sagedusel 90Hz. q 0,018. S 2,3</t>
  </si>
  <si>
    <t>Proovi võtmisel 06.10.2017 oli vett VPA-s 20l, pumba sügavus oli 5,7m manteltoru otsast. Proov võeti pärast 1-kordse veekoguse välja pumpamist (20 minutit) sagedusel 80Hz. q 0,005. S 3,23</t>
  </si>
  <si>
    <t>Proovi võtmisel 06.10.2017 oli vett VPA-s 10,25l, pumba sügavus oli 4,2m manteltoru otsast. Proov võeti pärast 4-kordse veekoguse välja pumpamist (25 minutit) sagedusel 87Hz. q 0,018. S 1,03</t>
  </si>
  <si>
    <t>Proovi võtmisel 06.10.2017 oli vett VPA-s 14l, pumba sügavus oli 4,7m manteltoru otsast. Proov võeti pärast 4-kordse veekoguse välja pumpamist (23 minutit) sagedusel 110Hz. q 0,018. S 1,03</t>
  </si>
  <si>
    <t>Proovi võtmisel 06.10.2017 oli vett VPA-s 20l, pumba sügavus oli 4,9m manteltoru otsast. Proov võeti pärast 4-kordse veekoguse välja pumpamist (10 minutit) sagedusel 120Hz. q 0,13. S 3,7</t>
  </si>
  <si>
    <t>Proovi võtmisel 06.10.2017 oli vett VPA-s 17l, pumba sügavus oli 4,9m manteltoru otsast. Proov võeti pärast 4-kordse veekoguse välja pumpamist (8 minutit) sagedusel 120Hz. q 0,14. S 3,21</t>
  </si>
  <si>
    <t>Proovi võtmisel 19.10.2017 oli vett VPA-s 12,5l, pumba sügavus oli 5,45m manteltoru otsast. Proov võeti pärast 4-kordse veekoguse välja pumpamist (8 minutit) sagedusel 100Hz. q 0,11. S 0,66</t>
  </si>
  <si>
    <t>Proovi võtmisel 19.10.2017 oli vett VPA-s 20,7l, pumba sügavus oli 5,5m manteltoru otsast. Proov võeti pärast 4-kordse veekoguse välja pumpamist (13 minutit) sagedusel 100Hz. q 0,016. S 3,71</t>
  </si>
  <si>
    <t>Proovi võtmisel 19.10.2017 oli vett VPA-s 20,3l, pumba sügavus oli 5,3m manteltoru otsast. Proov võeti pärast 4-kordse veekoguse välja pumpamist (12 minutit) sagedusel 100Hz. q 0,1. S 1,65</t>
  </si>
  <si>
    <t>Proovi võtmisel 25.09.2017 oli vett VPA-s 36,75l, pumba sügavus oli 14,5m manteltoru otsast. Proov võeti pärast 4-kordse veekoguse välja pumpamist (13 minutit) sagedusel 200Hz. q 0,18. S 0,01</t>
  </si>
  <si>
    <t>Proovi võtmisel 25.09.2017 oli vett VPA-s 15,25l, pumba sügavus oli 10,4m manteltoru otsast. Proov võeti pärast 4-kordse veekoguse välja pumpamist (5 minutit) sagedusel 200Hz. q 0,21. S 0,08</t>
  </si>
  <si>
    <t>Proovi võtmisel 25.09.2017 oli vett VPA-s 30,5l, pumba sügavus oli 14,6m manteltoru otsast. Proov võeti pärast 4-kordse veekoguse välja pumpamist (5 minutit) sagedusel 200Hz. q 0,14. S 0,03</t>
  </si>
  <si>
    <t>Proovi võtmisel 12.10.2017 oli vett VPA-s 5,9l, pumba sügavus oli 3,8m manteltoru otsast. Proov võeti pärast 4-kordse veekoguse välja pumpamist (10 minutit) sagedusel 75Hz. Pumbates 100Hz alanes veetase pumbani. q 0,04. S 1,6</t>
  </si>
  <si>
    <t>Proovi võtmisel 12.10.2017 oli vett VPA-s 55l, pumba sügavus oli 7m manteltoru otsast. Proov võeti pärast 4-kordse veekoguse välja pumpamist (13 minutit) sagedusel 200Hz. q 0,28. S 0,21</t>
  </si>
  <si>
    <t>Proovi võtmisel 05.04.2017 oli vett VPA-s 17,6l, pumba sügavus 4m manteltoru otsast. Proov võeti pärast 4-kordse veekoguse välja pumpamist (5 minutit) sagedusel 200Hz. q 0,27. S 0,18</t>
  </si>
  <si>
    <t>Proovi võtmisel 25.10.2017 oli vett VPA-s 8l, pumba sügavus 5m manteltoru otsast. Proov võeti pärast 1-kordset veekoguse välja pumpamist (14 minutit) sagedusel 95Hz. q 0,009. S 3,67</t>
  </si>
  <si>
    <t>Proovi võtmisel 25.10.2017 oli vett VPA-s 65l, pumba sügavus 11,3m manteltoru otsast. Proov võeti pärast 4-kordset veekoguse välja pumpamist (16 minutit) sagedusel 200Hz. q 0,27. S 0,28</t>
  </si>
  <si>
    <t>Proovi võtmisel 29.08.2017 oli vett VPA-s 34l, pumba sügavus 10,4m manteltoru otsast. Proov võeti pärast 4-kordse veekoguse välja pumpamist (16 minutit) sagedusel 150Hz. q 0,14. S 0,05</t>
  </si>
  <si>
    <t>Proovi võtmisel 12.10.2017 oli vett VPA-s 64l, pumba sügavus 9m manteltoru otsast. Proov võeti pärast 1-kordset veekoguse välja pumpamist (5 minutiga alanes veetase pumbani) sagedusel 200Hz. q 0,28. S 6,64</t>
  </si>
  <si>
    <t>Proovi võtmisel 12.10.2017 oli vett VPA-s 101l, pumba sügavus 9m manteltoru otsast. Proov võeti pärast 1-kordset veekoguse välja pumpamist (10 minutiga alanes veetase pumbani) sagedusel 150Hz. q 0,18. S 6,95</t>
  </si>
  <si>
    <t>Säilitada VPA puhastustööde tarbeks. Puhastustööde käigus tuleb selgitada, kas õlikiht VPA tühjaks pumpamise järgselt taastub.</t>
  </si>
  <si>
    <t>Proovi võtmisel 12.10.2017 oli vett VPA-s 18l, pumba sügavus 4,8m manteltoru otsast. Proov võeti pärast 4-kordse veekoguse välja pumpamist (10 minutit) sagedusel 113Hz. Vesi haises naftasaaduste ja/või põlevkiviõli järgi. q 0,11. S 0,76</t>
  </si>
  <si>
    <t>Proovi võtmiseks 09.10.2017 pumbaga MP-1 oli vett vähe, vaid 1,2l. Proov võeti baileriga pärast 1-kordset veekoguse (1,2l) väljavõtmist.</t>
  </si>
  <si>
    <t>Proovi võtmiseks 09.10.2017 pumbaga MP-1 oli vett vähe, vaid 2l. Proov võeti baileriga pärast 1-kordset veekoguse (2l) väljavõtmist.</t>
  </si>
  <si>
    <t>Proov võeti baileriga. Proovi ei saa võtta, kui asfaldialune šaht on üle ujutatud sademevee poolt.</t>
  </si>
  <si>
    <t>Proovi võtmisel 28.08.2017 oli vett VPA-s 25l, pumba sügavus 8,4m manteltoru otsast. Proov võeti pärast 4-kordse veekoguse välja pumpamist (9 minutit) sagedusel 200Hz. q 0,2. S 0,05</t>
  </si>
  <si>
    <t>Proov võeti pumbaga MP-1. Võib esineda võimalus, et naftasaadused tulevad pumpamisel VPA-sse.</t>
  </si>
  <si>
    <t>VPA on korras. Asub eramaal, aias sees. Avamiseks 6-kantvõti 8. Veepinnal naftasaaduste kihti pole.</t>
  </si>
  <si>
    <t>VPA on terve. Avamiseks 6-kantvõti 8. Plasttoru 2cm metalltorust madalamal. Veepinnal naftasaaduste kihti pole.</t>
  </si>
  <si>
    <t>VPA on terve. Avamiseks 6-kantvõti 8. Veepinnal naftasaaduste kihti pole.</t>
  </si>
  <si>
    <t>VPA asub väikeses, pinnaveele avatud lohus. VPA suletud malmkaanega. Plasttoru 7cm allpool malmluugi serva. Maapinda on muudetud ligi 0,5m madalamaks. Algne VPA päis oli 1,2m kõrgemal. Sügavusel 1,35 on takistus ees. Veepinnal naftasaaduste kihti pole.</t>
  </si>
  <si>
    <t>VPA on terve. Päis lahtiselt peal. Geoloogilise ehituse ja konstruktsiooni kohta andmed puuduvad. Veepinnal naftasaaduste kihti pole.
Veepinnal naftasaaduste kihti pole. Veeproovi ei võeta.</t>
  </si>
  <si>
    <t xml:space="preserve">Väline kaitsetoru katki, sisemine korras, VPA pealt lahti. Veepinnal naftasaaduste kihti pole. Toru kõrgus maapinnast muutuv, kuna karjääritööd on jätnud toru üksikule saarele. Mõõtmised tehtud sisemisest plasttorust, mille kõrgus on 76,35m. </t>
  </si>
  <si>
    <t>VPA päis katki, pandi uus päis. Avamiseks 6-kantvõti 8. Veepinnal naftasaaduste kihti pole.</t>
  </si>
  <si>
    <t>VPA on terve. Avamiseks 6-kantvõti 8. VPA sügavus vaid 2,84m, Veepinnal naftasaaduste kihti pole.</t>
  </si>
  <si>
    <t>VPA on terve. Avamiseks 6-kantvõti 8. 60mm plasttoru on välisest metallkaitsetorust 0,2m madalamal. Veepinnal naftasaaduste kihti pole.</t>
  </si>
  <si>
    <t>Päise kinnituspolt ära murtud, kaitsetoru püütud välja tõmmata (ca 20cm). Päis tuleb ära haamriga tagudes. Kõik mõõtmised tehtud plasttoru ülemisest äärest. Plasttoru kõrgus üle maapinna 0,79m. Veepinnal naftasaaduste kihti pole.</t>
  </si>
  <si>
    <t>VPA on terve. Toru kõrgust on vähendatud, maapinda muudetud, toru ümber on paigutatud betoonrõngas ja sellest ka varasem VPA sügavuse erinevus. Avamiseks 6-kantvõti 8. Plasttoru on metallkaitsetorust 31cm madalamal. Veepinnal naftasaaduste kihti pole.</t>
  </si>
  <si>
    <t>VPA kaitsetoru kõveraks sõidetud. Asub territooriumi aia taga, ligipääs keeruline. Maapinda on ümberringi muudetud. Avamiseks 6-kantvõti 8. Veepinnal naftasaaduste kihti pole.</t>
  </si>
  <si>
    <t>VPA on terve. Maapinda VPA ümber on tõstetud ca 0,1m. Päise avamiseks 6-kantvõti 8. Veepinnal naftasaaduste kihti pole. Põhjas savikas sete.</t>
  </si>
  <si>
    <t>VPA on terve. Maapind puuraugu lähiümbruses on ära kaevatud. Päise avamiseks 6-kantvõti 8. Veepinnal naftasaaduste kihti pole.</t>
  </si>
  <si>
    <t>VPA on terve. Suue maapinnaga tasa asfaltplatsil, autoparklas. Suue on kaetu väikese malmkaanega. Veepinnal naftasaaduste kihti pole.</t>
  </si>
  <si>
    <t>VPA on terve. Avamiseks padrunvõti 17. Veepinnal naftasaaduste kihti pole.</t>
  </si>
  <si>
    <t>VPA päise kinnituspolt on katki, ära saab haamriga tagudes. Päise avamiseks 6-kantvõti 8. Plastoru on kaitsetorust 16cm madalamal. Veepinnal naftasaaduste kihti pole.</t>
  </si>
  <si>
    <t>VPA on terve. Päise avamiseks 6-kantvõti 6. Plastoru on 1cm kaitsetorust madalamal. Veepinnal naftasaaduste kihti pole.</t>
  </si>
  <si>
    <t>VPA on terve. Metallist kaitsetoru 160mm, plasttoru 125mm. Avamiseks 6-kantvõti 8. Veepinnal naftasaaduste kihti pole.</t>
  </si>
  <si>
    <t>VPA on terve. Avamiseks 6-kant võti 8; sisemine plasttoru metalltorust 7cm madalamal. Veepinnal naftasaaduste kihti pole.</t>
  </si>
  <si>
    <t>VPA on terve. Avamiseks padrunvõti 13. Veepinnal naftasaaduste kihti pole. Vesi väga rauarikas, põhjas savikas sete (&gt;50cm).</t>
  </si>
  <si>
    <t>VPA on terve. Päise avamiseks padrunvõti 19 (polt on katki murtud, päis tuleb asendada uuega, 146mm manteltorule sobilikuga). Veepinnal naftasaaduste kihti pole.</t>
  </si>
  <si>
    <t>VPA on terve. VPA päis peal lahtiselt. Avamiseks padrunvõti 14. Veepinnal naftasaaduste kihti pole.</t>
  </si>
  <si>
    <t>VPA on terve. Päise avamiseks 6-kantvõti 10. Veepinnal naftasaaduste kihti pole. Vesi on rauane.</t>
  </si>
  <si>
    <t>VPA on terve. Päis on olemas, avamiseks 6-kantvõti 8. Veepinnal naftasaaduste kihti pole.</t>
  </si>
  <si>
    <t>VPA on terve (kõrgem toru). Avamiseks padrunvõti 13. Veepinnal naftasaaduste kihti pole. Põhjas 0,21m pehmet setet.</t>
  </si>
  <si>
    <t>VPA on terve (kõrgem toru). Paikneb roostikus. Avamiseks padrunvõti 13. Veepinnal naftasaaduste kihti pole.</t>
  </si>
  <si>
    <t>VPA on terve (madalam toru). Avamiseks padrunvõti 13. Sisemine plasttoru metalltoruga samal kõrgusel. Veepinnal naftasaaduste kihti pole. Põhjas pehme sete 0,1m.</t>
  </si>
  <si>
    <t>VPA on terve (kõrgem toru). Avamiseks padrunvõti 13. Veepinnal naftasaaduste kihti pole.</t>
  </si>
  <si>
    <t>VPA on terve. Avamiseks 6-kantvõti 8. Plasttoru samal kõrgusel välise kaitsetoruga. Veepinnal naftasaaduste kihti pole.</t>
  </si>
  <si>
    <t>VPA on terve. Avamiseks padrun- ja lehtvõti 13. Sisemine plasttoru 12cm metallmanteltorust madalama. Veepinnal naftasaaduste kihti pole. Põhjas pehme sete, mis pole masuut.</t>
  </si>
  <si>
    <t>VPA on terve. Avamiseks 6-kant võti 8. Plasttoru 8,5cm metalltorust sügavamal. Veepinnal naftasaaduste kihti pole.</t>
  </si>
  <si>
    <t>VPA on terve. Tabalukk võtmeta (tuleb lahti lüüa). Sisemine plasttoru välimisest plasttorust 32cm madalamal. Veepinnal naftasaaduste kihti pole. Põhi puhas, kõva.</t>
  </si>
  <si>
    <t>VPA on terve. Tabalukk võtmega ees. Sisemine plasttoru välimisest plasttorust 4cm madalamal. Veepinnal naftasaaduste kihti pole.</t>
  </si>
  <si>
    <t>VPA on terve. Avamiseks 6-kantvõti 8, sisemine plasttoru ja välimine metalltoru ühel kõrgusel. Veepinnal naftasaaduste kihti pole.</t>
  </si>
  <si>
    <t>VPA on terve. Paigaldatud uus sinine päis, avamiseks 6-kantvõti 8. Veepinnal naftasaaduste kihti pole.</t>
  </si>
  <si>
    <t>VPA on terve. Raskesti ligipääsetav, avamiseks 6-kantvõti 8. Veepinnal naftasaaduste kihti pole, põhjas 10cm pehmet setet, kuid mitte naftasaadus.</t>
  </si>
  <si>
    <t>VPA on terve. VPA-l puudus päis, pandi uus päis. Avamiseks 6-kantvõti 8. Veepinnal naftasaaduste kihti pole, põhjas 30cm paks õli.</t>
  </si>
  <si>
    <t>VPA on terve. Avamiseks 6-kantvõti 8. Veepinnal naftasaaduste kihti pole, kuid põhjas on vedel õli.</t>
  </si>
  <si>
    <t>VPA on terve. Avamiseks padrunvõti 14. Veepinnal naftasaaduste kihti pole, kuid põhjas on paks vedel õli</t>
  </si>
  <si>
    <t>VPA on terve. Avamiseks kuuskantvõti 8. Veepinnal naftasaaduste kihti pole, kuid põhjas on 32cm paksu vedelat õli.</t>
  </si>
  <si>
    <t>VPA on terve. Avamiseks padrunvõti 14. Veepinnal naftasaaduste kihti pole, kuid põhjas on 10cm paksu õli.</t>
  </si>
  <si>
    <t>VPA on terve. Avamiseks padrunvõti 14; sisemine plasttoru +0,43m maapinnast. Veepinnal naftasaaduste kihti pole, kuid põhjas on pehme sete - õli.</t>
  </si>
  <si>
    <t>VPA on terve. Avamiseks padrunvõti 14. VPA on võrreldes rajatuga 0,2m madalam. Veepinnal naftasaaduste kihti pole, kuid põhjas 3,7-3,8m on paks õli.</t>
  </si>
  <si>
    <t>VPA on terve. Avamiseks 6-kantvõti 8; sisemine plasttoru +0,16m maapinnast. Veepinnal naftasaaduste kihti pole, kuid põhjas on pehme sete - õli.</t>
  </si>
  <si>
    <t>VPA on terve. Avamiseks 6-kantvõti 8. Veepinnal naftasaaduste kihti pole, kuid põhjas on pehme sete - õli.</t>
  </si>
  <si>
    <t>VPA on terve. Suue maapinnast allpool väikeses lohus. Päise avamiseks 6-kantvõti 6. Plasttorul on paine või takistus ees. 1m proovivõtutoru läheb vaevu läbi. Veepinnal naftasaaduste kihti pole, vesi rauane.</t>
  </si>
  <si>
    <t>VPA on terve. Päise avamiseks 6-kantvõti 8. Plasttoru 26cm metallmanteltorust madalamal. Veepinnal naftasaaduste kihti pole, põhjas pehme savikas sete, mitte õli.</t>
  </si>
  <si>
    <t>VPA on korras. VPA avamiseks 6-kantvõti 8. Veepinnal naftasaaduste kihti pole, vesi puhas.</t>
  </si>
  <si>
    <t>VPA on terve. Päise avamiseks padrunvõti 17. Veepinnal 0,5cm naftasaaduste kiht.</t>
  </si>
  <si>
    <t>VPA on terve. Avamiseks 6-kantvõti 8. Veepinnal naftasaaduste kihti pole.
Veepinnal naftasaaduste kihti pole.</t>
  </si>
  <si>
    <t>Sügavusel 9m takistus ees. Avamiseks 6-kantvõti 8. Veepinnal naftasaaduste kihti pole.</t>
  </si>
  <si>
    <t>VPA on terve. Avamiseks padrunvõti 14. Veepinnal naftasaaduste kihti ega põhjas paksu õli pole.</t>
  </si>
  <si>
    <t>VPA on terve. Avamiseks padrunvõti 14. Algne VPA sügavus oli 5,6m. Veepinnal naftasaaduste kihti ega põhjas paksu õli pole.</t>
  </si>
  <si>
    <t>VPA on korras. Avamiseks 6-kantvõti 8. Veepinnal 0,5cm paksune naftasaaduste kiht.</t>
  </si>
  <si>
    <t>VPA on terve. Avamiseks 6-kantvõti 8. Veepinnal paks naftasaaduste kiht (fenool). Sügavusel 5,57-6,06m (toru otsast) paks õli.</t>
  </si>
  <si>
    <t>VPA on terve. Metallist kaitsetoru 160mm, plasttoru 125mm. Avamiseks 6-kantvõti 8. Veepinnal 1m naftasaaduste kiht, edasi õlised klimbid vees.</t>
  </si>
  <si>
    <t>VPA on terve. Avamiseks padrunvõti 19. VPA veepinnal naftasaaduste kiht pole.</t>
  </si>
  <si>
    <t>VPA on terve. Avamiseks padrunvõti 19. VPA veepinnal on naftasaaduste kiht 0,5cm.</t>
  </si>
  <si>
    <t>VPA on terve. Päise avamiseks 6-kantvõti 8. VPA veepinnal üle 1m paksune naftasaaduste kiht ja põhjas paks naftasaaduste emulsioon.</t>
  </si>
  <si>
    <t>VPA on terve. Tabalukk võtmeta (tuleb lahti lüüa). Sisemine plasttoru välimisest plasttorust 32cm madalamal. Põhjas 30cm paksune naftasaaduste kiht.</t>
  </si>
  <si>
    <t>VPA on terve. Tabalukk võtmeta (tuleb lahti lüüa). Sisemine plasttoru välimisest plasttorust 16cm madalamal. Põhjas 2m paksune naftasaaduste kiht.</t>
  </si>
  <si>
    <t>VPA on terve. Avamiseks 6-kantvõti 8. Vee peal &gt;1,5m paksune naftasaaduste kiht (varem naftasaaduste kihi paksust ei mõõdetud).</t>
  </si>
  <si>
    <t>VPA puhastada õlisest settest ja säilitada edaspidiseks seireks.</t>
  </si>
  <si>
    <t>VPA puhastada settest ja säilitada edaspidiseks seireks.</t>
  </si>
  <si>
    <t>VPA puhastada naftasaadustest ja säilitada edaspidiseks seireks.</t>
  </si>
  <si>
    <t>Proovi võtmisel 12.10.2017 oli vett VPA-s 65l, pumba sügavus 12,7m manteltoru otsast. Proov võeti pärast 4-kordse veekoguse välja pumpamist (19 minutit) sagedusel 200Hz. q 0,25. S 0,02</t>
  </si>
  <si>
    <t>Proovi võtmisel 12.10.2017 oli vett VPA-s 61l, pumba sügavus 12,6m manteltoru otsast. Proov võeti pärast 4-kordse veekoguse välja pumpamist (13 minutit) sagedusel 250Hz. q 0,32. S 0,01</t>
  </si>
  <si>
    <t>Proovi võtmisel 13.10.2017 oli vett VPA-s 103l, pumba sügavus 14m manteltoru otsast. Proov võeti pärast 4-kordse veekoguse välja pumpamist (20 minutit) sagedusel 250Hz. q 0,35. S 0,18</t>
  </si>
  <si>
    <t>Proovi võtmisel 12.10.2017 oli vett VPA-s 66,5l, pumba sügavus 12,2m manteltoru otsast. Proov võeti pärast 4-kordse veekoguse välja pumpamist (16 minutit) sagedusel 250Hz. q 0,27. S 0,01</t>
  </si>
  <si>
    <t>Proov võeti pumbaga MP-1, kuid pumpa ei tohi lasta 9m sügavamale.</t>
  </si>
  <si>
    <t>Proovi võtmisel 12.10.2017 oli vett VPA-s 72l, pumba sügavus 9m manteltoru otsast. Proov võeti pärast 4-kordse veekoguse välja pumpamist (13 minutit) sagedusel 250Hz. q 0,35. S 0,02</t>
  </si>
  <si>
    <t>Proovi võtmisel 13.10.2017 oli vett VPA-s 48l, pumba sügavus 9,2m manteltoru otsast. Proov võeti pärast 4-kordse veekoguse välja pumpamist (10 minutit) sagedusel 250Hz. q 0,34. S 0,55</t>
  </si>
  <si>
    <t>Proovi võtmisel 13.10.2017 oli vett VPA-s 55l, pumba sügavus 10,5m manteltoru otsast. Proov võeti pärast 4-kordse veekoguse välja pumpamist (11 minutit) sagedusel 250Hz. q 0,33. S 0,13</t>
  </si>
  <si>
    <t>VPA on terve. Avamiseks padrunvõti 17. Puurauk haiseb, veepinnal üle 1m naftasaaduste kiht.</t>
  </si>
  <si>
    <t>Proovi võtmisel 13.10.2017 oli vett VPA-s 72l, pumba sügavus 11,9m manteltoru otsast. Proov võeti pärast 4-kordse veekoguse välja pumpamist (13 minutit) sagedusel 250Hz. q 0,35. S 0,07</t>
  </si>
  <si>
    <t>Proovi võtmisel 13.10.2017 oli vett VPA-s 82l, pumba sügavus 12,8m manteltoru otsast. Proov võeti pärast 4-kordse veekoguse välja pumpamist (16 minutit) sagedusel 250Hz. q 0,33. S 0,05</t>
  </si>
  <si>
    <t>VPA on terve. Päise avamiseks padrunvõti 17. Veepinnal naftasaaduste kihti pole.</t>
  </si>
  <si>
    <t>Proovi võtmisel 13.10.2017 oli vett VPA-s 77l, pumba sügavus 12,9m manteltoru otsast. Proov võeti pärast 4-kordse veekoguse välja pumpamist (16 minutit) sagedusel 250Hz. q 0,32. S 0,22</t>
  </si>
  <si>
    <t>VPA on hävinud või likvideeritud. Maapealset kaitsetoru ei leidnud.</t>
  </si>
  <si>
    <t>Proovi võtmisel 13.10.2017 oli vett VPA-s 167l, pumba sügavus 36,9m manteltoru otsast. Pumbates sagedusega 250Hz alanes veetase 9 minutiga pumbani. Proov võeti pärast 4-kordse veekoguse välja pumpamist (74 minutit) sagedusel 225Hz. q 0,15. S 4,18</t>
  </si>
  <si>
    <t xml:space="preserve">VPA tuleb nõuetekohaselt likvideerida. </t>
  </si>
  <si>
    <t>Proovi võtmisel 18.10.2017 oli vett VPA-s 34l, pumba sügavus 5,7m manteltoru otsast. Proov võeti pärast 4-kordse veekoguse välja pumpamist (8 minutit) sagedusel 200Hz. q 0,29. S 0,11</t>
  </si>
  <si>
    <t>Proov võeti pumbaga MP-1. VPA põhi masuudine - määris pumba.</t>
  </si>
  <si>
    <t>Proov võeti pumbaga MP-1. Pump ja mõõdulint said põhjas naftasaadustega määritud. Pumpamisel tekkisid veepinnale naftasaaduste laigud.</t>
  </si>
  <si>
    <t>Proovi võtmisel 18.10.2017 oli vett VPA-s 53,7l, pumba sügavus 7,4m manteltoru otsast. Proov võeti pärast 1-kordset veekoguse välja pumpamist (3 minutiga alanes veetase pumbani) sagedusel 250Hz. Taastub väga aeglaselt.</t>
  </si>
  <si>
    <t>Proovi võtmisel 21.09.2017 oli vett VPA-s 5,4l, pumba sügavus 7m manteltoru otsast. Pumbates sagedusega 100Hz alanes veetase 30 sekundiga pumbani. Proov võeti pärast 4-kordse veekoguse välja pumpamist (9 minutit) sagedusel 100Hz. q 0,04. S 1,52</t>
  </si>
  <si>
    <t>Proovi võtmisel 28.08.2017 pumbaga MP-1 oli vett vaid 0,42m. Pump vett üles ei toonud. Proov võeti baileriga pärast VPA 1-kordset tühjendamist. Vesi oli savine</t>
  </si>
  <si>
    <t>VPA on terve. Päise avamiseks 6-kantvõti 6. Plastoru on 1cm kaitsetorust madalamal. Veepinnal naftasaaduste kihti pole, vees must bakterihõljum.</t>
  </si>
  <si>
    <t>Proovi võtmiseks 09.10.2017 pumbaga MP-1 oli vähe vett, vaid 5l. Veetase taastub aeglaselt. Proov võeti baileriga pärast VPA 2-kordset tühjendamist.</t>
  </si>
  <si>
    <t>Proovi võtmisel 09.10.2017 oli vett VPA-s 5,5l, pumba sügavus 3,8m manteltoru otsast. Proov võeti pärast 4-kordse veekoguse välja pumpamist (10 minutit) sagedusel 80Hz. q 0,04. S 0,94</t>
  </si>
  <si>
    <t>Proov võeti pumbaga MP-1. Annab palju liivasetet.</t>
  </si>
  <si>
    <t>Proovi võtmiseks 09.10.2017 pumbaga MP-1 oli vähe vett, vaid 4,3l. Proov võeti baileriga pärast VPA 4-kordset tühjendamist.</t>
  </si>
  <si>
    <t>Proovi võtmiseks 09.10.2017 pumbaga MP-1 oli vähe vett, vaid 3l. Proov võeti baileriga pärast VPA 1-kordset tühjendamist.</t>
  </si>
  <si>
    <t>Proovi ei võetud.</t>
  </si>
  <si>
    <t xml:space="preserve">VPA täisloobitud, sügavus vaid 2,29m torust (1,28m maapinnast). Veesammas VPA manteltoru osas vaid 0,66m. Proovi ei võetud. </t>
  </si>
  <si>
    <t>VPA tuleb nõuetekohaselt likvideerida või puurida 2-3m sügavamaks.</t>
  </si>
  <si>
    <t>Eemaldada VPA-st naftasaadused (vajadusel korduvalt) ja jätkata seiret.</t>
  </si>
  <si>
    <t>Proovi võtmisel 26.09.2017 oli vett VPA-s 6,2l, pumba sügavus 18m manteltoru otsast. Proov võeti pärast 4-kordse veekoguse välja pumpamist (3 minutit) sagedusel 200Hz. q 0,12. S 0</t>
  </si>
  <si>
    <t>Proovi võtmisel 27.09.2017 oli vett VPA-s 6,5l, pumba sügavus 10,5m manteltoru otsast. Proov võeti pärast 4-kordse veekoguse välja pumpamist (14 minutit) sagedusel 140Hz. q 0,035. S 0,37</t>
  </si>
  <si>
    <t>Proovi võtmiseks 27.09.2017 pumbaga MP-1 oli vähe vett, vaid 3,7l, pumba sügavus 5,75m manteltoru otsast. Pumbates 100Hz alanes veetase 2 minutiga pumbani. Proov võeti baileriga pärast VPA 1-kordse veekoguse välja pumpamist.</t>
  </si>
  <si>
    <t>VPA on avariis. Kaitsetoru kõveraks sõidetud. Päise avamiseks 6-kantvõti 8. Plastoru on kõver, takistus sügavusel 1,3m torust. 0,9m proovivõtu toru alla ei lähe. Naftasaaduste kihti ei õnnestunud mõõta. Põhjas pehme sete.</t>
  </si>
  <si>
    <t>VPA on avariis. Päise avamiseks 6-kantvõti 8. Plastoru on kõver. 0,9m proovivõtu toru sügavamale kui 2,3m ei lähe. Veepinnal naftasaaduste kihti pole, põhjas must sete, mis haiseb orgaanika järgi.</t>
  </si>
  <si>
    <t>VPA on hävinud, asukoht oli haritava põllu peal.</t>
  </si>
  <si>
    <t>Proovi võtmiseks 03.10.2017 pumbaga MP-1 oli vett vaid 4,5l. Proov võeti baileriga pärast VPA 1-kordset tühjendamist. Vesi taastub aeglaselt.</t>
  </si>
  <si>
    <t>VPA tuleb taastada ja jätkata seiret.</t>
  </si>
  <si>
    <t>Proovi võtmisel 14.09.2017 oli vett VPA-s 18l, pumba sügavus 6,1m manteltoru otsast. Pumbates sagedusega 250Hz, alanes veetase 100 sekundiga pumbani. Proov võeti pärast 4-kordse veekoguse välja pumpamist (11 minutit) sagedusel 115Hz. q 0,11. S 1,19</t>
  </si>
  <si>
    <t>Proovi võtmisel 14.09.2017 oli vett VPA-s 87l, pumba sügavus 11m manteltoru otsast. Pumbates sagedusega 200Hz, alanes veetase pumbani. Proov võeti pärast 1-kordse veekoguse välja pumpamist (31 minutit) sagedusel 115Hz.</t>
  </si>
  <si>
    <t>Proovi võtmisel 14.09.2017 oli vett VPA-s 20l, pumba sügavus 7,4m manteltoru otsast. Proov võeti pärast 4-kordse veekoguse välja pumpamist (4 minutit) sagedusel 250Hz. q 0,33. S 0,16</t>
  </si>
  <si>
    <t>Proovi võtmisel 14.09.2017 oli vett VPA-s 14l, pumba sügavus 7,7m manteltoru otsast. Proov võeti pärast 4-kordse veekoguse välja pumpamist (3 minutit) sagedusel 250Hz. q 0,33. S 0,15</t>
  </si>
  <si>
    <t>VPA tuleb puhastada settest, paigaldada uus kaitsetoru ja päis ning jätkata seiret.</t>
  </si>
  <si>
    <t>Proovi võtmisel 19.10.2017 oli vett VPA-s 100,5l, pumba sügavus 17m manteltoru otsast. Proov võeti pärast 4-kordse veekoguse välja pumpamist (95 minutit) sagedusel 250Hz. q 0,07. S 7,72</t>
  </si>
  <si>
    <t>VPA on terve. Päis olemas, avamiseks 6-kantvõti 8. Veepinnal naftasaaduste kihti pole; vesi savikas hägune.</t>
  </si>
  <si>
    <t>Proovi võtmisel 19.10.2017 oli vett VPA-s 22,5l, pumba sügavus 6,9m manteltoru otsast. Proov võeti pärast 4-kordse veekoguse välja pumpamist (2,5 minutit) sagedusel 150Hz. q 0,15. S 0,08</t>
  </si>
  <si>
    <t>Proovi võtmisel 19.10.2017 oli vett VPA-s 100l, pumba sügavus 12m manteltoru otsast. Proov võeti pärast 4-kordse veekoguse välja pumpamist (20 minutit) sagedusel 250Hz. q 0,34. S 1,8</t>
  </si>
  <si>
    <t>Proovi võtmisel 18.10.2017 oli vett VPA-s 84l, pumba sügavus 8,8m manteltoru otsast. Proov võeti pärast 4-kordse veekoguse välja pumpamist (16 minutit) sagedusel 250Hz. q 0,34. S 0,09</t>
  </si>
  <si>
    <t>Proovi võtmisel 18.10.2017 oli vett VPA-s 54l, pumba sügavus 8,65m manteltoru otsast. Proov võeti pärast 4-kordse veekoguse välja pumpamist (12 minutit) sagedusel 250Hz. q 0,32. S 0,34</t>
  </si>
  <si>
    <t>Proovi võtmisel 18.10.2017 oli vett VPA-s 7,5l, pumba sügavus 5,4m manteltoru otsast. Proov võeti pärast 4-kordse veekoguse välja pumpamist (5 minutit) sagedusel 150Hz. q 0,11. S 1,65</t>
  </si>
  <si>
    <t xml:space="preserve">Pumpamisel veepinnal naftasaaduste laigud. Pump oli määritud naftasaadustega. Proov võeti baileriga. </t>
  </si>
  <si>
    <t>Proovi võtmiseks 18.10.2017 pumbaga MP-1 oli vähe vett, vaid 11,4l, pumba sügavus 7m manteltoru otsast. Proov võeti baileriga pärast 1-kordse veekoguse välja pumpamist (1 minut) sagedusel 120Hz.</t>
  </si>
  <si>
    <t>Saviliivmoreen: kollane, poolkõva-kõva konsistentsiga, sis. jämepurdu 25-30%, üksikuid lubjakivilahmakaid</t>
  </si>
  <si>
    <t>VPA tuleb puhastada ja taastada algne sügavus 8m ning jätkata seiret.</t>
  </si>
  <si>
    <t>VPA tuleb rajada uuesti vastavalt nõuetele ja suurema läbimõõduga, nii et selle töötav osa avaks pikema intervalli lubjakivi veekihis ning jätkata seiret.</t>
  </si>
  <si>
    <t>Ettepanek on jätta VPA asutusesiseseks seireks.</t>
  </si>
  <si>
    <t>VPA tuleb puhastada esialgsele sügavusele ja jätkata seiret.</t>
  </si>
  <si>
    <t>Metall 108mm: +0,65-1,35m; HDPE 60mm: F +0,65-3,35m</t>
  </si>
  <si>
    <t>VPA on terve. Plasttoru 2,5cm metalltorust kõrgemal. Avamiseks 6-kantvõti 8. Veepinnal naftasaaduste kihti pole.</t>
  </si>
  <si>
    <t>Proovi ei võetud. Vett oli vähe (1cm).</t>
  </si>
  <si>
    <t>Proovi võtmisel 14.09.2017 oli vett VPA-s 14l, pumba sügavus 6,3m manteltoru otsast. Proov võeti pärast 4-kordse veekoguse välja pumpamist (3 minutit) sagedusel 200Hz. q 0,27. S 0,01</t>
  </si>
  <si>
    <t>Proovi ei võeta, kuna see ei iseloomusta lubjakivi veekihti (sügavusel 4,5m) ja konstruktsioon ei võimalda pinnakattes olevate naftasaaduste liikumist VPA-sse.</t>
  </si>
  <si>
    <t>Proovi võtmisel 26.09.2017 oli vett VPA-s 205l, pumba sügavus 8m manteltoru otsast. Proov võeti pärast 4-kordse veekoguse välja pumpamist (37 minutit) sagedusel 250Hz. q 0,37. S 0</t>
  </si>
  <si>
    <t>Proovi võtmisel 26.09.2017 oli vett VPA-s 11l, pumba sügavus 5,3m manteltoru otsast. Proov võeti pärast 1-kordse veekoguse välja pumpamist (2,5 minutit) sagedusel 100Hz.</t>
  </si>
  <si>
    <t>Proovi võtmisel 26.09.2017 oli vett VPA-s 55l, pumba sügavus 8m manteltoru otsast. Proov võeti pärast 4-kordse veekoguse välja pumpamist (10 minutit) sagedusel 250Hz. q 0,35. S 0</t>
  </si>
  <si>
    <t>Proovi võtmisel 26.09.2017 oli vett VPA-s 11,3l, pumba sügavus 5,4m manteltoru otsast. Proov võeti pärast 1-kordse veekoguse välja pumpamist (10 minutiga alanes veetase pumbani) sagedusel 80Hz. Veetase taastub väga aeglaselt.</t>
  </si>
  <si>
    <t>Proovi võtmisel 26.09.2017 oli vett VPA-s 55l, pumba sügavus 9,5m manteltoru otsast. Proov võeti pärast 4-kordse veekoguse välja pumpamist (11 minutit) sagedusel 250Hz. q 0,35. S 0,01</t>
  </si>
  <si>
    <t>Proovi võtmisel 26.09.2017 oli vett VPA-s 14,5l, pumba sügavus 5,7m manteltoru otsast. Proov võeti pärast 1-kordse veekoguse välja pumpamist (1 minutiga alanes veetase pumbani) sagedusel 100Hz.</t>
  </si>
  <si>
    <t>Proov võeti pumbaga MP-1. Pumpamisel tekkisid veepinnale naftasaaduste laigud.</t>
  </si>
  <si>
    <t>Proovi võtmisel 26.09.2017 oli vett VPA-s 90,5l, pumba sügavus 9,5m manteltoru otsast. Proov võeti pärast 4-kordse veekoguse välja pumpamist (17 minutit) sagedusel 250Hz. q 0,35. S 0,01</t>
  </si>
  <si>
    <t>Jätkata seiret (lisades fenoolianalüüsid).</t>
  </si>
  <si>
    <t>VPA on terve. Päis lahtiselt peal. Veepinnal üle 0,5cm paksune naftasaaduste kiht, vesi haiseb bensiini järgi. Proovi ei võeta, kuna see iseloomustaks vaid naftasaaduste lahustuvust vees.</t>
  </si>
  <si>
    <t>VPA on terve. Päis lahtiselt peal. Põhjas pehme sete. Veepinnal naftasaaduste kihti pole.</t>
  </si>
  <si>
    <t>Proovi võtmisel 24.10.2017 oli vett VPA-s 5,4l, pumba sügavus 4,15m manteltoru otsast. Proov võeti pärast 4-kordse veekoguse välja pumpamist (7 minutit) sagedusel 80Hz. q 0,05. S 0,82</t>
  </si>
  <si>
    <t>VPA on terve. Päis lahtiselt peal. Veepinnal naftasaaduste kihti pole.</t>
  </si>
  <si>
    <t>Proovi võtmisel 24.10.2017 oli vett VPA-s 4,4l, pumba sügavus 2,6m manteltoru otsast. Proov võeti pärast 4-kordse veekoguse välja pumpamist (16 minutit) sagedusel 70Hz. q 0,02. S 0,58</t>
  </si>
  <si>
    <t>VPA on terve, kaitsetoru natuke kõver. Päis lahtiselt peal. Sisemine plasttoru on 2cm kaitsetorust madalamal. Plasttoru kõver, 90cm proovivõtutoru läks alla jõuga surudes. Veepinnal naftasaaduste kihti pole.</t>
  </si>
  <si>
    <t>Proovi võtmisel 24.10.2017 oli vett VPA-s 6,5l, pumba sügavus 4,8m manteltoru otsast. Proov võeti pärast 4-kordse veekoguse välja pumpamist (17 minutit) sagedusel 80Hz. q 0,037. S 0,4</t>
  </si>
  <si>
    <t>Proovi võtmisel 24.10.2017 oli vett VPA-s 6l, pumba sügavus 4,75m manteltoru otsast. Proov võeti pärast 4-kordse veekoguse välja pumpamist (13 minutit) sagedusel 80Hz. q 0,03. S 0,88</t>
  </si>
  <si>
    <t>VPA on terve. Päis lahtiselt peal. Sisemine plasttoru 2cm metallkaitsetorust madalamal. Veepinnal naftasaaduste kihti pole.</t>
  </si>
  <si>
    <t>Proovi võtmisel 24.10.2017 oli vett VPA-s 22l, pumba sügavus 4,8m manteltoru otsast. Proov võeti pärast 4-kordse veekoguse välja pumpamist (11 minutit) sagedusel 120Hz. q 0,13. S 0,82</t>
  </si>
  <si>
    <t>Proovi võtmisel 24.10.2017 oli vett VPA-s 22l, pumba sügavus 4,8m manteltoru otsast. Proov võeti pärast 4-kordse veekoguse välja pumpamist (11 minutit) sagedusel 100Hz. q 0,08. S 0,62</t>
  </si>
  <si>
    <t>VPA on terve. Päis on lahtiselt peal. Metalltoru on 0,11m üle maapinna, 110 plasttoru on 0,23m üle maapinna. Veepinnal naftasaaduste kihti pole, vees must bakterihõljum.</t>
  </si>
  <si>
    <t>Proovi võtmisel 24.10.2017 oli vett VPA-s 25l, pumba sügavus 3,8m manteltoru otsast. Proov võeti pärast 4-kordse veekoguse välja pumpamist (24 minutit) sagedusel 100Hz. q 0,07. S 2,9</t>
  </si>
  <si>
    <t>Proovi võtmisel 24.10.2017 oli vett VPA-s 27l, pumba sügavus 3,8m manteltoru otsast. Proov võeti pärast 4-kordse veekoguse välja pumpamist (16 minutit) sagedusel 100Hz. q 0,11. S 2,11</t>
  </si>
  <si>
    <t>VPA on terve. Päis lahtiselt peal. Plastkork on katki. Plasttoru on 2cm metallkaitsetorust kõrgemal. Veepinnal naftasaaduste kiht puudus.</t>
  </si>
  <si>
    <t>VPA on terve. Päis lahtiselt peal. Sisemine 50mm plasttoru on 5cm kaitsetorust madalamal. Veepinnal naftasaaduste kihti pole.</t>
  </si>
  <si>
    <t>Proovi võtmisel 24.10.2017 oli vett VPA-s 4,5l, pumba sügavus 3,4m manteltoru otsast. Proov võeti pärast 4-kordse veekoguse välja pumpamist (156 minutit) sagedusel 70Hz. Pumbates 100Hz alanes veetase 24 sekundiga pumbani. q 0,02. S 0,62</t>
  </si>
  <si>
    <t>VPA on avariis, metallkaitsetoru ja sisemised plasttorud (100mm ja 50mm) kõverad. Päis on lahtiselt peal. 50mm plasttoru 3cm kaitsetorust kõrgemal. Veepinnal naftasaaduste kiht puudus. Vesi must, kuid pole naftasaadus.</t>
  </si>
  <si>
    <t xml:space="preserve">VPA on terve. Päis on lahtiselt peal. Sisemine plasttoru 6cm kaitsetorust madalamal ja kõver, 90cm pikkune proovivõtutoru läks alla vajutades. Veepinnal naftasaaduste kiht 40cm, vesi haiseb bensiini järgi. </t>
  </si>
  <si>
    <t>VPA on terve, metallkaitsetoru kõveraks sõidetud. Päis on lahtiselt peal. Algne VPA sügavus oli 5,23m. Sisemine plasttoru on 1cm kaitsetorust madalamal. Veepinnal naftasaaduste kihti pole.</t>
  </si>
  <si>
    <t>Proovi võtmisel 24.10.2017 oli vett VPA-s 11l, pumba sügavus 5,2m manteltoru otsast. Proov võeti pärast 1-kordse veekoguse välja pumpamist (15 sekundiga alanes veetase pumbani) sagedusel 120Hz. q 0,007. S 1,23</t>
  </si>
  <si>
    <t>Proovi võtmisel 24.10.2017 oli vett VPA-s 4l, pumba sügavus 5,4m manteltoru otsast. Proov võeti pärast 4-kordse veekoguse välja pumpamist (13 minutit) sagedusel 80Hz. Vesi vahutas nagu oleks Fairiga pestud. q 0,02. S 0,63</t>
  </si>
  <si>
    <t>Proovi võtmisel 04.10.2017 oli vett VPA-s 4l, pumba sügavus 5,4m manteltoru otsast. Proov võeti pärast 4-kordse veekoguse välja pumpamist (7 minutit) sagedusel 120Hz. q 0,11. S 0,17</t>
  </si>
  <si>
    <t>Proovi võtmiseks 04.10.2017 pumbaga MP-1 oli vähe vett, vaid 4l, Proov võeti pärast VPA 4-kordse veekoguse välja võtmist baileriga.</t>
  </si>
  <si>
    <t>Proov võeti pumbaga MP-1. Proovi ei võeta, kui veepinnal esineb naftasaaduste kiht.</t>
  </si>
  <si>
    <t>Proovi võetmisel 02.11.2017 (garantiiaegne seire) oli vett VPA-s 12,7l, pumba sügavus 5,7m manteltoru otsast. Proov võeti pärast 4-kordse veekoguse välja pumpamist (10 minutit) sagedusel 120Hz. q 0,09. S 0,25</t>
  </si>
  <si>
    <t>Proovi võtmisel 04.10.2017 oli vett VPA-s 2l, pumba sügavus 5,65m manteltoru otsast. Proov võeti pärast 4-kordse veekoguse välja pumpamist (7 minutit) sagedusel 100Hz. q 0,02. S 0,04</t>
  </si>
  <si>
    <t>Proovi võtmisel 04.10.2017 oli vett VPA-s 2,5l, pumba sügavus 5,7m manteltoru otsast. Proov võeti pärast 4-kordse veekoguse välja pumpamist (5 minutit) sagedusel 100Hz. q 0,033. S 0,19</t>
  </si>
  <si>
    <t>Proov võeti pumbaga MP-1. Pumpamise ajal tekkisid veepinnale naftasaaduste laigud.</t>
  </si>
  <si>
    <t>Proovi ei võetud. VPA-st pole kunagi proove võetud.</t>
  </si>
  <si>
    <t>Proov võeti pumbaga MP-1. VPA oli Tapa veevarude uuringupuurauk. VPA-d on kasutatud varasemal ajal Hundimoka KÜ puurkaevuna. VPA-s pole varasemal ajal naftasaadusi avastatud.</t>
  </si>
  <si>
    <t>Proovi ei saa võtta. VPA-st pole kunagi proove võetud.</t>
  </si>
  <si>
    <t>VPA on terve. Avamiseks padrunvõti 19. Veepinnal naftasaaduste kihti pole.</t>
  </si>
  <si>
    <t>VPA on terve. Avamiseks padrunvõti 14. Veepinnal naftasaaduste kihti pole.</t>
  </si>
  <si>
    <t>VPA on terve. VPA päis keere-keermes, avamiseks kettvõti. Veepinnal naftasaaduste kihti pole.</t>
  </si>
  <si>
    <t>VPA on terve. Päis on keere-keermes, avamiseks kettvõti. Veepinnal naftasaaduste kihti pole.</t>
  </si>
  <si>
    <t>VPA on terve. Päise avamiseks 6-kantvõti 8. Veepinnal naftasaaduste kihti pole.</t>
  </si>
  <si>
    <t>Proov võeti pumbaga MP-1. VPA-s pole varasemal ajal naftasaadusi avastatud.</t>
  </si>
  <si>
    <t>Proov võeti pumbaga MP-1. VPA-st ei ole kunagi proove võetud.</t>
  </si>
  <si>
    <t>VPA on terve. VPA on kasutusel puurkaevuna, pump sees. VPA asub šahtis. Manteltoru asub maapinnast 95cm madalamal. Uus manteltoru absoluutkõrgu (95,38m). Pumba sügavus torust 28,4m. Veepinnal naftasaaduste kihti pole.</t>
  </si>
  <si>
    <t>Proov võeti pumbaga MP-1. VPA-st on proov võetud 2007. aastal.</t>
  </si>
  <si>
    <t>Proovi võtmisel 29.08.2017 oli vett VPA-s 331l, pumba sügavus 14m manteltoru otsast. Proov võeti pärast 4-kordse veekoguse välja pumpamist (1h ja 56 minutit) sagedusel 200Hz. q 0,19. S 0,02</t>
  </si>
  <si>
    <t>Proovi võtmisel 01.09.2017 oli vett VPA-s 25l, pumba sügavus 11,5m manteltoru otsast. Proov võeti pärast 4-kordse veekoguse välja pumpamist (19 minutit) sagedusel 150Hz. q 0,09. S 0,14</t>
  </si>
  <si>
    <t>Proovi võtmisel 14.09.2017 oli vett VPA-s 31l, pumba sügavus 5,7m manteltoru otsast. Proov võeti pärast 4-kordse veekoguse välja pumpamist (6 minutit) sagedusel 250Hz. q 0,34. S 0,04</t>
  </si>
  <si>
    <t>Proovi võtmisel 01.09.2017 oli vett VPA-s 68l, pumba sügavus 12,6m manteltoru otsast. Proov võeti pärast 1-kordse veekoguse välja pumpamist (16 minutit) sagedusel 147Hz. Pumbates sagedusega 250Hz alandus veetaseme pumbani. q 0,03. S 6,5.</t>
  </si>
  <si>
    <t>Proovi võtmisel 01.09.2017 oli vett VPA-s 37l, pumba sügavus 12m manteltoru otsast. Proov võeti pärast 4-kordse veekoguse välja pumpamist (14 minutit) sagedusel 200Hz. q 0,18. S 1,66</t>
  </si>
  <si>
    <t>Proovi võtmisel 01.09.2017 oli vett VPA-s 178l, pumba sügavus 17,3m manteltoru otsast. Proov võeti pärast 4-kordse veekoguse välja pumpamist (44 minutit) sagedusel 250Hz. q 0,27. S 0,84</t>
  </si>
  <si>
    <t>Proovi võtmisel 31.08.2017 oli vett VPA-s 177l, pumba sügavus 18m manteltoru otsast. Proov võeti pärast 4-kordse veekoguse välja pumpamist (41 minutit) sagedusel 250Hz. q 0,29. S 0,31</t>
  </si>
  <si>
    <t>Proovi võtmisel 29.08.2017 oli vett VPA-s 59l, pumba sügavus 17m manteltoru otsast. Proov võeti pärast 4-kordse veekoguse välja pumpamist (25 minutit) sagedusel 200Hz. q 0,17. S 0,13</t>
  </si>
  <si>
    <t>Proovi võtmisel 01.09.2017 oli vett VPA-s 131l, pumba sügavus 18,5m manteltoru otsast. Proov võeti pärast 4-kordse veekoguse välja pumpamist (32 minutit) sagedusel 250Hz. q 0,27. S 1,08</t>
  </si>
  <si>
    <t>Proovi võtmisel 01.09.2017 oli vett VPA-s 40l, pumba sügavus 10,25m manteltoru otsast. Proov võeti pärast 4-kordse veekoguse välja pumpamist (21 minutit) sagedusel 150Hz. q 0,13. S 0,04</t>
  </si>
  <si>
    <t>Jätkata seiret. VPA-le panna uus päis, mis on sobilik 146mm keere-keermes torule.</t>
  </si>
  <si>
    <t xml:space="preserve">Proovi ei võetud. Naftasaaduste sisaldus on olnud valdavalt alla määaramispiiri. </t>
  </si>
  <si>
    <t>VPA on hävinud. VPA manteltoru on välja tõmmatud.</t>
  </si>
  <si>
    <t>VPA mitte taastada.</t>
  </si>
  <si>
    <t>Proov võeti pumbaga MP-1. VPA-st pole varem kunagi proove võetud. VPA-s palju pumpa ummistavat bakterimassi.</t>
  </si>
  <si>
    <t>VPA-l puudub päis, VPA on täis loobitud ja vett VPA-s pole.</t>
  </si>
  <si>
    <t>Proovi ei saa võtta. VPA-st ei ole kunagi proove võetud.</t>
  </si>
  <si>
    <t>VPA tuleb puhastada settest ja nõuetekohaselt likvideerida. Taastamine pole otstarbekas.</t>
  </si>
  <si>
    <t>Proovi ei võeta, kuna see iseloomustaks vaid naftasaaduste lahustuvust vees. VPA-st pole varem kunagi proove võetud.</t>
  </si>
  <si>
    <t>Proovi võtmisel 31.08.2017 oli vett VPA-s 44l, pumba sügavus 6,6m manteltoru otsast. Proov võeti pärast 4-kordse veekoguse välja pumpamist (9 minutit) sagedusel 250Hz. q 0,33. S 0</t>
  </si>
  <si>
    <t>Proov võeti pumbaga MP-1. Varasemal ajal pole naftasaaduste kihti VPA-s avastatud.</t>
  </si>
  <si>
    <t>VPA tuleb puhastada settest ja jätkata seiret.</t>
  </si>
  <si>
    <t>VPA tuleb puhastada settest ja nõuetekohaselt likvideerida. Taastamine pole otstarbekas. VPA-d on korduvalt puhastatud täisloobitud settest ja kividest.</t>
  </si>
  <si>
    <t>VPA tuleb puhastada settest ja nõuetekohaselt likvideerida.</t>
  </si>
  <si>
    <t>Proovi võtmisel 29.08.2017 oli vett VPA-s 50l, pumba sügavus 13m manteltoru otsast. Pumbates sagedusega 200Hz alanes veetase pumbani. Proov võeti pärast 4-kordse veekoguse välja pumpamist (55 minutit) sagedusel 150Hz. q  0,06. S 4,76.</t>
  </si>
  <si>
    <t>VPA tuleb puhastada settest, remontida kaitsetoru ja jätkata seiret.</t>
  </si>
  <si>
    <t>Proovi saab võtta kaevus oleva pumbaga maja seest omaniku kohal oleku ajal.</t>
  </si>
  <si>
    <t>VPA-d on kasutusel puurkaevuna. Päis peal lahtiselt. Veepinnal naftasaaduste kihti pole. Takistused VPA-s 1,9m ja 40,1m sügavusel toru otsast (võimalikud veetoru adapteri ja pumba sügavused). Pumba MP-1 ega baileriga proovi võtta ei saa.</t>
  </si>
  <si>
    <t>VPA manteltoru on kõveraks sõidetud. Avamiseks padrunvõti 13. Veepinnal naftasaaduste kihti pole.</t>
  </si>
  <si>
    <t>VPA on kasutusel puurkaevuna, pump sees. Manteltoru maha lõigatud ja kaevu šahtis sügaval. Uus manteltoru absoluutkõrgus määratud 1,29m madalamale. Veepinnal naftasaaduste kihti pole.</t>
  </si>
  <si>
    <t>VPA on terve. VPA-d on kasututud puurkaevuna, päis on lahtiselt peal. Veepinnal naftasaaduste kihti pole.</t>
  </si>
  <si>
    <t>Proov võeti pumbaga MP-1; VPA tühjenduspumpamine tehti 3'' süvaveepumbaga.</t>
  </si>
  <si>
    <t>Proov võeti pumbaga MP-1. Varasemal ajal pole naftasaadusi VPA-s avastatud.</t>
  </si>
  <si>
    <t>Proovi võtmisel 29.08.2017 oli vett VPA-s 44l, pumba sügavus 13m manteltoru otsast. Proov võeti pärast 4-kordse veekoguse välja pumpamist (15 minutit) sagedusel 200Hz. q 0,19. S 0,02</t>
  </si>
  <si>
    <t>Proov võeti 28.08.2017 majasisese pumbaga pärast hüdrofoori 1-kordse veekoguse vahetumist (toru ots maja keldris).</t>
  </si>
  <si>
    <t>VPA on kasutusel puurkaevuna, pump sees. Asub šahtis, maapinnast 66cm madalamal, betoonäärest 72cm madalamal. Veepinnal naftasaaduste kihti pole. Uus manteltoru absoluutkõrgus 102,19m.</t>
  </si>
  <si>
    <t>Proov võeti 28.08.2017 kaevus oleva pumbaga aias olevast kraanist, pärast 100l veekoguse väljapumpamist.</t>
  </si>
  <si>
    <t>VPA tuleb seirevõrgust välja arvata, kuna omaniku kohalolekuta on proovi võtmine kindla peale küsitav.</t>
  </si>
  <si>
    <t>Proov võeti 14.09.2017 majasisese pumbaga pärast hüdrofoori 1-kordse veekoguse vahetumist.</t>
  </si>
  <si>
    <t>Proovi võtmisel 31.08.2017 3'' süvaveepumbaga oli vett VPA-s 653l, pumba sügavus oli 43m manteltoru otsast. Proov võeti pärast 1-kordse veekoguse välja pumpamist. q 0,67. S 23</t>
  </si>
  <si>
    <t>VPA 1-kordne tühjenduspumpamine tehti 3'' süvaveepumbaga, pumpamisel alandati veetase 4 korda pumba sügavuseni. Veetase taastub väga aeglaselt (43m kuni 23m) 40 minutiga.</t>
  </si>
  <si>
    <t>Proov võeti pumbaga MP-1. VPA-st on proove võetud kahel korral 1993. ja 2007. aastal.</t>
  </si>
  <si>
    <t>Proov võeti pumbaga MP-1. VPA-st on proove võetud 1993. aastal.</t>
  </si>
  <si>
    <t>Proov võeti pumbaga MP-1. VPA-st pole kunagi proove võetud. Pumpamisel tulid veepinnale õlilaigud.</t>
  </si>
  <si>
    <t>VPA tuleb puhastada settest ja nõuetekohaselt likvideerida. VPA taastamine pole otstarbekas.</t>
  </si>
  <si>
    <t>VPA on olnud tõenäoliselt raudtee ülesõidu juures olnud valvemajakese veevarustuse puurkaev. Kasutati Tapa lennuvälja põhjaveereostuse VPA-na. VPA-st pole kunagi proove võetud.</t>
  </si>
  <si>
    <t>VPA on terve. Avamiseks padrunvõti 17 või 6-kantvõti 8. Puuraugu põhjas pehme õline sete ja veepinnal naftasaaduste kiht.</t>
  </si>
  <si>
    <t>Proov võeti pumbaga MP-1. VPA läbilõike lubjakivi osas on kihid, mis annavad pumpamisel veepinnale õli laike.</t>
  </si>
  <si>
    <t>VPA on terve. Päise avamiseks 6-kantvõti 8. Puuraugu veepinnal võib esineda kuni 1m paksune naftasaaduste kiht.</t>
  </si>
  <si>
    <t>Proovi võtmisel 22.09.2017 oli vett VPA-s 31l, pumba sügavus 12,8m manteltoru otsast. Proov võeti pärast 4-kordse veekoguse välja pumpamist (7 minutit) sagedusel 250Hz. q 0,3. S 0,01</t>
  </si>
  <si>
    <t>Proovi võtmisel 22.09.2017 oli vett VPA-s 23,5l, pumba sügavus 12,85m manteltoru otsast. Proov võeti pärast 4-kordse veekoguse välja pumpamist (10 minutit) sagedusel 200Hz. q 0,17. S 0,5</t>
  </si>
  <si>
    <t>Proovi võtmisel 02.10.2017 oli vett VPA-s 115l, pumba sügavus 8,5m manteltoru otsast. Proov võeti pärast 4-kordse veekoguse välja pumpamist (25 minutit) sagedusel 250Hz. q 0,3. S 0,16</t>
  </si>
  <si>
    <t>Proovi võtmisel 02.10.2017 oli vett VPA-s 97l, pumba sügavus 11,5m manteltoru otsast. Proov võeti pärast 4-kordse veekoguse välja pumpamist (40 minutit) sagedusel 200Hz. q 0,16. S 0,58</t>
  </si>
  <si>
    <t>Proovi võtmisel 26.09.2017 oli vett VPA-s 8,1l, pumba sügavus 4,1m manteltoru otsast. Proov võeti pärast 4-kordse veekoguse välja pumpamist (18 minutit) sagedusel 80Hz. q 0,03. S 1,23</t>
  </si>
  <si>
    <t>Proovi võtmisel 22.09.2017 oli vett VPA-s 31,3l, pumba sügavus 8,2m manteltoru otsast. Proov võeti pärast 4-kordse veekoguse välja pumpamist (6 minutit) sagedusel 250Hz. q 0,32. S 0,98.</t>
  </si>
  <si>
    <t>Proovi võtmisel 25.09.2017 oli vett VPA-s 10l, pumba sügavus 6,65m manteltoru otsast. Proov võeti pärast 4-kordse veekoguse välja pumpamist (5 minutit) sagedusel 150Hz. q 0,14. S 0,1.</t>
  </si>
  <si>
    <t>VPA on maapinnaga tasa, suudmel on lahtine kate. VPA asub transpordi alal. VPA põhjas 10cm naftasaadusi.</t>
  </si>
  <si>
    <t>VPA on maapinnaga tasa, suue on katteta. VPA asub transpordi alal. VPA põhjas paksud naftasaadused.</t>
  </si>
  <si>
    <t>VPA on terve. Avamiseks padrun- ja lehtvõti 13, kuid päise kaas on lahtiselt peal. Veepinnal võib esineda naftasaaduste kiht.</t>
  </si>
  <si>
    <t>Proov võeti pumbaga MP-1. Pumpamisae algul oli veepinnal naftasaaduste laigud. VPA-st on võetud proove Tapa Veduridepoo pinnasereostuse likvideerimise järgse seire raames.</t>
  </si>
  <si>
    <t>VPA tuleb seirevõrgust välja arvata, VPA taastamine pole otstarbekas.</t>
  </si>
  <si>
    <t>Proov võeti pumbaga MP-1. Taastub aeglaselt.</t>
  </si>
  <si>
    <t>Proov võeti pumbaga MP-1. Taastub väga aeglaselt.</t>
  </si>
  <si>
    <t>Proov võeti pumbaga MP-1. Pumpamisel annab palju liiva.</t>
  </si>
  <si>
    <t>Proovi võtmisel 27.09.2017 oli vett VPA-s 28l, pumba sügavus 8,1m manteltoru otsast. Proov võeti pärast 4-kordse veekoguse välja pumpamist (13 minutit) sagedusel 150Hz. Q 0,14. S 0,57</t>
  </si>
  <si>
    <t>Proovi võtmisel 27.09.2017 oli vett VPA-s 14,25l, pumba sügavus 7,5m manteltoru otsast. Proov võeti pärast 4-kordse veekoguse välja pumpamist (9 minutit) sagedusel 120Hz. Q 0,1. S 0,15</t>
  </si>
  <si>
    <t>Proovi võtmiseks 28.08.2017 pumbaga MP-1 oli vähe vett. Veetase alanes pumbani 6 minutiga. Proov võeti baileriga pärast VPA 1-kordset tühjendamist. Vee juurdevool VPA-sse on vähene.</t>
  </si>
  <si>
    <t>Proovi võtmiseks 27.09.2017 pumbaga MP-1 oli vähe vett. Veetase alanes pumbani 1 minutiga. Proov võeti baileriga pärast VPA 1-kordset tühjendamist. Vee juurdevool VPA-sse on vähene.</t>
  </si>
  <si>
    <t>Jätkata seiret. Kaaluda võib puhastuspesu, mis suurendaks erideebitit.</t>
  </si>
  <si>
    <t>Proovi võeti pumbaga MP-1. Pumpamisel tuli palju savikat setet, mille läbi ka puuraugu sügavus mõnevõrra suurenes 16cm (9,75-9,91m).</t>
  </si>
  <si>
    <t>Proovi võtmisel 05.04.2017 oli vett VPA-s 83l, pumba sügavus 5m manteltoru otsast. Proov võeti pärast 4-kordse mahu välja pumpamist (17 minutit) sagedusel 250Hz. Vee vool on VPA-sse keskmine. q 0,33. S 2,14.</t>
  </si>
  <si>
    <t>Proovi võtmisel 05.04.2017 oli vett VPA-s 118l, pumba sügavus 5m  manteltoru otsast. Proov võeti pärast 4-kordse mahu välja pumpamist (22 minutit) sagedusel 250Hz. Vee vool on VPA-sse suur. q 0,37. S 0,09.</t>
  </si>
  <si>
    <t>VPA on terve. Kaitsetoru natuke viltune. VPA päis on keere-keermes. Avamiseks on kettvõti. Veepinnal naftasaaduste kihti pole, põhjas pehme sete (15cm).</t>
  </si>
  <si>
    <t>VPA on terve. Kaitsetoru natuke viltune. VPA päis on keere-keermes. Avamiseks on kettvõti. Veepinnal naftasaaduste kihti pole, põhjas pehme sete (0,2m).</t>
  </si>
  <si>
    <t>VPA on terve. Kaitsetoru viltune. VPA päis on keere-keermes. Avamiseks on kettvõti. Veepinnal naftasaaduste kihti pole.</t>
  </si>
  <si>
    <t>Proovi võtmisel 21.09.2017 oli vett VPA-s 21l, pumba sügavus 4,5m manteltoru otsast. Proov võeti pärast 4-kordse veekoguse välja pumpamist (18 minutit) sagedusel 100Hz. Q 0,07. S 1,41.</t>
  </si>
  <si>
    <t>Proovi võtmisel 21.09.2017 oli vett VPA-s 15l, pumba sügavus 4,6m manteltoru otsast. Proov võeti pärast 4-kordse veekoguse välja pumpamist (33 minutit) sagedusel 100Hz. Q 0,03. S 0,93.</t>
  </si>
  <si>
    <t>VPA on terve. Kaitsetoru natuke viltune. VPA päis on keere-keermes. Avamiseks on kettvõti. Veepinnal naftasaaduste kihti pole, põhjas pehme sete. Pumpamisel tekkisid veepinnale naftasaaduste laigud.</t>
  </si>
  <si>
    <t>Proovi võtmisel 27.09.2017 oli vett VPA-s 30l, pumba sügavus 7,1m manteltoru otsast. Proov võeti pärast 4-kordse veekoguse välja pumpamist (12 minutit) sagedusel 160Hz (pumbates sagedusega 250Hz alandas 4 minutiga veetaseme pumbani). Q 0,18. S 3,16.</t>
  </si>
  <si>
    <t>Proovi võtmisel 27.09.2017 oli vett VPA-s 35,5l, pumba sügavus 7,1m manteltoru otsast. Proov võeti pärast 4-kordse veekoguse välja pumpamist (7 minutit) sagedusel 250Hz. Q 0,35. S 2,06.</t>
  </si>
  <si>
    <t>Proovi võtmiseks 27.09.2017 pumbaga MP-1 oli vähe vett, vaid 3,6l. Proov võeti baileriga pärast VPA 1-kordset tühjendamist.</t>
  </si>
  <si>
    <t>VPA puhastada endisele sügavusele 9,8m ja jätkata seiret.</t>
  </si>
  <si>
    <t xml:space="preserve">VPA on terve. Päise avamiseks padrunvõti 17. Sisemine 50mm plasttoru on 1cm kaitsetorust madalamal. VPA põhjas pehme sete, mitte naftasaadus. Veepinnal naftasaaduste kihti pole. </t>
  </si>
  <si>
    <t>VPA on terve. Päise avamiseks padrunvõti 17. Sisemine plasttoru on 113mm. VPA põhjas pehme sete, mitte naftasaadus. Veepinnal naftasaaduste kihti pole.</t>
  </si>
  <si>
    <t>Proovi võtmisel 19.10.2017 oli vett VPA-s 21l, pumba sügavus 10,6m manteltoru otsast. Proov võeti pärast 4-kordse veekoguse välja pumpamist (23 minutit) sagedusel 150Hz. q 0,06. S 1,3.</t>
  </si>
  <si>
    <t>Proovi võtmisel 19.10.2017 oli vett VPA-s 45l, pumba sügavus 12,2m manteltoru otsast. Proov võeti pärast 4-kordse veekoguse välja pumpamist (14 minutit) sagedusel 200Hz. q 0,21. S 0,71.</t>
  </si>
  <si>
    <t xml:space="preserve">VPA on terve. Päis on keere keermes, avamiseks kettvõti. Sisemine 110mm plasttoru on 47cm kaitsetorust madalamal. VPA kinni sügavusel 4,8m. Vett sügavusel 5,3m kaitsetorust pole. </t>
  </si>
  <si>
    <t>Päis puudub, VPA pealt lahti. Põhjas 10cm pehmet setet. Algne sügavus oli oli 9,1m. Veepinnal naftasaaduste kihti pole, vesi puhas.</t>
  </si>
  <si>
    <t>Metallkaitsetoru on välja võetud. Plastikust päis on keere keermes. Algne sügavus oli oli 9,2m. Veepinnal naftasaaduste kihti pole, vesi puhas.</t>
  </si>
  <si>
    <t>Metallkaitsetoru on välja võetud. Plastiktoru on lahti, ei ole lubjakivis kinni. Päis on keere keermes. Pinnavesi ei ole lubjakivist isoleeritud ja saab valguda plastiktoru tagant VPA-sse. Algne sügavus oli oli 8,7m. Veepinnal naftasaaduste kihti pole.</t>
  </si>
  <si>
    <t>VPA on terve. VPA avamiseks 6-kantvõti 8. Algne sügavus oli oli 8m. Veepinnal naftasaaduste kihti pole, vesi puhas.</t>
  </si>
  <si>
    <t>VPA on terve. VPA avamiseks padrunvõti 17. Algne sügavus oli oli 8,2m. Põhjas pehme sete. Veepinnal naftasaaduste kihti pole, vesi puhas.</t>
  </si>
  <si>
    <t>Päis puudub, VPA pealt lahti. Sügavus 4,65m. Algne sügavus oli oli 4,8m. Veepinnal naftasaaduste kihti pole, vesi puhas.</t>
  </si>
  <si>
    <t>VPA on terve. Avamiseks padrunvõti 17. Veepinnal naftasaaduste kihti pole. VPA  Algne sügavus oli olit 19,7m.</t>
  </si>
  <si>
    <t>VPA on avriis, täisloobitud. VPA on päiseta. Algne sügavus oli oli 20,6m maapinnast. Veepinnal naftasaaduste kihti pole.</t>
  </si>
  <si>
    <t>VPA puhastada endisele sügavusele 5,5m ja jätkata seiret.</t>
  </si>
  <si>
    <t>VPA on terve. Päis on keere keermes, avamiseks kettvõti. Sisemine 110mm plasttoru on 64cm kaitsetorust madalamal. VPA kinni sügavusel 4,0m. Põhjas pehme õline sete. Algne sügavus oli 6,2m. Vett sügavusel 4,54m kaitsetorust pole.</t>
  </si>
  <si>
    <t>VPA puhastada endisele sügavusele 6,2m ja jätkata seiret.</t>
  </si>
  <si>
    <t>29,94 kuiv</t>
  </si>
  <si>
    <t>VPA on terve. Päis on keere keermes, avamiseks kettvõti. Sisemine 110mm plasttoru on 64cm kaitsetorust madalamal. VPA kinni sügavusel 3,54m. Algne sügavus oli 5,7m. Vett sügavusel 4,18m kaitsetorust pole.</t>
  </si>
  <si>
    <t>VPA-l puudub päis. Plasttoru 48cm metallkaitsetorust madalamal. Algne sügavus oli 13,8m, põhjas pehme sete, mitte naftasaadus. Veepinnal naftasaaduste kihti pole.</t>
  </si>
  <si>
    <t>VPA on terve. Avamiseks 6-kantvõti 8. Veepinnal naftasaaduste kihti pole. Algne sügavus oli oli 20,35m.</t>
  </si>
  <si>
    <t>VPA on terve. Avamiseks 6-kantvõti 8. Veepinnal naftasaaduste kihti pole. Algne sügavus oli oli 19,7m.</t>
  </si>
  <si>
    <t>VPA on terve. Avamiseks 6-kantvõti 8. Plasttoru 1,5cm metalltorust madalamal. Veepinnal naftasaaduste kihti pole. Algne sügavus oli oli 5,35m.</t>
  </si>
  <si>
    <t>VPA on terve. Päise avamiseks 6-kantvõti 8. Sisemine plasttoru samal kõrgusel metallkaitsetoruga. Algne sügavus oli 3,5m (maapinda on ehituse käigus tõstetud 0,3m, sellest ka konstruktsiooni muutus). Veepinnal naftasaaduste kihti pole.</t>
  </si>
  <si>
    <t>VPA on terve. Suletud tabalukuga, võti olemas. Sisemine plasttoru 8cm välisest torust madalamal. Algne sügavus oli oli 5m. Veepinnal naftasaaduste kihti pole.</t>
  </si>
  <si>
    <t>VPA on terve. Avamiseks 6-kant võti 8. Veepinnal paks naftasaaduste kiht, proovivõtutoru alla ei lähe. Algne sügavus oli oli 5,05m.</t>
  </si>
  <si>
    <t>VPA on terve. Avamiseks 6-kant võti 8. Sisemine plasttoru on 31cm metalltorust madalamal. Algne sügavus oli oli 7,4m. Veepinnal naftasaaduste kihti pole.</t>
  </si>
  <si>
    <t>Metallmantel on väljavõetud. Plastikmantel lahti, ei ole lubjakivis kinni. Päis on keere keermes. Pinnavesi ei ole lubjakivist isoleeritud ja saab valguda plastiktoru tagant VPA-sse. Algne sügavus oli oli 9,1m. Veepinnal naftasaaduste kihti pole.</t>
  </si>
  <si>
    <t>Metallmantel on väljavõetud. Plastiktoru päiseta, pealt lahti. VPA on 0,7m sügavuselt kinni. Algne sügavus oli oli 7m.</t>
  </si>
  <si>
    <t>Päis puudub, pealt avatud. Algne sügavus oli oli 9,5m. Põhjas pehme sete. Veepinnal naftasaaduste kihti pole, vesi puhas.</t>
  </si>
  <si>
    <t>Päis puudub, VPA pealt lahti. VPA on 0,12m sügavuselt kinni. Algne sügavus oli oli 8m. Veepinnal naftasaaduste kihti pole.</t>
  </si>
  <si>
    <t>Plastiktoru päiseta, pealt lahti. Algne sügavus oli oli 7m. Veepinnal naftasaaduste kihti pole, vesi puhas.</t>
  </si>
  <si>
    <t>VPA on terve. VPA avamiseks padrunvõti 17. Algne sügavus oli oli 7,2m. Põhjas pehme sete. Veepinnal naftasaaduste kihti pole, vesi puhas.</t>
  </si>
  <si>
    <t>Päis puudub, VPA pealt lahti. Algne sügavus oli oli 7,2m. Veepinnal naftasaaduste kihti pole, vesi puhas.</t>
  </si>
  <si>
    <t>VPA on terve. VPA avamiseks 6-kantvõti 8. Algne sügavus oli oli 8,0m. Veepinnal naftasaaduste kihti pole, vesi puhas.</t>
  </si>
  <si>
    <t>VPA on terve. Avamiseks ristpea kruvikeeraja. 90mm plasttoru on välisest kaitsetorust 2,5cm madalamal. Algne sügavus oli oli 7,8m. Veepinnal naftasaaduste kihti pole, vesi puhas.</t>
  </si>
  <si>
    <t>VPA 200mm kaitsetoru on katki. Sisemine 90mm plasttoru 2cm välisest kaitsetorust madalamal. Algne sügavus oli 7,7m. Veepinnal naftasaaduste kihti pole.</t>
  </si>
  <si>
    <t>VPA 200mm kaitsetoru on katki. Avamiseks ristpea kruvikeeraja. Sisemine 90mm plasttoru 3cm välisest kaitsetorust madalamal. Algne sügavus oli 7,85m. Veepinnal naftasaaduste kihti pole.</t>
  </si>
  <si>
    <t>VPA on terve. Avamiseks ristpea kruvikeeraja. Sisemine 90mm plasttoru 9cm välisest kaitsetorust madalamal. Algne sügavus oli 6,1m. Veepinnal naftasaaduste kihti pole.</t>
  </si>
  <si>
    <t>VPA on terve. Avamiseks ristpea kruvikeeraja. Sisemine 90mm plasttoru 5cm välisest kaitsetorust madalamal. Algne sügavus oli 5,6m, põhjas savikas sete. Veepinnal naftasaaduste kihti pole.</t>
  </si>
  <si>
    <t>VPA on terve. Avamiseks ristpea kruvikeeraja. Sisemine 90mm plasttoru 6cm välisest kaitsetorust madalamal. Algne sügavus oli 5,75m, põhjas savikas rauane sete. Veepinnal naftasaaduste kihti pole.</t>
  </si>
  <si>
    <t>VPA on terve. Avamiseks ristpea kruvikeeraja. Sisemine 90mm plasttoru 7cm välisest kaitsetorust madalamal. Algne sügavus oli 5,8m. Veepinnal naftasaaduste kihti pole.</t>
  </si>
  <si>
    <t>VPA on terve. Avamiseks ristpea kruvikeeraja. Sisemine 90mm plasttoru 3cm välisest kaitsetorust madalamal. Algne sügavus oli 5,7m. Veepinnal naftasaaduste kihti pole.</t>
  </si>
  <si>
    <t>VPA on terve. Avamiseks ristpea kruvikeeraja. Sisemine 90mm plasttoru 17cm välisest kaitsetorust madalamal. Algne sügavus oli 5,7m. Veepinnal naftasaaduste kihti pole.</t>
  </si>
  <si>
    <t>VPA on terve. Päise avamiseks 6-kantvõti 8. Algne sügavus oli oli 5,6m. Põhjas pehme sete. Veepinnal naftasaaduste kihti pole.</t>
  </si>
  <si>
    <t>VPA on terve. Päise avamiseks 6-kantvõti 8. Sisemine plasttoru 3cm kaitsetorust kõrgemal. Mõõtmised on kõik tehtud kaitsetorust. Algne sügavus oli oli 5,2m. Veepinnal naftasaaduste kihti pole.</t>
  </si>
  <si>
    <t>VPA on terve. Päis puudus, paigaldati uus sinine päis, avamiseks 6-kantvõti 8. Veepinnal naftasaaduste kihti pole. Algne sügavus oli oli 16m.</t>
  </si>
  <si>
    <t>VPA on terve. Avamiseks 6-kantvõti 8. Veepinnal naftasaaduste kihti pole. Algne sügavus oli oli 11,5m.</t>
  </si>
  <si>
    <t>VPA on terve. Avamiseks 6-kantvõti 8; Algne sügavus oli oli 5,5m. VPA töötav osa on kinni varisenud. Veepinnal naftasaaduste kilet pole.</t>
  </si>
  <si>
    <t>VPA on terve. Avamiseks 6-kantvõti 8. Plasttoru 8cm metalltorust madalamal. Vee peal 5cm paksune naftasaaduste kiht (varem naftasaaduste kihi paksust ei mõõdetud), põhjas pehme sete (võib-olla paks õli). Algne sügavus oli oli 11m.</t>
  </si>
  <si>
    <t>VPA on korras. VPA avamiseks 6-kantvõti 8. Algne sügavus oli oli 39m. Veepinnal naftasaaduste kihti pole, vesi puhas.</t>
  </si>
  <si>
    <t>VPA on terve. Avamiseks padrunvõti 17 - kõik  poldid tuleb lahti keerata ja müts lahti loksutada, muidu kerkib ka kaitsetoru üles. Metallist kaitsetoru on lahti. Algne sügavus oli oli 3,7m. Veepinnal naftasaaduste kihti pole.</t>
  </si>
  <si>
    <t>VPA on terve. Päise avamiseks padrunvõti 19. Veepinnal naftasaaduste kihti pole, põhjas pehme sete (18 cm). Algne sügavus oli oli 17m.</t>
  </si>
  <si>
    <t>VPA on terve. Puudus päis; paigaldatud uus päis. Päise avamiseks 6-kantvõti 8. Veepinnal naftasaaduste kihti pole, põhjas õline sete. Algne sügavus oli oli 6,8m.</t>
  </si>
  <si>
    <t>VPA-l puudub päis. VPA on osaliselt täis loobitud ja kõveraks sõidetud, takistus 4,89m (torust 5,54m). Algne sügavus oli oli 8m.</t>
  </si>
  <si>
    <t>VPA on terve. VPA päis peal lahtiselt. Paigaldatud uus päis, avamiseks 6-kantvõti 8. Algne sügavus oli oli 7,5m. Veepinnal naftasaaduste kihti pole.</t>
  </si>
  <si>
    <t>Avamiseks padrunvõti 17. Päis oli lahtiselt peal. Algne sügavus oli oli 8m. VPA manteltoru on paigutatud 6,1m sügavusele ja seega ei ava VPA praegu lubjakivi veekihti. Veepinnal naftasaaduste kihti pole.</t>
  </si>
  <si>
    <t>VPA on terve. Päise avamiseks 6-kantvõti 8. Algne sügavus oli oli 10m. Veepinnal naftasaaduste kihti pole.</t>
  </si>
  <si>
    <t>VPA on terve. Päise avamiseks 6-kantvõti 8. Algne sügavus oli oli 5,5m. Konstruktsiooni järgi on kaitsetoru paigaldatud sügavuseni 5,5m, mis takistab sellest kõrgemal olevate naftasaaduste liikumist plastfiltrisse. Veepinnal naftasaaduste kihti pole.</t>
  </si>
  <si>
    <t>VPA on terve. Päise avamiseks 6-kantvõti 10. Algne sügavus oli oli 10m. Veepinnal naftasaaduste kihti pole.</t>
  </si>
  <si>
    <t>VPA on terve. Päis on olemas, avamiseks 6-kantvõti 8. Algne sügavus oli oli 18m, põhjas pehme sete. Veepinnal naftasaaduste kihti pole.</t>
  </si>
  <si>
    <t>VPA on terve (madalam toru). Paikneb roostikus. Avamiseks padrunvõti 13. Sisemine plasttoru 0,08m metalltoru äärest sügavamal. Algne sügavus oli oli 5,4m. Põhjas pehme sete. Veepinnal naftasaaduste kihti pole.</t>
  </si>
  <si>
    <t>VPA on terve. Avamiseks padrunvõti 12. Sisemine plasttoru 2,5cm metalltoru otsast sügavamal. Algne sügavus oli oli 5,4m. Veepinnal naftasaaduste kihti pole. Põhjas 0,07m pehme setet.</t>
  </si>
  <si>
    <t>VPA on terve. VPA asub lukustatud aias, võti Paide Vesi AS. Avamiseks lehtvõti 24-27. Algne sügavus oli oli 30,5m. Veepinnal naftasaaduste kihti pole.</t>
  </si>
  <si>
    <t>VPA on terve. Päis on lahtiselt peal. Algne sügavus oli 2,98m. Veepinnal naftasaaduste kihti pole.</t>
  </si>
  <si>
    <t>VPA on terve. Päis on lahtiselt peal. Algne sügavus oli oli 5,55m. Veepinnal naftasaaduste kihti pole. Vett vähe, kuna VPA osaliselt täissettinud.</t>
  </si>
  <si>
    <t>VPA on terve. Avamiseks 6-kantvõti 8. Plasttoru 1cm madalamal välisest kaitsetorust. Algne sügavus oli oli 5,23m. Veepinnal naftasaaduste kihti pole.</t>
  </si>
  <si>
    <t>VPA on terve. Avamiseks 6-kantvõti 8. Plasttoru 58cm madalamal välisest kaitsetorust. Algne sügavus oli oli 6,18m. Veepinnal oli 04.10.2017 naftasaaduste kiht.</t>
  </si>
  <si>
    <t>VPA on terve. Avamiseks 6-kantvõti 8. Plasttoru 2cm madalamal välisest kaitsetorust. Algne sügavus oli oli 5,8m. Veepinnal naftasaaduste kihti pole.</t>
  </si>
  <si>
    <t>VPA on terve. Avamiseks 6-kantvõti 8 (päis praegu lahtiselt peal, polt puudub). Plasttoru 32cm madalamal välisest kaitsetorust. Algne sügavus oli oli 6,07m. Veepinnal naftasaaduste kihti pole.</t>
  </si>
  <si>
    <t>VPA on täisloobitud, takistus on sügavusel 1,8m manteltorust. VPA päis on keere keermes, tuleb logistades lahti. Algne sügavus oli oli 16,8m.</t>
  </si>
  <si>
    <t>VPA on terve. VPA asub põllumaa keskel, ligipääs keerukas. VPA päis on keere-keermes, tuleb loksutades lahti. Veepinnal naftasaaduste kihti pole. Algne sügavus oli oli 12m.</t>
  </si>
  <si>
    <t>VPA on terve. VPA asub põllumaa keskel, ligipääs keerukas. VPA päis on keere-keermes, tuleb loksutades lahti. Veepinnal naftasaaduste kihti pole. Algne sügavus oli oli 12,5m.</t>
  </si>
  <si>
    <t>VPA on terve. VPA päis on keere-keermes, tuleb loksutades lahti. Veepinnal naftasaaduste kihti pole. Algne sügavus oli oli 6m.</t>
  </si>
  <si>
    <t>VPA-l puudub päis. Veepinnal naftasaaduste kihti pole. Algne sügavus oli oli 12,6m.</t>
  </si>
  <si>
    <t>VPA on terve. Avamiseks padrunvõti 17. VPA veepinnal naftasaaduste kihti pole. Algne sügavus oli oli 11m.</t>
  </si>
  <si>
    <t>VPA on terve. Avamiseks padrunvõti 19. VPA veepinnal on 0,5cm paksune naftasaaduste kiht. Algne sügavus oli oli 11m.</t>
  </si>
  <si>
    <t>VPA on terve. Avamiseks 6-kantvõti 8. Veepinnal naftasaaduste kihti pole. Algne sügavus oli oli 12,8m. Varasemal ajal pole naftasaaduste kihti VPA-s avastatud.</t>
  </si>
  <si>
    <t>VPA on terve. On kavatsetud kasututada puurkaevuna, Päis on lahtiselt peal, keere keermes. Veepinnal naftasaaduste kihti pole. Algne sügavus oli oli 102,5m.</t>
  </si>
  <si>
    <t>VPA on terve. Avamiseks 6-kant võti 8. Veepinnal naftasaaduste kihti pole. Manteltoru on madalamaks lõigatud (enne 0,95m, nüüd 0,38m). Algne sügavus oli oli 12,5m.</t>
  </si>
  <si>
    <t>VPA on terve. Avamiseks padrunvõti 17 või 6-kantvõti 8. Algne sügavus oli oli 12,4m. Veepinnal naftasaaduste kihti pole.</t>
  </si>
  <si>
    <t>VPA on terve. Avamiseks 6-kantvõti 8. Algne sügavus oli oli 12,9m. Veepinnal naftasaaduste kihti pole.</t>
  </si>
  <si>
    <t>VPA on terve. VPA asub transpordi alal. Algne sügavus oli oli 6m ja VPA põhjas naftasaadused 46cm.</t>
  </si>
  <si>
    <t>VPA on maapinnaga tasa, suudmel on lahtine kate. VPA asub transpordi alal. VPA põhjas võib naftasaaduste kihi paksus olla 1,95m. Algne sügavus oli oli 6m.</t>
  </si>
  <si>
    <t>VPA on terve. Avamiseks padrunvõti 17 või 19. Veepinnal on paks masuudikiht, ka põhjas võib olla paks masuut. Algne sügavus oli oli 40m.</t>
  </si>
  <si>
    <t xml:space="preserve">VPA päis on lahtiselt peal, osaliselt täisloobitud. Algne sügavus oli oli 4,2m, vett VPA-s pole. Plastoru 7cm metallmanteltorust madalamal. </t>
  </si>
  <si>
    <t>VPA on terve. Päis on lahtiselt peal. Sisemine plasttoru on 4cm metallmanteltorust madalam. Algne sügavus oli oli 5,7m. VPA veepinnal oli 0,5cm naftasaaduste kiht.</t>
  </si>
  <si>
    <t>VPA on terve. Avamiseks 6-kant võti 8. Plasttoru metalltoruga samal kõrgusel. Vesi rauarikas ja savikas. Algne sügavus oli 7,8m. Veepinnal naftasaaduste kihti pole.</t>
  </si>
  <si>
    <t>VPA on terve. Avamiseks 6-kantvõti 8. Sisemine plasttoru 2cm metalltorust madalamal. Veepinnal naftasaaduste kihti pole, põhjas pehme sete. Algne sügavus oli oli 1,85m.</t>
  </si>
  <si>
    <t>VPA on terve. Päis on keere keermes, avamiseks kettvõti. Sisemine 110mm plasttoru on 83cm kaitsetorust madalamal. VPA kinni sügavusel 4,05m. Põhjas pehme õline sete. Algne sügavus oli oli 5,5m. Vett sügavusel 4,88m kaitsetorust pole.</t>
  </si>
  <si>
    <t>VPA on terve. Päis on keere keermes, avamiseks kettvõti. Sisemine 110 plasttoru on kaitsetorust 21cm madalamal. Algne sügavus oli 11,5m. Veepinnal naftasaaduste kihti pole.</t>
  </si>
  <si>
    <t>VPA on terve. Paigaldatud uus sinine päis, avamiseks 6-kantvõti 8; Veepinnal naftasaaduste kihti pole. Algne sügavus oli oli 12m.</t>
  </si>
  <si>
    <t>VPA on terve. Päis on keere keermes, avamiseks kettvõti. Algne sügavus oli 10m. Vett sügavusel 9,52m kaitsetorust pole, põhjas pehme sete.</t>
  </si>
  <si>
    <t>Proovi võtmisel 06.10.2017 oli vett VPA-s 21l, pumba sügavus oli 7,2m manteltoru otsast. Proov võeti pärast 1-kordse veekoguse välja pumpamist (3 minutit - alanes veetase pumbani) sagedusel 105Hz. q 0,03. S 3,5</t>
  </si>
  <si>
    <t>Proovi võtmisel 06.10.2017 oli vett VPA-s 23,5l, pumba sügavus oli 5,7m manteltoru otsast. Proov võeti pärast 4-kordse veekoguse välja pumpamist (22 minutit) sagedusel 120Hz. 6 minitiga sagedusel 200Hz alanes veetase pumbani. q 0,07. S 4,41</t>
  </si>
  <si>
    <t>Proovi võtmisel 09.10.2017 oli vett VPA-s 2,3l, pumba sügavus 3,45m manteltoru otsast. Proov võeti pärast 4-kordse veekoguse välja pumpamist (2 minutiga alanes veetase pumbani) sagedusel 90Hz. q 0,03. S 0,02</t>
  </si>
  <si>
    <t>Proovi võtmisel 26.09.2017 oli vett 13l. Proov võeti pärast VPA 1-kordset tühjendamist pumbaga MP-1 (36 sekundiga alanes veetase pumbani) sagedusel 250Hz. Veetase taastub väga aeglaselt.</t>
  </si>
  <si>
    <t>Proovi võtmisel 19.10.2017 oli vett VPA-s 78,5l, pumba sügavus 9m manteltoru otsast. Pumbates 250Hz alanes veetase 5 minutiga pumbani. Proov võeti pärast 1,5-kordse veekoguse välja pumpamist sagedusel 200Hz. q 0,015. S 6,91</t>
  </si>
  <si>
    <t>Proovi võtmisel 01.09.2017 oli vett VPA-s 35l, pumba sügavus 11,5m manteltoru otsast. Proov võeti pärast 4-kordse veekoguse välja pumpamist (23 minutit) sagedusel 150Hz. q 0,1. S 0,48. Pumbates sagedusega 200Hz alanes veetase 2,5 minutiga pumbani.</t>
  </si>
  <si>
    <t>Proovi võtmisel 02.10.2017 oli vett VPA-s 52l, pumba sügavus 10m manteltoru otsast. Proov võeti pärast 1-kordse veekoguse välja pumpamist (2 minutiga alanes veetase pumbani) sagedusel 200Hz. q 0,001. S 6,5.</t>
  </si>
  <si>
    <t>Proovi võtmisel 01.09.2017 oli vett VPA-s 26l, pumba sügavus 11m manteltoru otsast. Proov võeti pärast 4-kordse veekoguse välja pumpamist (15 minutit) sagedusel 147Hz. Pumbates sagedusega 200Hz alanes veetase 3 minutiga pumbani. q 0,03. S 2,62</t>
  </si>
  <si>
    <t>Proovi võtmisel 22.09.2017 oli vett VPA-s 12l, pumba sügavus oli 5,75m manteltoru otsast. Proov võeti pärast 1-kordse veekoguse välja pumpamist (2 minutiga alanes veetase pumbani). q 0,1. S 0,92</t>
  </si>
  <si>
    <t>Proovi võtmisel 25.09.2017 oli vett VPA-s 18l, pumba sügavus 5,5m manteltoru otsast. Proov võeti pärast 4-kordse veekoguse välja pumpamist (47 minutit) sagedusel 102Hz. q 0,02. S 0,34. Pumbates sagedusega 150Hz alanes veetase 3 minutiga pumbani.</t>
  </si>
  <si>
    <t>Proovi võtmisel 22.09.2017 oli vett VPA-s 26l, pumba sügavus 7,6m manteltoru otsast. Proov võeti pärast 4-kordse veekoguse välja pumpamist (15 minutit) sagedusel 135Hz. q 0,11. S 3,45. Pumbates sagedusega 200Hz alanes veetase 3 minutiga pumbani.</t>
  </si>
  <si>
    <t>Proovi võtmisel 27.09.2017 oli vett VPA-s 50l, pumba sügavus 7,5m manteltoru otsast. Proov võeti pärast 1-kordse veekoguse välja pumpamist (6 minutiga alanes veetase pumbani) sagedusel 150Hz.</t>
  </si>
  <si>
    <t>Proovi võtmisel 21.09.2017 oli vett VPA-s 18l, pumba sügavus 4,6m manteltoru otsast. Proov võeti pärast 2-kordse veekoguse välja pumpamist (82 minutit) sagedusel 100Hz (7 minutiga alanes veetase pumbani). Q 0,014. S 1,48.</t>
  </si>
  <si>
    <t>Proovi võtmisel 19.10.2017 oli vett VPA-s 41l, pumba sügavus 4,7m manteltoru otsast. Proov võeti pärast 4-kordse veekoguse välja pumpamist (34 minutit) sagedusel 150Hz (4 minutiga alanes veetase pumbani). q 0,08. S 3,79.</t>
  </si>
  <si>
    <t>Proovi võtmisel 19.10.2017 oli vett VPA-s 5,6l, pumba sügavus 4,7m manteltoru otsast. Proov võeti pärast 4-kordse veekoguse välja pumpamist (4 minutit) sagedusel 130Hz (50 sekundiga alanes veetase pumbani). q 0,11. S 2,55.</t>
  </si>
  <si>
    <t>VPA on terve. Päis on keere keermes, avamiseks kettvõti. VPA kinni sügavusel 7,25m maapinnast. Põhjas pehme sete, kuid mitte naftasaadus. Algne sügavus oli 9,8m. Vett sügavusel 7,61m kaitsetorust pole.</t>
  </si>
  <si>
    <t>VPA tühjenduspumpamisel 3'' süvaveepumbaga 31.08.2017 oli vett VPA-s 697l, pumba sügavus oli 43m manteltoru otsast. Proov võeti pärast 1-kordse veekoguse välja pumpamist (23 minutit). q 0,5. S 7,85</t>
  </si>
  <si>
    <t>VPA on terve. Tabalukk võtmega ees. Sisemine plasttoru välimisest plasttorust 3,5cm madalamal. Veepinnal naftasaaduste kihti pole. Vesi roosa, rauane, põhjas 5cm setet.</t>
  </si>
  <si>
    <t>Proovi võtmisel 27.09.2017 oli vett VPA-s 44l, pumba sügavus 8,4m manteltoru otsast. Proov võeti pärast 2-kordse veekoguse välja pumpamist (6 minutiga alanes veetase pumbani) sagedusel 150Hz. q 0,03. S 6,06.</t>
  </si>
  <si>
    <t>VPA-d mitte taastada ja see tuleb nõetekohaslt likvideerida.</t>
  </si>
  <si>
    <t>VPA-l puudub päis. Veepinnal naftasaaduste kihti pole. Algne sügavus oli oli 30m.</t>
  </si>
  <si>
    <t>Avada VPA suue, puhastada VPA settest ja paigaldada uus kaitsetoru ja päis. Jätkata seiret</t>
  </si>
  <si>
    <t>Endise Sillaotsa bituumenibaasi ja soolaliivalao pinnase ja põhjavee õli- ja kloriidireostus, AS Maves nr 5197</t>
  </si>
  <si>
    <t>Jätkata seiret (lisades kloriidide analüüsid).</t>
  </si>
  <si>
    <t>Metall 108mm: +0,5-1,05m; HDPE: 60mm +0,5-3,5; F 0,5-3,5m</t>
  </si>
  <si>
    <t>Täitepinnas: killustik, ehituskivide tükid, tuhk; ei haise naftasaaduste järgi</t>
  </si>
  <si>
    <t>Täitepinnas: keskliiv, kollakashall, kesktihe, niiske; haiseb naftasaaduste järgi</t>
  </si>
  <si>
    <t>Lubjakivi: hall, tugev või kesktugev, õhukeste mergli vahekihtidega, ülaosas raudoiididega, allosas glaukoniidi teradega</t>
  </si>
  <si>
    <t>Metall 108mm: 0,0-0,6m; HDPE: 60mm 0,07-3,25; F 0,25-3,25m</t>
  </si>
  <si>
    <t>Liivsavimoreen: tumehall, pehme, sisaldab 15% jämepurdu; ei haise naftasaaduste järgi</t>
  </si>
  <si>
    <t>Liivakivi: murenenud, hall, ei haise naftasaaduste järgi</t>
  </si>
  <si>
    <t>Aleuriit: kollase-hall kirju, tihe, niiske; haiseb naftasaaduste järgi</t>
  </si>
  <si>
    <t>Aleuriit: kollase-hall kirju, tihe, niiske, sisaldab õhukesi liivakivi vahekihte; haiseb nõrgalt naftasaaduste järg</t>
  </si>
  <si>
    <t>VPA puhastada algse sügavuseni, sulgeda päisega ja jätkata seiret.</t>
  </si>
  <si>
    <t>Proovi võtmisel 25.10.2017 oli vett VPA-s 37,5l, pumba sügavus oli 5,4m manteltoru otsast. Proov võeti pärast 4-kordse veekoguse välja pumpamist (28 minutit) sagedusel 150Hz. Veetaseme sügavusel 1,7m torust oli kuulda vee jooksmist VPA-sse. q 0,09. S 1,44</t>
  </si>
  <si>
    <t>VPA-le paigaldada uus metallkaitsetoru ja päis, isoleerida pinnaveest ja jätkata seiret.</t>
  </si>
  <si>
    <t>VPA on avariis. Avamiseks 6-kantvõti 8. Kaitsetoru on kõveraks sõidetud. Pump MP-1 alla ei lähe. 13.04.2017 oli veesamba kõrgus 1,6m, veepinnal naftasaaduste kihti polnud. Sisemine plasttoru on 0,25m kaitsetorust madalamal. Algne sügavus oli oli 4,8m.</t>
  </si>
  <si>
    <t>Peenliiv: kollakspruun, kesktihe, veeküllastunud; ei haise naftasaaduste järgi</t>
  </si>
  <si>
    <t>Aleuriit: hall, tihe; ei haise naftasaaduste järgi</t>
  </si>
  <si>
    <t>Täitepinnas: muld, killustik, peenliiv; alates 1,2m šlakk, pruun; ei haise naftasaaduste järgi</t>
  </si>
  <si>
    <t>Täitepinnas: keskliiv, must, tihe, veeküllastunud; ei haise naftasaaduste järgi</t>
  </si>
  <si>
    <t>Keskliiv: must, tihe, niiske, veeküllastunud; haiseb nõrgalt naftasaaduste järgi</t>
  </si>
  <si>
    <t>Aleuriit: helehall, tihe, veeküllastunud; ei haise naftasaaduste järgi</t>
  </si>
  <si>
    <t>Savi: pruunikashall, kõva; ei haise naftasaaduste järgi</t>
  </si>
  <si>
    <t>Aleuriit: helehall, tihe, niiske, sisaldab liivakivi tükke; ei haise naftasaaduste järgi</t>
  </si>
  <si>
    <t>VPA tuleb rajada uuesti vastavalt nõuetele ja suurema diameetriga ning jätkata seiret.</t>
  </si>
  <si>
    <t>Metallkaitsetoru kõver, varem on kaitsetoru olnud üle maapinna 0,9m. VPA täisloobitud sügavusel 0,11m (torust 1,18m) või on 60mm plasttoru katki. Algne sügavus oli 1,6m.</t>
  </si>
  <si>
    <t>Metall 108mm: +0,7-1,6m; HDPE 60 mm: +0,4-6,6 m; F 1,6-5,6 m</t>
  </si>
  <si>
    <t>Maapinda on ümberringi tõstetud 0,7m. VPA on täisloobitud sügavuseni 1,9m maapinnast (2,1m torust). Avamiseks 6-kantvõti 8. Vett VPA-s sellel sügavusel pole. Algne sügavus oli 4,8m.</t>
  </si>
  <si>
    <t>VPA on terve. Paikneb võsas. Avamiseks padrunvõti 17. Sisemine plasttoru 0,2m metalltoru äärest sügavamal. Veepinnal naftasaaduste kihti pole. Põhjas pehme savikas sete. Algne sügavus oli 5,8m.</t>
  </si>
  <si>
    <t>Maapinda on ümberringi tõstetud 0,3m. Avamiseks 6-kantvõti 8. VPA on täisloobitud sügavuseni 3m maapinnast (3,6m torust). Veepinnal naftasaaduste kihti pole. Vett VPA-s vähe (0,5m). Algne sügavus oli 8,3m.</t>
  </si>
  <si>
    <t>VPA tuleb puhastada settest ja pikendada kaitsetoru maapealset osa ja jätkata seiret.</t>
  </si>
  <si>
    <t>Proovi ei saa võtta, pump MP-1 ja bailer alla ei lähe.</t>
  </si>
  <si>
    <t>Proovi võtmisel 05.04.2017 oli vett VPA-s 2,4l, pumba sügavus oli 3,1m manteltoru otsast. Proov võeti pärast 4-kordse veekoguse väljapumpamist (105 sekundit) sagedusel 100Hz. VPA tootlikkust limiteerib filtertoru läbimõõt. q 0,017. S 0,88</t>
  </si>
  <si>
    <t>Proovi ei saa võtta, vett vähe.</t>
  </si>
  <si>
    <t>VPA puhastada endisele sügavusele 13,8m, sulgeda päisega ja jätkata seiret.</t>
  </si>
  <si>
    <t>VPA on terve. Päis on keere keermes, avamiseks kettvõti. Kaitsetoru lahti, keerleb kaasa. Sisemine 110mm plasttoru on 64cm kaitsetorust madalamal. VPA kinni sügavusel 3,88m maapinnast. Algne sügavus oli 4,0m. Vesi oli sügavusel 5,14m kaitsetorust.</t>
  </si>
  <si>
    <t>Proovi ei võetud, kuna varasema reostus puudub. Jääkreostust pole.</t>
  </si>
  <si>
    <t>VPA on terve. Päis lahtiselt peal. Konstruktsiooni kohta andmed puuduvad. Kaitsetoru maapinnaga tasa. Veepinnal naftasaaduste kihti pole.
Veepinnal naftasaaduste kihti pole. Veeproovi ei võeta.</t>
  </si>
  <si>
    <t>Eemaldada VPA-st 9 m sügavusel takistus ja jätkata seiret.</t>
  </si>
  <si>
    <t>Eemaldada VPA-st naftasaadused (vajadusel korduvalt) ja jätkata vaba naftasaaduste paksuse või veekvaliteedi seiret</t>
  </si>
  <si>
    <t>VPA tuleb taastada reostuse leviku selgitamiseks kütusehoidlast põhja suunas.</t>
  </si>
  <si>
    <t>VPA tuleb taastada reostuse leviku selgitamiseks kütusehoidlast edela-lõuna suunas.</t>
  </si>
  <si>
    <t>Proovi võtmisel 21.09.2017 oli vett VPA-s 21l, pumba sügavus 4,5m manteltoru otsast.  Pumbates sagedusega 120Hz alanes veetase 5 minutiga pumbani. Proov võeti pärast 4-kordse veekoguse välja pumpamist (27 minutit) sagedusel 100Hz. Q 0,05. S 1,8.</t>
  </si>
  <si>
    <t>Oriküla side- ja õhukaitseväeosa</t>
  </si>
  <si>
    <t>VPA tuleb taastada, asendada kõverad torud ja jätkata seiret.</t>
  </si>
  <si>
    <t>VPA kaitsetoruks on 60/52mm tsinktoru, millel päis puudub ja milles sügavusel 2,5m on takistus. VPA sügavus on 4,1m maapinnast, töötab põhjaga ja mis ei ava lubjakivi veekihti. Algne sügavus oli oli 5,3m. Veepinnal naftasaaduste kihti pole.</t>
  </si>
  <si>
    <t xml:space="preserve">VPA kaitsetoruks on 52mm tsinktoru. Päis on lahtiselt peal. Sügavusel 3,8m maapinnast on takistus. Algne sügavus oli oli 6,8m. Veepinnal naftasaaduste kihti pole. </t>
  </si>
  <si>
    <t>VPA tuleb JRO seirevõrgust välja arvata, VPA seiret teeb AS Paide Vesi Vodja veehaarde seire raames.</t>
  </si>
  <si>
    <t>VPA kaitsetoru on katki sõidetud raudteeäärsete tööde tulemusel.</t>
  </si>
  <si>
    <t>Manteltoru ülemine osa on välja tõmmatud, manteltoru algab 25cm allpool maapinda ja osaliselt on VPA kinni varisenud.</t>
  </si>
  <si>
    <t>Proovi ei võetud. Proovi saab võtta kaevus oleva pumbaga omaniku kohal oleku ajal.</t>
  </si>
  <si>
    <t>VPA on terve. Avamiseks padrunvõti 17. Veepinnal naftasaaduste kihti pole. Algne sügavus oli oli 109m.</t>
  </si>
  <si>
    <t>Proov võeti pumbaga MP-1. PA-st pole kunagi proove võetud.</t>
  </si>
  <si>
    <t>Proovi ei võeta, kuna see iseloomustaks vaid naftasaaduste lahustuvust vees. PA-st pole kunagi proove võetud.</t>
  </si>
  <si>
    <t>Proovi võtmisel 14.09.2017 oli vett PA-s 43l, pumba sügavus 10,3m manteltoru otsast. Proov võeti pärast 4-kordse veekoguse välja pumpamist (10 minutit) sagedusel 250Hz. q 0,29. S 0,14</t>
  </si>
  <si>
    <t>PA tuleb puhastada settest ja nõuetekohaselt likvideerida.</t>
  </si>
  <si>
    <t>PA taastamine pole otstarbekas.</t>
  </si>
  <si>
    <t>PA tuleb puhastada settest ja nõuetekohaselt likvideerida. Tõenäolislt jääb PA ette Kaitseministeeriumi arendustegevusele.</t>
  </si>
  <si>
    <t>PA on terve. Avamiseks kettvõti, manteltoru päis on keere keermes. Veepinnal on 1cm paksune naftasaaduste kiht.</t>
  </si>
  <si>
    <t>PA on terve. Avamiseks kettvõti, manteltoru päis on keere keermes. Veepinnal naftasaaduste kile.</t>
  </si>
  <si>
    <t>PA on terve, päis vigastatud ja lahtiselt toru peal. Torul uus kõrgus 3cm madalam (100,79). Veepinnal oli 1,5cm paksune naftasaaduste kiht. Algne sügavus oli oli 13,0m.</t>
  </si>
  <si>
    <t>PA on terve. Avamiseks kettvõti, manteltoru päis on keere keermes. Veepinnal on 1,5cm paksune naftasaaduste kiht.</t>
  </si>
  <si>
    <t>PA on terve. Avamiseks kettvõti, manteltoru päis on keere keermes. Veepinnal on 0,5cm paksune naftasaaduste kiht, põhjas pehme sete. Algne sügavus oli oli 10,4m.</t>
  </si>
  <si>
    <t>PA on terve. Avamiseks kettvõti, manteltoru päis on keere keermes. Veepinnal on 7cm paksune naftasaaduste kiht.</t>
  </si>
  <si>
    <t>PA on terve. Päis on katki sõidetud, kuid ei sega avamist. Avamiseks kettvõti, manteltoru päis on keere keermes. Veepinnal naftasaaduste kihti pole.</t>
  </si>
  <si>
    <t>PA on terve. Avamiseks kettvõti, manteltoru päis on keere keermes. Veepinnal on 2cm paksune naftasaaduste kiht.</t>
  </si>
  <si>
    <t>PA on hävinud, jäänud tee-ehituse alla.</t>
  </si>
  <si>
    <t>PA on terve. Avamiseks kettvõti, manteltoru päis on keere keermes. Veepinnal 13cm paksune naftasaaduste kiht.</t>
  </si>
  <si>
    <t>PA-l puudub päis. Veepinnal naftasaaduste kihti pole. Põhjas pehme sete. 02.10.2017 ei olnud võimalik pump alla lasta, sügavusel 8,4m takistus ees (plastpudel või puutükk). Algne sügavus oli oli 12,2m.</t>
  </si>
  <si>
    <t>PA on terve. Avamiseks kettvõti, manteltoru päis on keere keermes. Veepinnal naftasaaduste kile. Vesi jooksis lõhest PA-sse. Algne sügavus oli oli 12,1m.</t>
  </si>
  <si>
    <t>PA on terve. Avamiseks kettvõti, manteltoru päis on keere keermes. Veepinnal 1cm paksune naftasaadustekihi. Põhjas pehme sete. Algne sügavus oli oli 12,2m.</t>
  </si>
  <si>
    <t>PA on terve. Avamiseks kettvõti, manteltoru päis on keere keermes. Veepinnal 23cm paksune naftasaaduste kiht ja bakterid.</t>
  </si>
  <si>
    <t>PA on terve. Avamiseks kettvõti, manteltoru päis on keere keermes. Veepinnal on 0,5cm naftasaaduste kiht. Algne sügavus oli oli 13,3m.</t>
  </si>
  <si>
    <t>PA on terve. Paigaldati uus päis ja PA suudme absoluutkõrgus muutus 12 cm madalamaks, uus absoluutkõrgus 101,39. Avamiseks 6-kantvõti 8. Naftasaaduste kihti veepinnal pole. Vesi jooksis lõhest PA-sse. Põhjas pehme sete.</t>
  </si>
  <si>
    <t>Manteltoru ülemine osa on ära lõigatud ja PA kinni varisenud sügavuseni 10,47m maapinnast. Algne sügavus oli oli 12m maapinnast. Veetase 8,37 maapinnast.</t>
  </si>
  <si>
    <t>Manteltoru ülemine osa on välja tõmmatud ja PA kinni varisenud 6,57m maapinnast.Algne sügavus oli oli 14m maapinnast.</t>
  </si>
  <si>
    <t>Manteltoru ülemine osa on välja tõmmatud ja PA kinni varisenud 0,4m maapinnast. Algne sügavus oli oli 14m maapinnast.</t>
  </si>
  <si>
    <t>PA on avariis. PA on täis loobitud, sügavusel 2,92m torust (alates 28.06.2013). Avamiseks kettvõti, manteltoru päis on keere keermes. Algne sügavus oli oli 12,3m.</t>
  </si>
  <si>
    <t>PA on avariis. PA on täis loobitud, sügavusel 4,13m torust. Avamiseks kettvõti, manteltoru päis on keere keermes. Algne sügavus oli oli 12,2m.</t>
  </si>
  <si>
    <t>PA on avariis. PA on täis loobitud, sügavusel 2,11m torust. Avamiseks kettvõti, manteltoru päis on keere keermes. Algne sügavus oli oli 13,4m.</t>
  </si>
  <si>
    <t>PA on hävinud või likvideeritud 1999.a juulis.</t>
  </si>
  <si>
    <t>PA on avariis. PA on täis loobitud, sügavusel 5,98m torust, vett pole. PA-l puudub päis. Algne sügavus oli oli 12m maapinnast.</t>
  </si>
  <si>
    <t>PA on terve. Avamiseks kettvõti, manteltoru päis on keere keermes. Veepinnal naftasaaduste kihti pole. Põhjas pehme sete (20cm). Vesi jookseb lõhest PA-sse. Algne sügavus oli oli 13,4m.</t>
  </si>
  <si>
    <t>Proovi ei saa võtta. PA-st pole kunagi proove võetud.</t>
  </si>
  <si>
    <t>Proov võeti pumbaga MP-1. PA-st pole kunagi proove võetud. Pumpamisel tuli veepinnale õlilaike ja palju bakterimassi, mis ummistas pumba.</t>
  </si>
  <si>
    <t>Proovi ei saa võtta. PA-st on võetud proove kolmel korral.</t>
  </si>
  <si>
    <t>PA tuleb puhastada settest ja nõuetekohaselt likvideerida. PA taastamine pole otstarbekas.</t>
  </si>
  <si>
    <t>PA õige asukoht tuleb leida lahtikaevamisega, puhastada settest ja nõuetekohaselt likvideerida. PA taastamine pole otstarbekas. (PA koordinaadid võivad olla ka 611900,9; 6569531,4)</t>
  </si>
  <si>
    <t>VPA on täis loobitud. VPA on päiseta. Algne sügavus oli oli 20,2m maapinnast. Veepinnal naftasaaduste kihti pole.</t>
  </si>
  <si>
    <t>PA on avariis. Manteltoru ülemine osa on välja tõmmatud ja PA kinni varisenud.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</si>
</sst>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dd\.mm\.yyyy;@"/>
  </numFmts>
  <fonts count="8">
    <font>
      <sz val="11"/>
      <color theme="1"/>
      <name val="Calibri"/>
      <family val="2"/>
      <charset val="186"/>
      <scheme val="minor"/>
    </font>
    <font>
      <sz val="10"/>
      <name val="Arial"/>
      <family val="2"/>
      <charset val="186"/>
    </font>
    <font>
      <sz val="10"/>
      <color theme="1"/>
      <name val="Arial"/>
      <family val="2"/>
      <charset val="186"/>
    </font>
    <font>
      <b/>
      <sz val="10"/>
      <color rgb="FFFF0000"/>
      <name val="Arial"/>
      <family val="2"/>
      <charset val="186"/>
    </font>
    <font>
      <sz val="10"/>
      <name val="Arial Unicode MS"/>
      <family val="2"/>
      <charset val="186"/>
    </font>
    <font>
      <b/>
      <sz val="10"/>
      <color rgb="FFFF0000"/>
      <name val="Arial Unicode MS"/>
      <family val="2"/>
      <charset val="186"/>
    </font>
    <font>
      <sz val="9"/>
      <name val="Arial"/>
      <family val="2"/>
      <charset val="186"/>
    </font>
    <font>
      <sz val="10"/>
      <name val="Arial Unicode MS"/>
      <family val="2"/>
      <charset val="186"/>
    </font>
  </fonts>
  <fills count="2">
    <fill>
      <patternFill patternType="none"/>
    </fill>
    <fill>
      <patternFill patternType="gray125"/>
    </fill>
  </fills>
  <borders count="3">
    <border>
      <left/>
      <right/>
      <top/>
      <bottom/>
      <diagonal/>
    </border>
    <border>
      <left/>
      <right/>
      <top/>
      <bottom style="thin">
        <color indexed="64"/>
      </bottom>
      <diagonal/>
    </border>
    <border>
      <left/>
      <right/>
      <top/>
      <bottom style="medium">
        <color indexed="64"/>
      </bottom>
      <diagonal/>
    </border>
  </borders>
  <cellStyleXfs count="1">
    <xf numFmtId="0" fontId="0" fillId="0" borderId="0"/>
  </cellStyleXfs>
  <cellXfs count="85">
    <xf numFmtId="0" fontId="0" fillId="0" borderId="0" xfId="0"/>
    <xf numFmtId="0" fontId="1" fillId="0" borderId="0" xfId="0" applyFont="1" applyFill="1" applyBorder="1" applyAlignment="1">
      <alignment vertical="center"/>
    </xf>
    <xf numFmtId="0" fontId="1" fillId="0" borderId="0" xfId="0" applyFont="1" applyFill="1" applyBorder="1" applyAlignment="1">
      <alignment horizontal="right" vertical="center"/>
    </xf>
    <xf numFmtId="49" fontId="1" fillId="0" borderId="0" xfId="0" applyNumberFormat="1" applyFont="1" applyFill="1" applyBorder="1" applyAlignment="1">
      <alignment vertical="center"/>
    </xf>
    <xf numFmtId="164" fontId="1" fillId="0" borderId="0" xfId="0" applyNumberFormat="1" applyFont="1" applyFill="1" applyBorder="1" applyAlignment="1">
      <alignment vertical="center"/>
    </xf>
    <xf numFmtId="2" fontId="1" fillId="0" borderId="0" xfId="0" applyNumberFormat="1" applyFont="1" applyFill="1" applyBorder="1" applyAlignment="1">
      <alignment vertical="center"/>
    </xf>
    <xf numFmtId="14" fontId="1" fillId="0" borderId="0" xfId="0" applyNumberFormat="1" applyFont="1" applyFill="1" applyBorder="1" applyAlignment="1">
      <alignment vertical="center"/>
    </xf>
    <xf numFmtId="0" fontId="2" fillId="0" borderId="0" xfId="0" applyFont="1" applyFill="1" applyBorder="1" applyAlignment="1">
      <alignment horizontal="left" vertical="center"/>
    </xf>
    <xf numFmtId="2" fontId="1" fillId="0" borderId="0" xfId="0" applyNumberFormat="1" applyFont="1" applyFill="1" applyBorder="1" applyAlignment="1">
      <alignment horizontal="left" vertical="center"/>
    </xf>
    <xf numFmtId="0" fontId="1" fillId="0" borderId="0" xfId="0" applyFont="1" applyFill="1" applyBorder="1" applyAlignment="1">
      <alignment horizontal="left" vertical="center"/>
    </xf>
    <xf numFmtId="0" fontId="1" fillId="0" borderId="0" xfId="0" quotePrefix="1" applyFont="1" applyFill="1" applyBorder="1" applyAlignment="1">
      <alignment horizontal="left" vertical="center"/>
    </xf>
    <xf numFmtId="49" fontId="1" fillId="0" borderId="0" xfId="0" quotePrefix="1" applyNumberFormat="1" applyFont="1" applyFill="1" applyBorder="1" applyAlignment="1">
      <alignment vertical="center"/>
    </xf>
    <xf numFmtId="0" fontId="2" fillId="0" borderId="0" xfId="0" applyNumberFormat="1" applyFont="1" applyFill="1" applyBorder="1" applyAlignment="1">
      <alignment horizontal="left" vertical="center"/>
    </xf>
    <xf numFmtId="0" fontId="1" fillId="0" borderId="0" xfId="0" applyFont="1" applyFill="1" applyBorder="1" applyAlignment="1">
      <alignment vertical="center" wrapText="1"/>
    </xf>
    <xf numFmtId="1" fontId="1" fillId="0" borderId="0" xfId="0" applyNumberFormat="1" applyFont="1" applyFill="1" applyBorder="1" applyAlignment="1">
      <alignment vertical="center"/>
    </xf>
    <xf numFmtId="0" fontId="6" fillId="0" borderId="0" xfId="0" applyFont="1" applyFill="1" applyBorder="1" applyAlignment="1">
      <alignment vertical="center"/>
    </xf>
    <xf numFmtId="1" fontId="2" fillId="0" borderId="0" xfId="0" applyNumberFormat="1" applyFont="1" applyFill="1" applyAlignment="1">
      <alignment vertical="center"/>
    </xf>
    <xf numFmtId="2" fontId="2" fillId="0" borderId="0" xfId="0" applyNumberFormat="1" applyFont="1" applyFill="1" applyAlignment="1">
      <alignment vertical="center"/>
    </xf>
    <xf numFmtId="0" fontId="2" fillId="0" borderId="0" xfId="0" applyFont="1" applyFill="1" applyAlignment="1">
      <alignment horizontal="left" vertical="center"/>
    </xf>
    <xf numFmtId="1" fontId="1" fillId="0" borderId="0" xfId="0" applyNumberFormat="1" applyFont="1" applyFill="1" applyBorder="1" applyAlignment="1">
      <alignment horizontal="left" vertical="center"/>
    </xf>
    <xf numFmtId="2" fontId="2" fillId="0" borderId="0" xfId="0" applyNumberFormat="1" applyFont="1" applyFill="1" applyBorder="1" applyAlignment="1">
      <alignment vertical="center"/>
    </xf>
    <xf numFmtId="1" fontId="2" fillId="0" borderId="0" xfId="0" applyNumberFormat="1" applyFont="1" applyFill="1" applyBorder="1" applyAlignment="1">
      <alignment horizontal="left" vertical="center"/>
    </xf>
    <xf numFmtId="1" fontId="1" fillId="0" borderId="0" xfId="0" applyNumberFormat="1" applyFont="1" applyFill="1" applyBorder="1" applyAlignment="1">
      <alignment vertical="center" wrapText="1"/>
    </xf>
    <xf numFmtId="0" fontId="2" fillId="0" borderId="0" xfId="0" applyFont="1" applyFill="1" applyBorder="1" applyAlignment="1">
      <alignment vertical="center"/>
    </xf>
    <xf numFmtId="2" fontId="1" fillId="0" borderId="0" xfId="0" applyNumberFormat="1" applyFont="1" applyFill="1" applyBorder="1" applyAlignment="1">
      <alignment horizontal="right" vertical="center"/>
    </xf>
    <xf numFmtId="14" fontId="1" fillId="0" borderId="0" xfId="0" applyNumberFormat="1" applyFont="1" applyFill="1" applyBorder="1" applyAlignment="1">
      <alignment horizontal="right" vertical="center"/>
    </xf>
    <xf numFmtId="1" fontId="2" fillId="0" borderId="0" xfId="0" applyNumberFormat="1" applyFont="1" applyFill="1" applyBorder="1" applyAlignment="1">
      <alignment horizontal="right" vertical="center"/>
    </xf>
    <xf numFmtId="49" fontId="2" fillId="0" borderId="0" xfId="0" applyNumberFormat="1" applyFont="1" applyFill="1" applyBorder="1" applyAlignment="1">
      <alignment vertical="center"/>
    </xf>
    <xf numFmtId="1" fontId="2" fillId="0" borderId="0" xfId="0" applyNumberFormat="1" applyFont="1" applyFill="1" applyBorder="1" applyAlignment="1">
      <alignment vertical="center"/>
    </xf>
    <xf numFmtId="164" fontId="2" fillId="0" borderId="0" xfId="0" applyNumberFormat="1" applyFont="1" applyFill="1" applyBorder="1" applyAlignment="1">
      <alignment vertical="center"/>
    </xf>
    <xf numFmtId="2" fontId="2" fillId="0" borderId="0" xfId="0" applyNumberFormat="1" applyFont="1" applyFill="1" applyAlignment="1">
      <alignment horizontal="right" vertical="center"/>
    </xf>
    <xf numFmtId="14" fontId="2" fillId="0" borderId="0" xfId="0" applyNumberFormat="1" applyFont="1" applyFill="1" applyBorder="1" applyAlignment="1">
      <alignment vertical="center"/>
    </xf>
    <xf numFmtId="2" fontId="2" fillId="0" borderId="0" xfId="0" applyNumberFormat="1" applyFont="1" applyFill="1" applyBorder="1" applyAlignment="1">
      <alignment horizontal="left" vertical="center"/>
    </xf>
    <xf numFmtId="2" fontId="2" fillId="0" borderId="0" xfId="0" applyNumberFormat="1" applyFont="1" applyFill="1" applyBorder="1" applyAlignment="1">
      <alignment horizontal="right" vertical="center"/>
    </xf>
    <xf numFmtId="49" fontId="1" fillId="0" borderId="0" xfId="0" quotePrefix="1" applyNumberFormat="1" applyFont="1" applyFill="1" applyBorder="1" applyAlignment="1">
      <alignment horizontal="left" vertical="center"/>
    </xf>
    <xf numFmtId="2" fontId="0" fillId="0" borderId="0" xfId="0" applyNumberFormat="1" applyFill="1" applyAlignment="1">
      <alignment horizontal="right" vertical="center"/>
    </xf>
    <xf numFmtId="49" fontId="1" fillId="0" borderId="0" xfId="0" applyNumberFormat="1" applyFont="1" applyFill="1" applyBorder="1" applyAlignment="1">
      <alignment horizontal="left" vertical="center"/>
    </xf>
    <xf numFmtId="2" fontId="0" fillId="0" borderId="0" xfId="0" applyNumberFormat="1" applyFill="1" applyBorder="1" applyAlignment="1">
      <alignment horizontal="right" vertical="center"/>
    </xf>
    <xf numFmtId="0" fontId="1" fillId="0" borderId="0" xfId="0" applyFont="1" applyFill="1" applyBorder="1" applyAlignment="1">
      <alignment horizontal="center" vertical="center"/>
    </xf>
    <xf numFmtId="1" fontId="0" fillId="0" borderId="0" xfId="0" applyNumberFormat="1" applyFill="1" applyBorder="1" applyAlignment="1">
      <alignment horizontal="left" vertical="center"/>
    </xf>
    <xf numFmtId="2" fontId="0" fillId="0" borderId="0" xfId="0" applyNumberFormat="1" applyFill="1" applyBorder="1" applyAlignment="1">
      <alignment horizontal="left" vertical="center"/>
    </xf>
    <xf numFmtId="1" fontId="0" fillId="0" borderId="0" xfId="0" applyNumberFormat="1" applyFill="1" applyBorder="1" applyAlignment="1">
      <alignment vertical="center"/>
    </xf>
    <xf numFmtId="0" fontId="4" fillId="0" borderId="0" xfId="0" applyFont="1" applyFill="1"/>
    <xf numFmtId="0" fontId="4" fillId="0" borderId="0" xfId="0" applyFont="1" applyFill="1" applyAlignment="1">
      <alignment horizontal="left"/>
    </xf>
    <xf numFmtId="0" fontId="4" fillId="0" borderId="0" xfId="0" quotePrefix="1" applyFont="1" applyFill="1"/>
    <xf numFmtId="49" fontId="4" fillId="0" borderId="0" xfId="0" applyNumberFormat="1" applyFont="1" applyFill="1"/>
    <xf numFmtId="164" fontId="2" fillId="0" borderId="0" xfId="0" applyNumberFormat="1" applyFont="1" applyFill="1" applyAlignment="1">
      <alignment vertical="center"/>
    </xf>
    <xf numFmtId="2" fontId="2" fillId="0" borderId="0" xfId="0" applyNumberFormat="1" applyFont="1" applyFill="1" applyBorder="1" applyAlignment="1">
      <alignment horizontal="right"/>
    </xf>
    <xf numFmtId="49" fontId="7" fillId="0" borderId="0" xfId="0" applyNumberFormat="1" applyFont="1" applyFill="1"/>
    <xf numFmtId="49" fontId="4" fillId="0" borderId="0" xfId="0" quotePrefix="1" applyNumberFormat="1" applyFont="1" applyFill="1"/>
    <xf numFmtId="0" fontId="2" fillId="0" borderId="0" xfId="0" applyFont="1" applyFill="1" applyBorder="1" applyAlignment="1">
      <alignment horizontal="right" vertical="center"/>
    </xf>
    <xf numFmtId="49" fontId="2" fillId="0" borderId="0" xfId="0" quotePrefix="1" applyNumberFormat="1" applyFont="1" applyFill="1" applyBorder="1" applyAlignment="1">
      <alignment vertical="center"/>
    </xf>
    <xf numFmtId="0" fontId="2" fillId="0" borderId="0" xfId="0" applyFont="1" applyFill="1" applyBorder="1" applyAlignment="1">
      <alignment vertical="center" wrapText="1"/>
    </xf>
    <xf numFmtId="49" fontId="4" fillId="0" borderId="0" xfId="0" applyNumberFormat="1" applyFont="1" applyFill="1" applyAlignment="1">
      <alignment horizontal="left"/>
    </xf>
    <xf numFmtId="2" fontId="1" fillId="0" borderId="0" xfId="0" quotePrefix="1" applyNumberFormat="1" applyFont="1" applyFill="1" applyBorder="1" applyAlignment="1">
      <alignment horizontal="right" vertical="center"/>
    </xf>
    <xf numFmtId="0" fontId="7" fillId="0" borderId="0" xfId="0" quotePrefix="1" applyFont="1" applyFill="1"/>
    <xf numFmtId="49" fontId="3" fillId="0" borderId="0" xfId="0" applyNumberFormat="1" applyFont="1" applyFill="1" applyBorder="1" applyAlignment="1">
      <alignment vertical="center"/>
    </xf>
    <xf numFmtId="0" fontId="3" fillId="0" borderId="0" xfId="0" quotePrefix="1" applyNumberFormat="1" applyFont="1" applyFill="1" applyBorder="1" applyAlignment="1">
      <alignment vertical="center"/>
    </xf>
    <xf numFmtId="49" fontId="3" fillId="0" borderId="0" xfId="0" quotePrefix="1" applyNumberFormat="1" applyFont="1" applyFill="1" applyBorder="1" applyAlignment="1">
      <alignment vertical="center"/>
    </xf>
    <xf numFmtId="1" fontId="0" fillId="0" borderId="0" xfId="0" applyNumberFormat="1"/>
    <xf numFmtId="0" fontId="0" fillId="0" borderId="1" xfId="0" applyBorder="1"/>
    <xf numFmtId="1" fontId="0" fillId="0" borderId="1" xfId="0" applyNumberFormat="1" applyBorder="1"/>
    <xf numFmtId="14" fontId="0" fillId="0" borderId="1" xfId="0" applyNumberFormat="1" applyBorder="1"/>
    <xf numFmtId="14" fontId="0" fillId="0" borderId="0" xfId="0" applyNumberFormat="1"/>
    <xf numFmtId="165" fontId="1" fillId="0" borderId="0" xfId="0" applyNumberFormat="1" applyFont="1" applyFill="1" applyBorder="1" applyAlignment="1">
      <alignment vertical="center"/>
    </xf>
    <xf numFmtId="165" fontId="1" fillId="0" borderId="0" xfId="0" applyNumberFormat="1" applyFont="1" applyFill="1" applyBorder="1" applyAlignment="1">
      <alignment horizontal="right" vertical="center"/>
    </xf>
    <xf numFmtId="165" fontId="2" fillId="0" borderId="0" xfId="0" applyNumberFormat="1" applyFont="1" applyFill="1" applyBorder="1" applyAlignment="1">
      <alignment vertical="center"/>
    </xf>
    <xf numFmtId="0" fontId="1" fillId="0" borderId="0" xfId="0" quotePrefix="1" applyFont="1" applyFill="1" applyBorder="1" applyAlignment="1">
      <alignment vertical="center" wrapText="1"/>
    </xf>
    <xf numFmtId="0" fontId="1" fillId="0" borderId="2" xfId="0" applyFont="1" applyFill="1" applyBorder="1" applyAlignment="1">
      <alignment horizontal="right" vertical="center"/>
    </xf>
    <xf numFmtId="49" fontId="1" fillId="0" borderId="2" xfId="0" applyNumberFormat="1" applyFont="1" applyFill="1" applyBorder="1" applyAlignment="1">
      <alignment vertical="center"/>
    </xf>
    <xf numFmtId="0" fontId="1" fillId="0" borderId="2" xfId="0" applyFont="1" applyFill="1" applyBorder="1" applyAlignment="1">
      <alignment vertical="center" wrapText="1"/>
    </xf>
    <xf numFmtId="2" fontId="1" fillId="0" borderId="2" xfId="0" applyNumberFormat="1" applyFont="1" applyFill="1" applyBorder="1" applyAlignment="1">
      <alignment vertical="center"/>
    </xf>
    <xf numFmtId="164" fontId="1" fillId="0" borderId="2" xfId="0" applyNumberFormat="1" applyFont="1" applyFill="1" applyBorder="1" applyAlignment="1">
      <alignment vertical="center"/>
    </xf>
    <xf numFmtId="2" fontId="1" fillId="0" borderId="2" xfId="0" applyNumberFormat="1" applyFont="1" applyFill="1" applyBorder="1" applyAlignment="1">
      <alignment horizontal="right" vertical="center"/>
    </xf>
    <xf numFmtId="2" fontId="2" fillId="0" borderId="2" xfId="0" applyNumberFormat="1" applyFont="1" applyFill="1" applyBorder="1" applyAlignment="1">
      <alignment horizontal="right" vertical="center"/>
    </xf>
    <xf numFmtId="14" fontId="1" fillId="0" borderId="2" xfId="0" applyNumberFormat="1" applyFont="1" applyFill="1" applyBorder="1" applyAlignment="1">
      <alignment vertical="center"/>
    </xf>
    <xf numFmtId="0" fontId="1" fillId="0" borderId="2" xfId="0" applyFont="1" applyFill="1" applyBorder="1" applyAlignment="1">
      <alignment vertical="center"/>
    </xf>
    <xf numFmtId="0" fontId="1" fillId="0" borderId="2" xfId="0" applyFont="1" applyFill="1" applyBorder="1" applyAlignment="1">
      <alignment horizontal="left" vertical="center"/>
    </xf>
    <xf numFmtId="2" fontId="1" fillId="0" borderId="2" xfId="0" applyNumberFormat="1" applyFont="1" applyFill="1" applyBorder="1" applyAlignment="1">
      <alignment horizontal="left" vertical="center"/>
    </xf>
    <xf numFmtId="1" fontId="1" fillId="0" borderId="0" xfId="0" quotePrefix="1" applyNumberFormat="1" applyFont="1" applyFill="1" applyBorder="1" applyAlignment="1">
      <alignment vertical="center" wrapText="1"/>
    </xf>
    <xf numFmtId="1" fontId="0" fillId="0" borderId="0" xfId="0" applyNumberFormat="1" applyFill="1" applyAlignment="1">
      <alignment horizontal="right" vertical="center"/>
    </xf>
    <xf numFmtId="1" fontId="0" fillId="0" borderId="0" xfId="0" applyNumberFormat="1" applyFill="1" applyBorder="1" applyAlignment="1">
      <alignment horizontal="right" vertical="center"/>
    </xf>
    <xf numFmtId="1" fontId="2" fillId="0" borderId="0" xfId="0" applyNumberFormat="1" applyFont="1" applyFill="1" applyBorder="1" applyAlignment="1">
      <alignment horizontal="right"/>
    </xf>
    <xf numFmtId="1" fontId="2" fillId="0" borderId="0" xfId="0" applyNumberFormat="1" applyFont="1" applyFill="1" applyAlignment="1">
      <alignment horizontal="right" vertical="center"/>
    </xf>
    <xf numFmtId="1" fontId="1" fillId="0" borderId="0" xfId="0" applyNumberFormat="1" applyFont="1" applyFill="1" applyBorder="1" applyAlignment="1">
      <alignment horizontal="right" vertical="center"/>
    </xf>
  </cellXfs>
  <cellStyles count="1">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19"/>
  <sheetViews>
    <sheetView tabSelected="1" zoomScaleNormal="100" workbookViewId="0">
      <pane xSplit="4" ySplit="1" topLeftCell="E2" activePane="bottomRight" state="frozen"/>
      <selection pane="topRight" activeCell="E1" sqref="E1"/>
      <selection pane="bottomLeft" activeCell="A2" sqref="A2"/>
      <selection pane="bottomRight" activeCell="E2" sqref="E2"/>
    </sheetView>
  </sheetViews>
  <sheetFormatPr defaultRowHeight="12.75"/>
  <cols>
    <col min="1" max="1" width="8" style="2" bestFit="1" customWidth="1"/>
    <col min="2" max="2" width="15" style="3" bestFit="1" customWidth="1"/>
    <col min="3" max="3" width="11.42578125" style="1" bestFit="1" customWidth="1"/>
    <col min="4" max="4" width="39.42578125" style="1" bestFit="1" customWidth="1"/>
    <col min="5" max="5" width="9.5703125" style="14" bestFit="1" customWidth="1"/>
    <col min="6" max="6" width="10.5703125" style="14" bestFit="1" customWidth="1"/>
    <col min="7" max="7" width="23.28515625" style="4" bestFit="1" customWidth="1"/>
    <col min="8" max="8" width="18.28515625" style="5" bestFit="1" customWidth="1"/>
    <col min="9" max="9" width="17.28515625" style="5" bestFit="1" customWidth="1"/>
    <col min="10" max="10" width="22.28515625" style="5" bestFit="1" customWidth="1"/>
    <col min="11" max="11" width="27.85546875" style="5" bestFit="1" customWidth="1"/>
    <col min="12" max="12" width="24.28515625" style="24" bestFit="1" customWidth="1"/>
    <col min="13" max="13" width="16.42578125" style="24" bestFit="1" customWidth="1"/>
    <col min="14" max="14" width="18.42578125" style="64" bestFit="1" customWidth="1"/>
    <col min="15" max="15" width="70.28515625" style="1" bestFit="1" customWidth="1"/>
    <col min="16" max="16" width="194.85546875" style="9" bestFit="1" customWidth="1"/>
    <col min="17" max="17" width="7.5703125" style="8" bestFit="1" customWidth="1"/>
    <col min="18" max="18" width="183.28515625" style="9" bestFit="1" customWidth="1"/>
    <col min="19" max="19" width="7.5703125" style="8" bestFit="1" customWidth="1"/>
    <col min="20" max="20" width="248.42578125" style="9" bestFit="1" customWidth="1"/>
    <col min="21" max="21" width="7.5703125" style="8" bestFit="1" customWidth="1"/>
    <col min="22" max="22" width="172" style="9" bestFit="1" customWidth="1"/>
    <col min="23" max="23" width="7.5703125" style="8" bestFit="1" customWidth="1"/>
    <col min="24" max="24" width="122" style="9" bestFit="1" customWidth="1"/>
    <col min="25" max="25" width="7.5703125" style="8" bestFit="1" customWidth="1"/>
    <col min="26" max="26" width="132.140625" style="9" bestFit="1" customWidth="1"/>
    <col min="27" max="27" width="7.5703125" style="8" bestFit="1" customWidth="1"/>
    <col min="28" max="28" width="98.140625" style="9" bestFit="1" customWidth="1"/>
    <col min="29" max="29" width="7.5703125" style="8" bestFit="1" customWidth="1"/>
    <col min="30" max="30" width="101.28515625" style="9" bestFit="1" customWidth="1"/>
    <col min="31" max="31" width="7.5703125" style="8" bestFit="1" customWidth="1"/>
    <col min="32" max="32" width="110.28515625" style="9" bestFit="1" customWidth="1"/>
    <col min="33" max="33" width="8.5703125" style="8" bestFit="1" customWidth="1"/>
    <col min="34" max="34" width="114.42578125" style="9" bestFit="1" customWidth="1"/>
    <col min="35" max="35" width="40.5703125" style="1" bestFit="1" customWidth="1"/>
    <col min="36" max="36" width="24.5703125" style="36" bestFit="1" customWidth="1"/>
    <col min="37" max="37" width="100.28515625" style="3" bestFit="1" customWidth="1"/>
    <col min="38" max="38" width="16" style="1" bestFit="1" customWidth="1"/>
    <col min="39" max="39" width="9.85546875" style="1" bestFit="1" customWidth="1"/>
    <col min="40" max="40" width="14.5703125" style="1" bestFit="1" customWidth="1"/>
    <col min="41" max="41" width="37.85546875" style="1" customWidth="1"/>
    <col min="42" max="42" width="225.5703125" style="13" bestFit="1" customWidth="1"/>
    <col min="43" max="43" width="165" style="13" bestFit="1" customWidth="1"/>
    <col min="44" max="44" width="217.28515625" style="13" bestFit="1" customWidth="1"/>
    <col min="45" max="45" width="168.7109375" style="13" bestFit="1" customWidth="1"/>
    <col min="46" max="46" width="119" style="1" bestFit="1" customWidth="1"/>
    <col min="47" max="47" width="9.140625" style="1"/>
    <col min="48" max="48" width="14.5703125" style="1" customWidth="1"/>
    <col min="49" max="258" width="9.140625" style="1"/>
    <col min="259" max="259" width="8.85546875" style="1" customWidth="1"/>
    <col min="260" max="260" width="10.7109375" style="1" customWidth="1"/>
    <col min="261" max="268" width="9.140625" style="1"/>
    <col min="269" max="269" width="12.42578125" style="1" customWidth="1"/>
    <col min="270" max="272" width="8.85546875" style="1" customWidth="1"/>
    <col min="273" max="273" width="10.28515625" style="1" customWidth="1"/>
    <col min="274" max="274" width="9.140625" style="1"/>
    <col min="275" max="275" width="20.5703125" style="1" customWidth="1"/>
    <col min="276" max="276" width="14" style="1" customWidth="1"/>
    <col min="277" max="277" width="12.7109375" style="1" customWidth="1"/>
    <col min="278" max="285" width="9.140625" style="1"/>
    <col min="286" max="287" width="9.28515625" style="1" customWidth="1"/>
    <col min="288" max="295" width="9.140625" style="1"/>
    <col min="296" max="296" width="10" style="1" customWidth="1"/>
    <col min="297" max="514" width="9.140625" style="1"/>
    <col min="515" max="515" width="8.85546875" style="1" customWidth="1"/>
    <col min="516" max="516" width="10.7109375" style="1" customWidth="1"/>
    <col min="517" max="524" width="9.140625" style="1"/>
    <col min="525" max="525" width="12.42578125" style="1" customWidth="1"/>
    <col min="526" max="528" width="8.85546875" style="1" customWidth="1"/>
    <col min="529" max="529" width="10.28515625" style="1" customWidth="1"/>
    <col min="530" max="530" width="9.140625" style="1"/>
    <col min="531" max="531" width="20.5703125" style="1" customWidth="1"/>
    <col min="532" max="532" width="14" style="1" customWidth="1"/>
    <col min="533" max="533" width="12.7109375" style="1" customWidth="1"/>
    <col min="534" max="541" width="9.140625" style="1"/>
    <col min="542" max="543" width="9.28515625" style="1" customWidth="1"/>
    <col min="544" max="551" width="9.140625" style="1"/>
    <col min="552" max="552" width="10" style="1" customWidth="1"/>
    <col min="553" max="770" width="9.140625" style="1"/>
    <col min="771" max="771" width="8.85546875" style="1" customWidth="1"/>
    <col min="772" max="772" width="10.7109375" style="1" customWidth="1"/>
    <col min="773" max="780" width="9.140625" style="1"/>
    <col min="781" max="781" width="12.42578125" style="1" customWidth="1"/>
    <col min="782" max="784" width="8.85546875" style="1" customWidth="1"/>
    <col min="785" max="785" width="10.28515625" style="1" customWidth="1"/>
    <col min="786" max="786" width="9.140625" style="1"/>
    <col min="787" max="787" width="20.5703125" style="1" customWidth="1"/>
    <col min="788" max="788" width="14" style="1" customWidth="1"/>
    <col min="789" max="789" width="12.7109375" style="1" customWidth="1"/>
    <col min="790" max="797" width="9.140625" style="1"/>
    <col min="798" max="799" width="9.28515625" style="1" customWidth="1"/>
    <col min="800" max="807" width="9.140625" style="1"/>
    <col min="808" max="808" width="10" style="1" customWidth="1"/>
    <col min="809" max="1026" width="9.140625" style="1"/>
    <col min="1027" max="1027" width="8.85546875" style="1" customWidth="1"/>
    <col min="1028" max="1028" width="10.7109375" style="1" customWidth="1"/>
    <col min="1029" max="1036" width="9.140625" style="1"/>
    <col min="1037" max="1037" width="12.42578125" style="1" customWidth="1"/>
    <col min="1038" max="1040" width="8.85546875" style="1" customWidth="1"/>
    <col min="1041" max="1041" width="10.28515625" style="1" customWidth="1"/>
    <col min="1042" max="1042" width="9.140625" style="1"/>
    <col min="1043" max="1043" width="20.5703125" style="1" customWidth="1"/>
    <col min="1044" max="1044" width="14" style="1" customWidth="1"/>
    <col min="1045" max="1045" width="12.7109375" style="1" customWidth="1"/>
    <col min="1046" max="1053" width="9.140625" style="1"/>
    <col min="1054" max="1055" width="9.28515625" style="1" customWidth="1"/>
    <col min="1056" max="1063" width="9.140625" style="1"/>
    <col min="1064" max="1064" width="10" style="1" customWidth="1"/>
    <col min="1065" max="1282" width="9.140625" style="1"/>
    <col min="1283" max="1283" width="8.85546875" style="1" customWidth="1"/>
    <col min="1284" max="1284" width="10.7109375" style="1" customWidth="1"/>
    <col min="1285" max="1292" width="9.140625" style="1"/>
    <col min="1293" max="1293" width="12.42578125" style="1" customWidth="1"/>
    <col min="1294" max="1296" width="8.85546875" style="1" customWidth="1"/>
    <col min="1297" max="1297" width="10.28515625" style="1" customWidth="1"/>
    <col min="1298" max="1298" width="9.140625" style="1"/>
    <col min="1299" max="1299" width="20.5703125" style="1" customWidth="1"/>
    <col min="1300" max="1300" width="14" style="1" customWidth="1"/>
    <col min="1301" max="1301" width="12.7109375" style="1" customWidth="1"/>
    <col min="1302" max="1309" width="9.140625" style="1"/>
    <col min="1310" max="1311" width="9.28515625" style="1" customWidth="1"/>
    <col min="1312" max="1319" width="9.140625" style="1"/>
    <col min="1320" max="1320" width="10" style="1" customWidth="1"/>
    <col min="1321" max="1538" width="9.140625" style="1"/>
    <col min="1539" max="1539" width="8.85546875" style="1" customWidth="1"/>
    <col min="1540" max="1540" width="10.7109375" style="1" customWidth="1"/>
    <col min="1541" max="1548" width="9.140625" style="1"/>
    <col min="1549" max="1549" width="12.42578125" style="1" customWidth="1"/>
    <col min="1550" max="1552" width="8.85546875" style="1" customWidth="1"/>
    <col min="1553" max="1553" width="10.28515625" style="1" customWidth="1"/>
    <col min="1554" max="1554" width="9.140625" style="1"/>
    <col min="1555" max="1555" width="20.5703125" style="1" customWidth="1"/>
    <col min="1556" max="1556" width="14" style="1" customWidth="1"/>
    <col min="1557" max="1557" width="12.7109375" style="1" customWidth="1"/>
    <col min="1558" max="1565" width="9.140625" style="1"/>
    <col min="1566" max="1567" width="9.28515625" style="1" customWidth="1"/>
    <col min="1568" max="1575" width="9.140625" style="1"/>
    <col min="1576" max="1576" width="10" style="1" customWidth="1"/>
    <col min="1577" max="1794" width="9.140625" style="1"/>
    <col min="1795" max="1795" width="8.85546875" style="1" customWidth="1"/>
    <col min="1796" max="1796" width="10.7109375" style="1" customWidth="1"/>
    <col min="1797" max="1804" width="9.140625" style="1"/>
    <col min="1805" max="1805" width="12.42578125" style="1" customWidth="1"/>
    <col min="1806" max="1808" width="8.85546875" style="1" customWidth="1"/>
    <col min="1809" max="1809" width="10.28515625" style="1" customWidth="1"/>
    <col min="1810" max="1810" width="9.140625" style="1"/>
    <col min="1811" max="1811" width="20.5703125" style="1" customWidth="1"/>
    <col min="1812" max="1812" width="14" style="1" customWidth="1"/>
    <col min="1813" max="1813" width="12.7109375" style="1" customWidth="1"/>
    <col min="1814" max="1821" width="9.140625" style="1"/>
    <col min="1822" max="1823" width="9.28515625" style="1" customWidth="1"/>
    <col min="1824" max="1831" width="9.140625" style="1"/>
    <col min="1832" max="1832" width="10" style="1" customWidth="1"/>
    <col min="1833" max="2050" width="9.140625" style="1"/>
    <col min="2051" max="2051" width="8.85546875" style="1" customWidth="1"/>
    <col min="2052" max="2052" width="10.7109375" style="1" customWidth="1"/>
    <col min="2053" max="2060" width="9.140625" style="1"/>
    <col min="2061" max="2061" width="12.42578125" style="1" customWidth="1"/>
    <col min="2062" max="2064" width="8.85546875" style="1" customWidth="1"/>
    <col min="2065" max="2065" width="10.28515625" style="1" customWidth="1"/>
    <col min="2066" max="2066" width="9.140625" style="1"/>
    <col min="2067" max="2067" width="20.5703125" style="1" customWidth="1"/>
    <col min="2068" max="2068" width="14" style="1" customWidth="1"/>
    <col min="2069" max="2069" width="12.7109375" style="1" customWidth="1"/>
    <col min="2070" max="2077" width="9.140625" style="1"/>
    <col min="2078" max="2079" width="9.28515625" style="1" customWidth="1"/>
    <col min="2080" max="2087" width="9.140625" style="1"/>
    <col min="2088" max="2088" width="10" style="1" customWidth="1"/>
    <col min="2089" max="2306" width="9.140625" style="1"/>
    <col min="2307" max="2307" width="8.85546875" style="1" customWidth="1"/>
    <col min="2308" max="2308" width="10.7109375" style="1" customWidth="1"/>
    <col min="2309" max="2316" width="9.140625" style="1"/>
    <col min="2317" max="2317" width="12.42578125" style="1" customWidth="1"/>
    <col min="2318" max="2320" width="8.85546875" style="1" customWidth="1"/>
    <col min="2321" max="2321" width="10.28515625" style="1" customWidth="1"/>
    <col min="2322" max="2322" width="9.140625" style="1"/>
    <col min="2323" max="2323" width="20.5703125" style="1" customWidth="1"/>
    <col min="2324" max="2324" width="14" style="1" customWidth="1"/>
    <col min="2325" max="2325" width="12.7109375" style="1" customWidth="1"/>
    <col min="2326" max="2333" width="9.140625" style="1"/>
    <col min="2334" max="2335" width="9.28515625" style="1" customWidth="1"/>
    <col min="2336" max="2343" width="9.140625" style="1"/>
    <col min="2344" max="2344" width="10" style="1" customWidth="1"/>
    <col min="2345" max="2562" width="9.140625" style="1"/>
    <col min="2563" max="2563" width="8.85546875" style="1" customWidth="1"/>
    <col min="2564" max="2564" width="10.7109375" style="1" customWidth="1"/>
    <col min="2565" max="2572" width="9.140625" style="1"/>
    <col min="2573" max="2573" width="12.42578125" style="1" customWidth="1"/>
    <col min="2574" max="2576" width="8.85546875" style="1" customWidth="1"/>
    <col min="2577" max="2577" width="10.28515625" style="1" customWidth="1"/>
    <col min="2578" max="2578" width="9.140625" style="1"/>
    <col min="2579" max="2579" width="20.5703125" style="1" customWidth="1"/>
    <col min="2580" max="2580" width="14" style="1" customWidth="1"/>
    <col min="2581" max="2581" width="12.7109375" style="1" customWidth="1"/>
    <col min="2582" max="2589" width="9.140625" style="1"/>
    <col min="2590" max="2591" width="9.28515625" style="1" customWidth="1"/>
    <col min="2592" max="2599" width="9.140625" style="1"/>
    <col min="2600" max="2600" width="10" style="1" customWidth="1"/>
    <col min="2601" max="2818" width="9.140625" style="1"/>
    <col min="2819" max="2819" width="8.85546875" style="1" customWidth="1"/>
    <col min="2820" max="2820" width="10.7109375" style="1" customWidth="1"/>
    <col min="2821" max="2828" width="9.140625" style="1"/>
    <col min="2829" max="2829" width="12.42578125" style="1" customWidth="1"/>
    <col min="2830" max="2832" width="8.85546875" style="1" customWidth="1"/>
    <col min="2833" max="2833" width="10.28515625" style="1" customWidth="1"/>
    <col min="2834" max="2834" width="9.140625" style="1"/>
    <col min="2835" max="2835" width="20.5703125" style="1" customWidth="1"/>
    <col min="2836" max="2836" width="14" style="1" customWidth="1"/>
    <col min="2837" max="2837" width="12.7109375" style="1" customWidth="1"/>
    <col min="2838" max="2845" width="9.140625" style="1"/>
    <col min="2846" max="2847" width="9.28515625" style="1" customWidth="1"/>
    <col min="2848" max="2855" width="9.140625" style="1"/>
    <col min="2856" max="2856" width="10" style="1" customWidth="1"/>
    <col min="2857" max="3074" width="9.140625" style="1"/>
    <col min="3075" max="3075" width="8.85546875" style="1" customWidth="1"/>
    <col min="3076" max="3076" width="10.7109375" style="1" customWidth="1"/>
    <col min="3077" max="3084" width="9.140625" style="1"/>
    <col min="3085" max="3085" width="12.42578125" style="1" customWidth="1"/>
    <col min="3086" max="3088" width="8.85546875" style="1" customWidth="1"/>
    <col min="3089" max="3089" width="10.28515625" style="1" customWidth="1"/>
    <col min="3090" max="3090" width="9.140625" style="1"/>
    <col min="3091" max="3091" width="20.5703125" style="1" customWidth="1"/>
    <col min="3092" max="3092" width="14" style="1" customWidth="1"/>
    <col min="3093" max="3093" width="12.7109375" style="1" customWidth="1"/>
    <col min="3094" max="3101" width="9.140625" style="1"/>
    <col min="3102" max="3103" width="9.28515625" style="1" customWidth="1"/>
    <col min="3104" max="3111" width="9.140625" style="1"/>
    <col min="3112" max="3112" width="10" style="1" customWidth="1"/>
    <col min="3113" max="3330" width="9.140625" style="1"/>
    <col min="3331" max="3331" width="8.85546875" style="1" customWidth="1"/>
    <col min="3332" max="3332" width="10.7109375" style="1" customWidth="1"/>
    <col min="3333" max="3340" width="9.140625" style="1"/>
    <col min="3341" max="3341" width="12.42578125" style="1" customWidth="1"/>
    <col min="3342" max="3344" width="8.85546875" style="1" customWidth="1"/>
    <col min="3345" max="3345" width="10.28515625" style="1" customWidth="1"/>
    <col min="3346" max="3346" width="9.140625" style="1"/>
    <col min="3347" max="3347" width="20.5703125" style="1" customWidth="1"/>
    <col min="3348" max="3348" width="14" style="1" customWidth="1"/>
    <col min="3349" max="3349" width="12.7109375" style="1" customWidth="1"/>
    <col min="3350" max="3357" width="9.140625" style="1"/>
    <col min="3358" max="3359" width="9.28515625" style="1" customWidth="1"/>
    <col min="3360" max="3367" width="9.140625" style="1"/>
    <col min="3368" max="3368" width="10" style="1" customWidth="1"/>
    <col min="3369" max="3586" width="9.140625" style="1"/>
    <col min="3587" max="3587" width="8.85546875" style="1" customWidth="1"/>
    <col min="3588" max="3588" width="10.7109375" style="1" customWidth="1"/>
    <col min="3589" max="3596" width="9.140625" style="1"/>
    <col min="3597" max="3597" width="12.42578125" style="1" customWidth="1"/>
    <col min="3598" max="3600" width="8.85546875" style="1" customWidth="1"/>
    <col min="3601" max="3601" width="10.28515625" style="1" customWidth="1"/>
    <col min="3602" max="3602" width="9.140625" style="1"/>
    <col min="3603" max="3603" width="20.5703125" style="1" customWidth="1"/>
    <col min="3604" max="3604" width="14" style="1" customWidth="1"/>
    <col min="3605" max="3605" width="12.7109375" style="1" customWidth="1"/>
    <col min="3606" max="3613" width="9.140625" style="1"/>
    <col min="3614" max="3615" width="9.28515625" style="1" customWidth="1"/>
    <col min="3616" max="3623" width="9.140625" style="1"/>
    <col min="3624" max="3624" width="10" style="1" customWidth="1"/>
    <col min="3625" max="3842" width="9.140625" style="1"/>
    <col min="3843" max="3843" width="8.85546875" style="1" customWidth="1"/>
    <col min="3844" max="3844" width="10.7109375" style="1" customWidth="1"/>
    <col min="3845" max="3852" width="9.140625" style="1"/>
    <col min="3853" max="3853" width="12.42578125" style="1" customWidth="1"/>
    <col min="3854" max="3856" width="8.85546875" style="1" customWidth="1"/>
    <col min="3857" max="3857" width="10.28515625" style="1" customWidth="1"/>
    <col min="3858" max="3858" width="9.140625" style="1"/>
    <col min="3859" max="3859" width="20.5703125" style="1" customWidth="1"/>
    <col min="3860" max="3860" width="14" style="1" customWidth="1"/>
    <col min="3861" max="3861" width="12.7109375" style="1" customWidth="1"/>
    <col min="3862" max="3869" width="9.140625" style="1"/>
    <col min="3870" max="3871" width="9.28515625" style="1" customWidth="1"/>
    <col min="3872" max="3879" width="9.140625" style="1"/>
    <col min="3880" max="3880" width="10" style="1" customWidth="1"/>
    <col min="3881" max="4098" width="9.140625" style="1"/>
    <col min="4099" max="4099" width="8.85546875" style="1" customWidth="1"/>
    <col min="4100" max="4100" width="10.7109375" style="1" customWidth="1"/>
    <col min="4101" max="4108" width="9.140625" style="1"/>
    <col min="4109" max="4109" width="12.42578125" style="1" customWidth="1"/>
    <col min="4110" max="4112" width="8.85546875" style="1" customWidth="1"/>
    <col min="4113" max="4113" width="10.28515625" style="1" customWidth="1"/>
    <col min="4114" max="4114" width="9.140625" style="1"/>
    <col min="4115" max="4115" width="20.5703125" style="1" customWidth="1"/>
    <col min="4116" max="4116" width="14" style="1" customWidth="1"/>
    <col min="4117" max="4117" width="12.7109375" style="1" customWidth="1"/>
    <col min="4118" max="4125" width="9.140625" style="1"/>
    <col min="4126" max="4127" width="9.28515625" style="1" customWidth="1"/>
    <col min="4128" max="4135" width="9.140625" style="1"/>
    <col min="4136" max="4136" width="10" style="1" customWidth="1"/>
    <col min="4137" max="4354" width="9.140625" style="1"/>
    <col min="4355" max="4355" width="8.85546875" style="1" customWidth="1"/>
    <col min="4356" max="4356" width="10.7109375" style="1" customWidth="1"/>
    <col min="4357" max="4364" width="9.140625" style="1"/>
    <col min="4365" max="4365" width="12.42578125" style="1" customWidth="1"/>
    <col min="4366" max="4368" width="8.85546875" style="1" customWidth="1"/>
    <col min="4369" max="4369" width="10.28515625" style="1" customWidth="1"/>
    <col min="4370" max="4370" width="9.140625" style="1"/>
    <col min="4371" max="4371" width="20.5703125" style="1" customWidth="1"/>
    <col min="4372" max="4372" width="14" style="1" customWidth="1"/>
    <col min="4373" max="4373" width="12.7109375" style="1" customWidth="1"/>
    <col min="4374" max="4381" width="9.140625" style="1"/>
    <col min="4382" max="4383" width="9.28515625" style="1" customWidth="1"/>
    <col min="4384" max="4391" width="9.140625" style="1"/>
    <col min="4392" max="4392" width="10" style="1" customWidth="1"/>
    <col min="4393" max="4610" width="9.140625" style="1"/>
    <col min="4611" max="4611" width="8.85546875" style="1" customWidth="1"/>
    <col min="4612" max="4612" width="10.7109375" style="1" customWidth="1"/>
    <col min="4613" max="4620" width="9.140625" style="1"/>
    <col min="4621" max="4621" width="12.42578125" style="1" customWidth="1"/>
    <col min="4622" max="4624" width="8.85546875" style="1" customWidth="1"/>
    <col min="4625" max="4625" width="10.28515625" style="1" customWidth="1"/>
    <col min="4626" max="4626" width="9.140625" style="1"/>
    <col min="4627" max="4627" width="20.5703125" style="1" customWidth="1"/>
    <col min="4628" max="4628" width="14" style="1" customWidth="1"/>
    <col min="4629" max="4629" width="12.7109375" style="1" customWidth="1"/>
    <col min="4630" max="4637" width="9.140625" style="1"/>
    <col min="4638" max="4639" width="9.28515625" style="1" customWidth="1"/>
    <col min="4640" max="4647" width="9.140625" style="1"/>
    <col min="4648" max="4648" width="10" style="1" customWidth="1"/>
    <col min="4649" max="4866" width="9.140625" style="1"/>
    <col min="4867" max="4867" width="8.85546875" style="1" customWidth="1"/>
    <col min="4868" max="4868" width="10.7109375" style="1" customWidth="1"/>
    <col min="4869" max="4876" width="9.140625" style="1"/>
    <col min="4877" max="4877" width="12.42578125" style="1" customWidth="1"/>
    <col min="4878" max="4880" width="8.85546875" style="1" customWidth="1"/>
    <col min="4881" max="4881" width="10.28515625" style="1" customWidth="1"/>
    <col min="4882" max="4882" width="9.140625" style="1"/>
    <col min="4883" max="4883" width="20.5703125" style="1" customWidth="1"/>
    <col min="4884" max="4884" width="14" style="1" customWidth="1"/>
    <col min="4885" max="4885" width="12.7109375" style="1" customWidth="1"/>
    <col min="4886" max="4893" width="9.140625" style="1"/>
    <col min="4894" max="4895" width="9.28515625" style="1" customWidth="1"/>
    <col min="4896" max="4903" width="9.140625" style="1"/>
    <col min="4904" max="4904" width="10" style="1" customWidth="1"/>
    <col min="4905" max="5122" width="9.140625" style="1"/>
    <col min="5123" max="5123" width="8.85546875" style="1" customWidth="1"/>
    <col min="5124" max="5124" width="10.7109375" style="1" customWidth="1"/>
    <col min="5125" max="5132" width="9.140625" style="1"/>
    <col min="5133" max="5133" width="12.42578125" style="1" customWidth="1"/>
    <col min="5134" max="5136" width="8.85546875" style="1" customWidth="1"/>
    <col min="5137" max="5137" width="10.28515625" style="1" customWidth="1"/>
    <col min="5138" max="5138" width="9.140625" style="1"/>
    <col min="5139" max="5139" width="20.5703125" style="1" customWidth="1"/>
    <col min="5140" max="5140" width="14" style="1" customWidth="1"/>
    <col min="5141" max="5141" width="12.7109375" style="1" customWidth="1"/>
    <col min="5142" max="5149" width="9.140625" style="1"/>
    <col min="5150" max="5151" width="9.28515625" style="1" customWidth="1"/>
    <col min="5152" max="5159" width="9.140625" style="1"/>
    <col min="5160" max="5160" width="10" style="1" customWidth="1"/>
    <col min="5161" max="5378" width="9.140625" style="1"/>
    <col min="5379" max="5379" width="8.85546875" style="1" customWidth="1"/>
    <col min="5380" max="5380" width="10.7109375" style="1" customWidth="1"/>
    <col min="5381" max="5388" width="9.140625" style="1"/>
    <col min="5389" max="5389" width="12.42578125" style="1" customWidth="1"/>
    <col min="5390" max="5392" width="8.85546875" style="1" customWidth="1"/>
    <col min="5393" max="5393" width="10.28515625" style="1" customWidth="1"/>
    <col min="5394" max="5394" width="9.140625" style="1"/>
    <col min="5395" max="5395" width="20.5703125" style="1" customWidth="1"/>
    <col min="5396" max="5396" width="14" style="1" customWidth="1"/>
    <col min="5397" max="5397" width="12.7109375" style="1" customWidth="1"/>
    <col min="5398" max="5405" width="9.140625" style="1"/>
    <col min="5406" max="5407" width="9.28515625" style="1" customWidth="1"/>
    <col min="5408" max="5415" width="9.140625" style="1"/>
    <col min="5416" max="5416" width="10" style="1" customWidth="1"/>
    <col min="5417" max="5634" width="9.140625" style="1"/>
    <col min="5635" max="5635" width="8.85546875" style="1" customWidth="1"/>
    <col min="5636" max="5636" width="10.7109375" style="1" customWidth="1"/>
    <col min="5637" max="5644" width="9.140625" style="1"/>
    <col min="5645" max="5645" width="12.42578125" style="1" customWidth="1"/>
    <col min="5646" max="5648" width="8.85546875" style="1" customWidth="1"/>
    <col min="5649" max="5649" width="10.28515625" style="1" customWidth="1"/>
    <col min="5650" max="5650" width="9.140625" style="1"/>
    <col min="5651" max="5651" width="20.5703125" style="1" customWidth="1"/>
    <col min="5652" max="5652" width="14" style="1" customWidth="1"/>
    <col min="5653" max="5653" width="12.7109375" style="1" customWidth="1"/>
    <col min="5654" max="5661" width="9.140625" style="1"/>
    <col min="5662" max="5663" width="9.28515625" style="1" customWidth="1"/>
    <col min="5664" max="5671" width="9.140625" style="1"/>
    <col min="5672" max="5672" width="10" style="1" customWidth="1"/>
    <col min="5673" max="5890" width="9.140625" style="1"/>
    <col min="5891" max="5891" width="8.85546875" style="1" customWidth="1"/>
    <col min="5892" max="5892" width="10.7109375" style="1" customWidth="1"/>
    <col min="5893" max="5900" width="9.140625" style="1"/>
    <col min="5901" max="5901" width="12.42578125" style="1" customWidth="1"/>
    <col min="5902" max="5904" width="8.85546875" style="1" customWidth="1"/>
    <col min="5905" max="5905" width="10.28515625" style="1" customWidth="1"/>
    <col min="5906" max="5906" width="9.140625" style="1"/>
    <col min="5907" max="5907" width="20.5703125" style="1" customWidth="1"/>
    <col min="5908" max="5908" width="14" style="1" customWidth="1"/>
    <col min="5909" max="5909" width="12.7109375" style="1" customWidth="1"/>
    <col min="5910" max="5917" width="9.140625" style="1"/>
    <col min="5918" max="5919" width="9.28515625" style="1" customWidth="1"/>
    <col min="5920" max="5927" width="9.140625" style="1"/>
    <col min="5928" max="5928" width="10" style="1" customWidth="1"/>
    <col min="5929" max="6146" width="9.140625" style="1"/>
    <col min="6147" max="6147" width="8.85546875" style="1" customWidth="1"/>
    <col min="6148" max="6148" width="10.7109375" style="1" customWidth="1"/>
    <col min="6149" max="6156" width="9.140625" style="1"/>
    <col min="6157" max="6157" width="12.42578125" style="1" customWidth="1"/>
    <col min="6158" max="6160" width="8.85546875" style="1" customWidth="1"/>
    <col min="6161" max="6161" width="10.28515625" style="1" customWidth="1"/>
    <col min="6162" max="6162" width="9.140625" style="1"/>
    <col min="6163" max="6163" width="20.5703125" style="1" customWidth="1"/>
    <col min="6164" max="6164" width="14" style="1" customWidth="1"/>
    <col min="6165" max="6165" width="12.7109375" style="1" customWidth="1"/>
    <col min="6166" max="6173" width="9.140625" style="1"/>
    <col min="6174" max="6175" width="9.28515625" style="1" customWidth="1"/>
    <col min="6176" max="6183" width="9.140625" style="1"/>
    <col min="6184" max="6184" width="10" style="1" customWidth="1"/>
    <col min="6185" max="6402" width="9.140625" style="1"/>
    <col min="6403" max="6403" width="8.85546875" style="1" customWidth="1"/>
    <col min="6404" max="6404" width="10.7109375" style="1" customWidth="1"/>
    <col min="6405" max="6412" width="9.140625" style="1"/>
    <col min="6413" max="6413" width="12.42578125" style="1" customWidth="1"/>
    <col min="6414" max="6416" width="8.85546875" style="1" customWidth="1"/>
    <col min="6417" max="6417" width="10.28515625" style="1" customWidth="1"/>
    <col min="6418" max="6418" width="9.140625" style="1"/>
    <col min="6419" max="6419" width="20.5703125" style="1" customWidth="1"/>
    <col min="6420" max="6420" width="14" style="1" customWidth="1"/>
    <col min="6421" max="6421" width="12.7109375" style="1" customWidth="1"/>
    <col min="6422" max="6429" width="9.140625" style="1"/>
    <col min="6430" max="6431" width="9.28515625" style="1" customWidth="1"/>
    <col min="6432" max="6439" width="9.140625" style="1"/>
    <col min="6440" max="6440" width="10" style="1" customWidth="1"/>
    <col min="6441" max="6658" width="9.140625" style="1"/>
    <col min="6659" max="6659" width="8.85546875" style="1" customWidth="1"/>
    <col min="6660" max="6660" width="10.7109375" style="1" customWidth="1"/>
    <col min="6661" max="6668" width="9.140625" style="1"/>
    <col min="6669" max="6669" width="12.42578125" style="1" customWidth="1"/>
    <col min="6670" max="6672" width="8.85546875" style="1" customWidth="1"/>
    <col min="6673" max="6673" width="10.28515625" style="1" customWidth="1"/>
    <col min="6674" max="6674" width="9.140625" style="1"/>
    <col min="6675" max="6675" width="20.5703125" style="1" customWidth="1"/>
    <col min="6676" max="6676" width="14" style="1" customWidth="1"/>
    <col min="6677" max="6677" width="12.7109375" style="1" customWidth="1"/>
    <col min="6678" max="6685" width="9.140625" style="1"/>
    <col min="6686" max="6687" width="9.28515625" style="1" customWidth="1"/>
    <col min="6688" max="6695" width="9.140625" style="1"/>
    <col min="6696" max="6696" width="10" style="1" customWidth="1"/>
    <col min="6697" max="6914" width="9.140625" style="1"/>
    <col min="6915" max="6915" width="8.85546875" style="1" customWidth="1"/>
    <col min="6916" max="6916" width="10.7109375" style="1" customWidth="1"/>
    <col min="6917" max="6924" width="9.140625" style="1"/>
    <col min="6925" max="6925" width="12.42578125" style="1" customWidth="1"/>
    <col min="6926" max="6928" width="8.85546875" style="1" customWidth="1"/>
    <col min="6929" max="6929" width="10.28515625" style="1" customWidth="1"/>
    <col min="6930" max="6930" width="9.140625" style="1"/>
    <col min="6931" max="6931" width="20.5703125" style="1" customWidth="1"/>
    <col min="6932" max="6932" width="14" style="1" customWidth="1"/>
    <col min="6933" max="6933" width="12.7109375" style="1" customWidth="1"/>
    <col min="6934" max="6941" width="9.140625" style="1"/>
    <col min="6942" max="6943" width="9.28515625" style="1" customWidth="1"/>
    <col min="6944" max="6951" width="9.140625" style="1"/>
    <col min="6952" max="6952" width="10" style="1" customWidth="1"/>
    <col min="6953" max="7170" width="9.140625" style="1"/>
    <col min="7171" max="7171" width="8.85546875" style="1" customWidth="1"/>
    <col min="7172" max="7172" width="10.7109375" style="1" customWidth="1"/>
    <col min="7173" max="7180" width="9.140625" style="1"/>
    <col min="7181" max="7181" width="12.42578125" style="1" customWidth="1"/>
    <col min="7182" max="7184" width="8.85546875" style="1" customWidth="1"/>
    <col min="7185" max="7185" width="10.28515625" style="1" customWidth="1"/>
    <col min="7186" max="7186" width="9.140625" style="1"/>
    <col min="7187" max="7187" width="20.5703125" style="1" customWidth="1"/>
    <col min="7188" max="7188" width="14" style="1" customWidth="1"/>
    <col min="7189" max="7189" width="12.7109375" style="1" customWidth="1"/>
    <col min="7190" max="7197" width="9.140625" style="1"/>
    <col min="7198" max="7199" width="9.28515625" style="1" customWidth="1"/>
    <col min="7200" max="7207" width="9.140625" style="1"/>
    <col min="7208" max="7208" width="10" style="1" customWidth="1"/>
    <col min="7209" max="7426" width="9.140625" style="1"/>
    <col min="7427" max="7427" width="8.85546875" style="1" customWidth="1"/>
    <col min="7428" max="7428" width="10.7109375" style="1" customWidth="1"/>
    <col min="7429" max="7436" width="9.140625" style="1"/>
    <col min="7437" max="7437" width="12.42578125" style="1" customWidth="1"/>
    <col min="7438" max="7440" width="8.85546875" style="1" customWidth="1"/>
    <col min="7441" max="7441" width="10.28515625" style="1" customWidth="1"/>
    <col min="7442" max="7442" width="9.140625" style="1"/>
    <col min="7443" max="7443" width="20.5703125" style="1" customWidth="1"/>
    <col min="7444" max="7444" width="14" style="1" customWidth="1"/>
    <col min="7445" max="7445" width="12.7109375" style="1" customWidth="1"/>
    <col min="7446" max="7453" width="9.140625" style="1"/>
    <col min="7454" max="7455" width="9.28515625" style="1" customWidth="1"/>
    <col min="7456" max="7463" width="9.140625" style="1"/>
    <col min="7464" max="7464" width="10" style="1" customWidth="1"/>
    <col min="7465" max="7682" width="9.140625" style="1"/>
    <col min="7683" max="7683" width="8.85546875" style="1" customWidth="1"/>
    <col min="7684" max="7684" width="10.7109375" style="1" customWidth="1"/>
    <col min="7685" max="7692" width="9.140625" style="1"/>
    <col min="7693" max="7693" width="12.42578125" style="1" customWidth="1"/>
    <col min="7694" max="7696" width="8.85546875" style="1" customWidth="1"/>
    <col min="7697" max="7697" width="10.28515625" style="1" customWidth="1"/>
    <col min="7698" max="7698" width="9.140625" style="1"/>
    <col min="7699" max="7699" width="20.5703125" style="1" customWidth="1"/>
    <col min="7700" max="7700" width="14" style="1" customWidth="1"/>
    <col min="7701" max="7701" width="12.7109375" style="1" customWidth="1"/>
    <col min="7702" max="7709" width="9.140625" style="1"/>
    <col min="7710" max="7711" width="9.28515625" style="1" customWidth="1"/>
    <col min="7712" max="7719" width="9.140625" style="1"/>
    <col min="7720" max="7720" width="10" style="1" customWidth="1"/>
    <col min="7721" max="7938" width="9.140625" style="1"/>
    <col min="7939" max="7939" width="8.85546875" style="1" customWidth="1"/>
    <col min="7940" max="7940" width="10.7109375" style="1" customWidth="1"/>
    <col min="7941" max="7948" width="9.140625" style="1"/>
    <col min="7949" max="7949" width="12.42578125" style="1" customWidth="1"/>
    <col min="7950" max="7952" width="8.85546875" style="1" customWidth="1"/>
    <col min="7953" max="7953" width="10.28515625" style="1" customWidth="1"/>
    <col min="7954" max="7954" width="9.140625" style="1"/>
    <col min="7955" max="7955" width="20.5703125" style="1" customWidth="1"/>
    <col min="7956" max="7956" width="14" style="1" customWidth="1"/>
    <col min="7957" max="7957" width="12.7109375" style="1" customWidth="1"/>
    <col min="7958" max="7965" width="9.140625" style="1"/>
    <col min="7966" max="7967" width="9.28515625" style="1" customWidth="1"/>
    <col min="7968" max="7975" width="9.140625" style="1"/>
    <col min="7976" max="7976" width="10" style="1" customWidth="1"/>
    <col min="7977" max="8194" width="9.140625" style="1"/>
    <col min="8195" max="8195" width="8.85546875" style="1" customWidth="1"/>
    <col min="8196" max="8196" width="10.7109375" style="1" customWidth="1"/>
    <col min="8197" max="8204" width="9.140625" style="1"/>
    <col min="8205" max="8205" width="12.42578125" style="1" customWidth="1"/>
    <col min="8206" max="8208" width="8.85546875" style="1" customWidth="1"/>
    <col min="8209" max="8209" width="10.28515625" style="1" customWidth="1"/>
    <col min="8210" max="8210" width="9.140625" style="1"/>
    <col min="8211" max="8211" width="20.5703125" style="1" customWidth="1"/>
    <col min="8212" max="8212" width="14" style="1" customWidth="1"/>
    <col min="8213" max="8213" width="12.7109375" style="1" customWidth="1"/>
    <col min="8214" max="8221" width="9.140625" style="1"/>
    <col min="8222" max="8223" width="9.28515625" style="1" customWidth="1"/>
    <col min="8224" max="8231" width="9.140625" style="1"/>
    <col min="8232" max="8232" width="10" style="1" customWidth="1"/>
    <col min="8233" max="8450" width="9.140625" style="1"/>
    <col min="8451" max="8451" width="8.85546875" style="1" customWidth="1"/>
    <col min="8452" max="8452" width="10.7109375" style="1" customWidth="1"/>
    <col min="8453" max="8460" width="9.140625" style="1"/>
    <col min="8461" max="8461" width="12.42578125" style="1" customWidth="1"/>
    <col min="8462" max="8464" width="8.85546875" style="1" customWidth="1"/>
    <col min="8465" max="8465" width="10.28515625" style="1" customWidth="1"/>
    <col min="8466" max="8466" width="9.140625" style="1"/>
    <col min="8467" max="8467" width="20.5703125" style="1" customWidth="1"/>
    <col min="8468" max="8468" width="14" style="1" customWidth="1"/>
    <col min="8469" max="8469" width="12.7109375" style="1" customWidth="1"/>
    <col min="8470" max="8477" width="9.140625" style="1"/>
    <col min="8478" max="8479" width="9.28515625" style="1" customWidth="1"/>
    <col min="8480" max="8487" width="9.140625" style="1"/>
    <col min="8488" max="8488" width="10" style="1" customWidth="1"/>
    <col min="8489" max="8706" width="9.140625" style="1"/>
    <col min="8707" max="8707" width="8.85546875" style="1" customWidth="1"/>
    <col min="8708" max="8708" width="10.7109375" style="1" customWidth="1"/>
    <col min="8709" max="8716" width="9.140625" style="1"/>
    <col min="8717" max="8717" width="12.42578125" style="1" customWidth="1"/>
    <col min="8718" max="8720" width="8.85546875" style="1" customWidth="1"/>
    <col min="8721" max="8721" width="10.28515625" style="1" customWidth="1"/>
    <col min="8722" max="8722" width="9.140625" style="1"/>
    <col min="8723" max="8723" width="20.5703125" style="1" customWidth="1"/>
    <col min="8724" max="8724" width="14" style="1" customWidth="1"/>
    <col min="8725" max="8725" width="12.7109375" style="1" customWidth="1"/>
    <col min="8726" max="8733" width="9.140625" style="1"/>
    <col min="8734" max="8735" width="9.28515625" style="1" customWidth="1"/>
    <col min="8736" max="8743" width="9.140625" style="1"/>
    <col min="8744" max="8744" width="10" style="1" customWidth="1"/>
    <col min="8745" max="8962" width="9.140625" style="1"/>
    <col min="8963" max="8963" width="8.85546875" style="1" customWidth="1"/>
    <col min="8964" max="8964" width="10.7109375" style="1" customWidth="1"/>
    <col min="8965" max="8972" width="9.140625" style="1"/>
    <col min="8973" max="8973" width="12.42578125" style="1" customWidth="1"/>
    <col min="8974" max="8976" width="8.85546875" style="1" customWidth="1"/>
    <col min="8977" max="8977" width="10.28515625" style="1" customWidth="1"/>
    <col min="8978" max="8978" width="9.140625" style="1"/>
    <col min="8979" max="8979" width="20.5703125" style="1" customWidth="1"/>
    <col min="8980" max="8980" width="14" style="1" customWidth="1"/>
    <col min="8981" max="8981" width="12.7109375" style="1" customWidth="1"/>
    <col min="8982" max="8989" width="9.140625" style="1"/>
    <col min="8990" max="8991" width="9.28515625" style="1" customWidth="1"/>
    <col min="8992" max="8999" width="9.140625" style="1"/>
    <col min="9000" max="9000" width="10" style="1" customWidth="1"/>
    <col min="9001" max="9218" width="9.140625" style="1"/>
    <col min="9219" max="9219" width="8.85546875" style="1" customWidth="1"/>
    <col min="9220" max="9220" width="10.7109375" style="1" customWidth="1"/>
    <col min="9221" max="9228" width="9.140625" style="1"/>
    <col min="9229" max="9229" width="12.42578125" style="1" customWidth="1"/>
    <col min="9230" max="9232" width="8.85546875" style="1" customWidth="1"/>
    <col min="9233" max="9233" width="10.28515625" style="1" customWidth="1"/>
    <col min="9234" max="9234" width="9.140625" style="1"/>
    <col min="9235" max="9235" width="20.5703125" style="1" customWidth="1"/>
    <col min="9236" max="9236" width="14" style="1" customWidth="1"/>
    <col min="9237" max="9237" width="12.7109375" style="1" customWidth="1"/>
    <col min="9238" max="9245" width="9.140625" style="1"/>
    <col min="9246" max="9247" width="9.28515625" style="1" customWidth="1"/>
    <col min="9248" max="9255" width="9.140625" style="1"/>
    <col min="9256" max="9256" width="10" style="1" customWidth="1"/>
    <col min="9257" max="9474" width="9.140625" style="1"/>
    <col min="9475" max="9475" width="8.85546875" style="1" customWidth="1"/>
    <col min="9476" max="9476" width="10.7109375" style="1" customWidth="1"/>
    <col min="9477" max="9484" width="9.140625" style="1"/>
    <col min="9485" max="9485" width="12.42578125" style="1" customWidth="1"/>
    <col min="9486" max="9488" width="8.85546875" style="1" customWidth="1"/>
    <col min="9489" max="9489" width="10.28515625" style="1" customWidth="1"/>
    <col min="9490" max="9490" width="9.140625" style="1"/>
    <col min="9491" max="9491" width="20.5703125" style="1" customWidth="1"/>
    <col min="9492" max="9492" width="14" style="1" customWidth="1"/>
    <col min="9493" max="9493" width="12.7109375" style="1" customWidth="1"/>
    <col min="9494" max="9501" width="9.140625" style="1"/>
    <col min="9502" max="9503" width="9.28515625" style="1" customWidth="1"/>
    <col min="9504" max="9511" width="9.140625" style="1"/>
    <col min="9512" max="9512" width="10" style="1" customWidth="1"/>
    <col min="9513" max="9730" width="9.140625" style="1"/>
    <col min="9731" max="9731" width="8.85546875" style="1" customWidth="1"/>
    <col min="9732" max="9732" width="10.7109375" style="1" customWidth="1"/>
    <col min="9733" max="9740" width="9.140625" style="1"/>
    <col min="9741" max="9741" width="12.42578125" style="1" customWidth="1"/>
    <col min="9742" max="9744" width="8.85546875" style="1" customWidth="1"/>
    <col min="9745" max="9745" width="10.28515625" style="1" customWidth="1"/>
    <col min="9746" max="9746" width="9.140625" style="1"/>
    <col min="9747" max="9747" width="20.5703125" style="1" customWidth="1"/>
    <col min="9748" max="9748" width="14" style="1" customWidth="1"/>
    <col min="9749" max="9749" width="12.7109375" style="1" customWidth="1"/>
    <col min="9750" max="9757" width="9.140625" style="1"/>
    <col min="9758" max="9759" width="9.28515625" style="1" customWidth="1"/>
    <col min="9760" max="9767" width="9.140625" style="1"/>
    <col min="9768" max="9768" width="10" style="1" customWidth="1"/>
    <col min="9769" max="9986" width="9.140625" style="1"/>
    <col min="9987" max="9987" width="8.85546875" style="1" customWidth="1"/>
    <col min="9988" max="9988" width="10.7109375" style="1" customWidth="1"/>
    <col min="9989" max="9996" width="9.140625" style="1"/>
    <col min="9997" max="9997" width="12.42578125" style="1" customWidth="1"/>
    <col min="9998" max="10000" width="8.85546875" style="1" customWidth="1"/>
    <col min="10001" max="10001" width="10.28515625" style="1" customWidth="1"/>
    <col min="10002" max="10002" width="9.140625" style="1"/>
    <col min="10003" max="10003" width="20.5703125" style="1" customWidth="1"/>
    <col min="10004" max="10004" width="14" style="1" customWidth="1"/>
    <col min="10005" max="10005" width="12.7109375" style="1" customWidth="1"/>
    <col min="10006" max="10013" width="9.140625" style="1"/>
    <col min="10014" max="10015" width="9.28515625" style="1" customWidth="1"/>
    <col min="10016" max="10023" width="9.140625" style="1"/>
    <col min="10024" max="10024" width="10" style="1" customWidth="1"/>
    <col min="10025" max="10242" width="9.140625" style="1"/>
    <col min="10243" max="10243" width="8.85546875" style="1" customWidth="1"/>
    <col min="10244" max="10244" width="10.7109375" style="1" customWidth="1"/>
    <col min="10245" max="10252" width="9.140625" style="1"/>
    <col min="10253" max="10253" width="12.42578125" style="1" customWidth="1"/>
    <col min="10254" max="10256" width="8.85546875" style="1" customWidth="1"/>
    <col min="10257" max="10257" width="10.28515625" style="1" customWidth="1"/>
    <col min="10258" max="10258" width="9.140625" style="1"/>
    <col min="10259" max="10259" width="20.5703125" style="1" customWidth="1"/>
    <col min="10260" max="10260" width="14" style="1" customWidth="1"/>
    <col min="10261" max="10261" width="12.7109375" style="1" customWidth="1"/>
    <col min="10262" max="10269" width="9.140625" style="1"/>
    <col min="10270" max="10271" width="9.28515625" style="1" customWidth="1"/>
    <col min="10272" max="10279" width="9.140625" style="1"/>
    <col min="10280" max="10280" width="10" style="1" customWidth="1"/>
    <col min="10281" max="10498" width="9.140625" style="1"/>
    <col min="10499" max="10499" width="8.85546875" style="1" customWidth="1"/>
    <col min="10500" max="10500" width="10.7109375" style="1" customWidth="1"/>
    <col min="10501" max="10508" width="9.140625" style="1"/>
    <col min="10509" max="10509" width="12.42578125" style="1" customWidth="1"/>
    <col min="10510" max="10512" width="8.85546875" style="1" customWidth="1"/>
    <col min="10513" max="10513" width="10.28515625" style="1" customWidth="1"/>
    <col min="10514" max="10514" width="9.140625" style="1"/>
    <col min="10515" max="10515" width="20.5703125" style="1" customWidth="1"/>
    <col min="10516" max="10516" width="14" style="1" customWidth="1"/>
    <col min="10517" max="10517" width="12.7109375" style="1" customWidth="1"/>
    <col min="10518" max="10525" width="9.140625" style="1"/>
    <col min="10526" max="10527" width="9.28515625" style="1" customWidth="1"/>
    <col min="10528" max="10535" width="9.140625" style="1"/>
    <col min="10536" max="10536" width="10" style="1" customWidth="1"/>
    <col min="10537" max="10754" width="9.140625" style="1"/>
    <col min="10755" max="10755" width="8.85546875" style="1" customWidth="1"/>
    <col min="10756" max="10756" width="10.7109375" style="1" customWidth="1"/>
    <col min="10757" max="10764" width="9.140625" style="1"/>
    <col min="10765" max="10765" width="12.42578125" style="1" customWidth="1"/>
    <col min="10766" max="10768" width="8.85546875" style="1" customWidth="1"/>
    <col min="10769" max="10769" width="10.28515625" style="1" customWidth="1"/>
    <col min="10770" max="10770" width="9.140625" style="1"/>
    <col min="10771" max="10771" width="20.5703125" style="1" customWidth="1"/>
    <col min="10772" max="10772" width="14" style="1" customWidth="1"/>
    <col min="10773" max="10773" width="12.7109375" style="1" customWidth="1"/>
    <col min="10774" max="10781" width="9.140625" style="1"/>
    <col min="10782" max="10783" width="9.28515625" style="1" customWidth="1"/>
    <col min="10784" max="10791" width="9.140625" style="1"/>
    <col min="10792" max="10792" width="10" style="1" customWidth="1"/>
    <col min="10793" max="11010" width="9.140625" style="1"/>
    <col min="11011" max="11011" width="8.85546875" style="1" customWidth="1"/>
    <col min="11012" max="11012" width="10.7109375" style="1" customWidth="1"/>
    <col min="11013" max="11020" width="9.140625" style="1"/>
    <col min="11021" max="11021" width="12.42578125" style="1" customWidth="1"/>
    <col min="11022" max="11024" width="8.85546875" style="1" customWidth="1"/>
    <col min="11025" max="11025" width="10.28515625" style="1" customWidth="1"/>
    <col min="11026" max="11026" width="9.140625" style="1"/>
    <col min="11027" max="11027" width="20.5703125" style="1" customWidth="1"/>
    <col min="11028" max="11028" width="14" style="1" customWidth="1"/>
    <col min="11029" max="11029" width="12.7109375" style="1" customWidth="1"/>
    <col min="11030" max="11037" width="9.140625" style="1"/>
    <col min="11038" max="11039" width="9.28515625" style="1" customWidth="1"/>
    <col min="11040" max="11047" width="9.140625" style="1"/>
    <col min="11048" max="11048" width="10" style="1" customWidth="1"/>
    <col min="11049" max="11266" width="9.140625" style="1"/>
    <col min="11267" max="11267" width="8.85546875" style="1" customWidth="1"/>
    <col min="11268" max="11268" width="10.7109375" style="1" customWidth="1"/>
    <col min="11269" max="11276" width="9.140625" style="1"/>
    <col min="11277" max="11277" width="12.42578125" style="1" customWidth="1"/>
    <col min="11278" max="11280" width="8.85546875" style="1" customWidth="1"/>
    <col min="11281" max="11281" width="10.28515625" style="1" customWidth="1"/>
    <col min="11282" max="11282" width="9.140625" style="1"/>
    <col min="11283" max="11283" width="20.5703125" style="1" customWidth="1"/>
    <col min="11284" max="11284" width="14" style="1" customWidth="1"/>
    <col min="11285" max="11285" width="12.7109375" style="1" customWidth="1"/>
    <col min="11286" max="11293" width="9.140625" style="1"/>
    <col min="11294" max="11295" width="9.28515625" style="1" customWidth="1"/>
    <col min="11296" max="11303" width="9.140625" style="1"/>
    <col min="11304" max="11304" width="10" style="1" customWidth="1"/>
    <col min="11305" max="11522" width="9.140625" style="1"/>
    <col min="11523" max="11523" width="8.85546875" style="1" customWidth="1"/>
    <col min="11524" max="11524" width="10.7109375" style="1" customWidth="1"/>
    <col min="11525" max="11532" width="9.140625" style="1"/>
    <col min="11533" max="11533" width="12.42578125" style="1" customWidth="1"/>
    <col min="11534" max="11536" width="8.85546875" style="1" customWidth="1"/>
    <col min="11537" max="11537" width="10.28515625" style="1" customWidth="1"/>
    <col min="11538" max="11538" width="9.140625" style="1"/>
    <col min="11539" max="11539" width="20.5703125" style="1" customWidth="1"/>
    <col min="11540" max="11540" width="14" style="1" customWidth="1"/>
    <col min="11541" max="11541" width="12.7109375" style="1" customWidth="1"/>
    <col min="11542" max="11549" width="9.140625" style="1"/>
    <col min="11550" max="11551" width="9.28515625" style="1" customWidth="1"/>
    <col min="11552" max="11559" width="9.140625" style="1"/>
    <col min="11560" max="11560" width="10" style="1" customWidth="1"/>
    <col min="11561" max="11778" width="9.140625" style="1"/>
    <col min="11779" max="11779" width="8.85546875" style="1" customWidth="1"/>
    <col min="11780" max="11780" width="10.7109375" style="1" customWidth="1"/>
    <col min="11781" max="11788" width="9.140625" style="1"/>
    <col min="11789" max="11789" width="12.42578125" style="1" customWidth="1"/>
    <col min="11790" max="11792" width="8.85546875" style="1" customWidth="1"/>
    <col min="11793" max="11793" width="10.28515625" style="1" customWidth="1"/>
    <col min="11794" max="11794" width="9.140625" style="1"/>
    <col min="11795" max="11795" width="20.5703125" style="1" customWidth="1"/>
    <col min="11796" max="11796" width="14" style="1" customWidth="1"/>
    <col min="11797" max="11797" width="12.7109375" style="1" customWidth="1"/>
    <col min="11798" max="11805" width="9.140625" style="1"/>
    <col min="11806" max="11807" width="9.28515625" style="1" customWidth="1"/>
    <col min="11808" max="11815" width="9.140625" style="1"/>
    <col min="11816" max="11816" width="10" style="1" customWidth="1"/>
    <col min="11817" max="12034" width="9.140625" style="1"/>
    <col min="12035" max="12035" width="8.85546875" style="1" customWidth="1"/>
    <col min="12036" max="12036" width="10.7109375" style="1" customWidth="1"/>
    <col min="12037" max="12044" width="9.140625" style="1"/>
    <col min="12045" max="12045" width="12.42578125" style="1" customWidth="1"/>
    <col min="12046" max="12048" width="8.85546875" style="1" customWidth="1"/>
    <col min="12049" max="12049" width="10.28515625" style="1" customWidth="1"/>
    <col min="12050" max="12050" width="9.140625" style="1"/>
    <col min="12051" max="12051" width="20.5703125" style="1" customWidth="1"/>
    <col min="12052" max="12052" width="14" style="1" customWidth="1"/>
    <col min="12053" max="12053" width="12.7109375" style="1" customWidth="1"/>
    <col min="12054" max="12061" width="9.140625" style="1"/>
    <col min="12062" max="12063" width="9.28515625" style="1" customWidth="1"/>
    <col min="12064" max="12071" width="9.140625" style="1"/>
    <col min="12072" max="12072" width="10" style="1" customWidth="1"/>
    <col min="12073" max="12290" width="9.140625" style="1"/>
    <col min="12291" max="12291" width="8.85546875" style="1" customWidth="1"/>
    <col min="12292" max="12292" width="10.7109375" style="1" customWidth="1"/>
    <col min="12293" max="12300" width="9.140625" style="1"/>
    <col min="12301" max="12301" width="12.42578125" style="1" customWidth="1"/>
    <col min="12302" max="12304" width="8.85546875" style="1" customWidth="1"/>
    <col min="12305" max="12305" width="10.28515625" style="1" customWidth="1"/>
    <col min="12306" max="12306" width="9.140625" style="1"/>
    <col min="12307" max="12307" width="20.5703125" style="1" customWidth="1"/>
    <col min="12308" max="12308" width="14" style="1" customWidth="1"/>
    <col min="12309" max="12309" width="12.7109375" style="1" customWidth="1"/>
    <col min="12310" max="12317" width="9.140625" style="1"/>
    <col min="12318" max="12319" width="9.28515625" style="1" customWidth="1"/>
    <col min="12320" max="12327" width="9.140625" style="1"/>
    <col min="12328" max="12328" width="10" style="1" customWidth="1"/>
    <col min="12329" max="12546" width="9.140625" style="1"/>
    <col min="12547" max="12547" width="8.85546875" style="1" customWidth="1"/>
    <col min="12548" max="12548" width="10.7109375" style="1" customWidth="1"/>
    <col min="12549" max="12556" width="9.140625" style="1"/>
    <col min="12557" max="12557" width="12.42578125" style="1" customWidth="1"/>
    <col min="12558" max="12560" width="8.85546875" style="1" customWidth="1"/>
    <col min="12561" max="12561" width="10.28515625" style="1" customWidth="1"/>
    <col min="12562" max="12562" width="9.140625" style="1"/>
    <col min="12563" max="12563" width="20.5703125" style="1" customWidth="1"/>
    <col min="12564" max="12564" width="14" style="1" customWidth="1"/>
    <col min="12565" max="12565" width="12.7109375" style="1" customWidth="1"/>
    <col min="12566" max="12573" width="9.140625" style="1"/>
    <col min="12574" max="12575" width="9.28515625" style="1" customWidth="1"/>
    <col min="12576" max="12583" width="9.140625" style="1"/>
    <col min="12584" max="12584" width="10" style="1" customWidth="1"/>
    <col min="12585" max="12802" width="9.140625" style="1"/>
    <col min="12803" max="12803" width="8.85546875" style="1" customWidth="1"/>
    <col min="12804" max="12804" width="10.7109375" style="1" customWidth="1"/>
    <col min="12805" max="12812" width="9.140625" style="1"/>
    <col min="12813" max="12813" width="12.42578125" style="1" customWidth="1"/>
    <col min="12814" max="12816" width="8.85546875" style="1" customWidth="1"/>
    <col min="12817" max="12817" width="10.28515625" style="1" customWidth="1"/>
    <col min="12818" max="12818" width="9.140625" style="1"/>
    <col min="12819" max="12819" width="20.5703125" style="1" customWidth="1"/>
    <col min="12820" max="12820" width="14" style="1" customWidth="1"/>
    <col min="12821" max="12821" width="12.7109375" style="1" customWidth="1"/>
    <col min="12822" max="12829" width="9.140625" style="1"/>
    <col min="12830" max="12831" width="9.28515625" style="1" customWidth="1"/>
    <col min="12832" max="12839" width="9.140625" style="1"/>
    <col min="12840" max="12840" width="10" style="1" customWidth="1"/>
    <col min="12841" max="13058" width="9.140625" style="1"/>
    <col min="13059" max="13059" width="8.85546875" style="1" customWidth="1"/>
    <col min="13060" max="13060" width="10.7109375" style="1" customWidth="1"/>
    <col min="13061" max="13068" width="9.140625" style="1"/>
    <col min="13069" max="13069" width="12.42578125" style="1" customWidth="1"/>
    <col min="13070" max="13072" width="8.85546875" style="1" customWidth="1"/>
    <col min="13073" max="13073" width="10.28515625" style="1" customWidth="1"/>
    <col min="13074" max="13074" width="9.140625" style="1"/>
    <col min="13075" max="13075" width="20.5703125" style="1" customWidth="1"/>
    <col min="13076" max="13076" width="14" style="1" customWidth="1"/>
    <col min="13077" max="13077" width="12.7109375" style="1" customWidth="1"/>
    <col min="13078" max="13085" width="9.140625" style="1"/>
    <col min="13086" max="13087" width="9.28515625" style="1" customWidth="1"/>
    <col min="13088" max="13095" width="9.140625" style="1"/>
    <col min="13096" max="13096" width="10" style="1" customWidth="1"/>
    <col min="13097" max="13314" width="9.140625" style="1"/>
    <col min="13315" max="13315" width="8.85546875" style="1" customWidth="1"/>
    <col min="13316" max="13316" width="10.7109375" style="1" customWidth="1"/>
    <col min="13317" max="13324" width="9.140625" style="1"/>
    <col min="13325" max="13325" width="12.42578125" style="1" customWidth="1"/>
    <col min="13326" max="13328" width="8.85546875" style="1" customWidth="1"/>
    <col min="13329" max="13329" width="10.28515625" style="1" customWidth="1"/>
    <col min="13330" max="13330" width="9.140625" style="1"/>
    <col min="13331" max="13331" width="20.5703125" style="1" customWidth="1"/>
    <col min="13332" max="13332" width="14" style="1" customWidth="1"/>
    <col min="13333" max="13333" width="12.7109375" style="1" customWidth="1"/>
    <col min="13334" max="13341" width="9.140625" style="1"/>
    <col min="13342" max="13343" width="9.28515625" style="1" customWidth="1"/>
    <col min="13344" max="13351" width="9.140625" style="1"/>
    <col min="13352" max="13352" width="10" style="1" customWidth="1"/>
    <col min="13353" max="13570" width="9.140625" style="1"/>
    <col min="13571" max="13571" width="8.85546875" style="1" customWidth="1"/>
    <col min="13572" max="13572" width="10.7109375" style="1" customWidth="1"/>
    <col min="13573" max="13580" width="9.140625" style="1"/>
    <col min="13581" max="13581" width="12.42578125" style="1" customWidth="1"/>
    <col min="13582" max="13584" width="8.85546875" style="1" customWidth="1"/>
    <col min="13585" max="13585" width="10.28515625" style="1" customWidth="1"/>
    <col min="13586" max="13586" width="9.140625" style="1"/>
    <col min="13587" max="13587" width="20.5703125" style="1" customWidth="1"/>
    <col min="13588" max="13588" width="14" style="1" customWidth="1"/>
    <col min="13589" max="13589" width="12.7109375" style="1" customWidth="1"/>
    <col min="13590" max="13597" width="9.140625" style="1"/>
    <col min="13598" max="13599" width="9.28515625" style="1" customWidth="1"/>
    <col min="13600" max="13607" width="9.140625" style="1"/>
    <col min="13608" max="13608" width="10" style="1" customWidth="1"/>
    <col min="13609" max="13826" width="9.140625" style="1"/>
    <col min="13827" max="13827" width="8.85546875" style="1" customWidth="1"/>
    <col min="13828" max="13828" width="10.7109375" style="1" customWidth="1"/>
    <col min="13829" max="13836" width="9.140625" style="1"/>
    <col min="13837" max="13837" width="12.42578125" style="1" customWidth="1"/>
    <col min="13838" max="13840" width="8.85546875" style="1" customWidth="1"/>
    <col min="13841" max="13841" width="10.28515625" style="1" customWidth="1"/>
    <col min="13842" max="13842" width="9.140625" style="1"/>
    <col min="13843" max="13843" width="20.5703125" style="1" customWidth="1"/>
    <col min="13844" max="13844" width="14" style="1" customWidth="1"/>
    <col min="13845" max="13845" width="12.7109375" style="1" customWidth="1"/>
    <col min="13846" max="13853" width="9.140625" style="1"/>
    <col min="13854" max="13855" width="9.28515625" style="1" customWidth="1"/>
    <col min="13856" max="13863" width="9.140625" style="1"/>
    <col min="13864" max="13864" width="10" style="1" customWidth="1"/>
    <col min="13865" max="14082" width="9.140625" style="1"/>
    <col min="14083" max="14083" width="8.85546875" style="1" customWidth="1"/>
    <col min="14084" max="14084" width="10.7109375" style="1" customWidth="1"/>
    <col min="14085" max="14092" width="9.140625" style="1"/>
    <col min="14093" max="14093" width="12.42578125" style="1" customWidth="1"/>
    <col min="14094" max="14096" width="8.85546875" style="1" customWidth="1"/>
    <col min="14097" max="14097" width="10.28515625" style="1" customWidth="1"/>
    <col min="14098" max="14098" width="9.140625" style="1"/>
    <col min="14099" max="14099" width="20.5703125" style="1" customWidth="1"/>
    <col min="14100" max="14100" width="14" style="1" customWidth="1"/>
    <col min="14101" max="14101" width="12.7109375" style="1" customWidth="1"/>
    <col min="14102" max="14109" width="9.140625" style="1"/>
    <col min="14110" max="14111" width="9.28515625" style="1" customWidth="1"/>
    <col min="14112" max="14119" width="9.140625" style="1"/>
    <col min="14120" max="14120" width="10" style="1" customWidth="1"/>
    <col min="14121" max="14338" width="9.140625" style="1"/>
    <col min="14339" max="14339" width="8.85546875" style="1" customWidth="1"/>
    <col min="14340" max="14340" width="10.7109375" style="1" customWidth="1"/>
    <col min="14341" max="14348" width="9.140625" style="1"/>
    <col min="14349" max="14349" width="12.42578125" style="1" customWidth="1"/>
    <col min="14350" max="14352" width="8.85546875" style="1" customWidth="1"/>
    <col min="14353" max="14353" width="10.28515625" style="1" customWidth="1"/>
    <col min="14354" max="14354" width="9.140625" style="1"/>
    <col min="14355" max="14355" width="20.5703125" style="1" customWidth="1"/>
    <col min="14356" max="14356" width="14" style="1" customWidth="1"/>
    <col min="14357" max="14357" width="12.7109375" style="1" customWidth="1"/>
    <col min="14358" max="14365" width="9.140625" style="1"/>
    <col min="14366" max="14367" width="9.28515625" style="1" customWidth="1"/>
    <col min="14368" max="14375" width="9.140625" style="1"/>
    <col min="14376" max="14376" width="10" style="1" customWidth="1"/>
    <col min="14377" max="14594" width="9.140625" style="1"/>
    <col min="14595" max="14595" width="8.85546875" style="1" customWidth="1"/>
    <col min="14596" max="14596" width="10.7109375" style="1" customWidth="1"/>
    <col min="14597" max="14604" width="9.140625" style="1"/>
    <col min="14605" max="14605" width="12.42578125" style="1" customWidth="1"/>
    <col min="14606" max="14608" width="8.85546875" style="1" customWidth="1"/>
    <col min="14609" max="14609" width="10.28515625" style="1" customWidth="1"/>
    <col min="14610" max="14610" width="9.140625" style="1"/>
    <col min="14611" max="14611" width="20.5703125" style="1" customWidth="1"/>
    <col min="14612" max="14612" width="14" style="1" customWidth="1"/>
    <col min="14613" max="14613" width="12.7109375" style="1" customWidth="1"/>
    <col min="14614" max="14621" width="9.140625" style="1"/>
    <col min="14622" max="14623" width="9.28515625" style="1" customWidth="1"/>
    <col min="14624" max="14631" width="9.140625" style="1"/>
    <col min="14632" max="14632" width="10" style="1" customWidth="1"/>
    <col min="14633" max="14850" width="9.140625" style="1"/>
    <col min="14851" max="14851" width="8.85546875" style="1" customWidth="1"/>
    <col min="14852" max="14852" width="10.7109375" style="1" customWidth="1"/>
    <col min="14853" max="14860" width="9.140625" style="1"/>
    <col min="14861" max="14861" width="12.42578125" style="1" customWidth="1"/>
    <col min="14862" max="14864" width="8.85546875" style="1" customWidth="1"/>
    <col min="14865" max="14865" width="10.28515625" style="1" customWidth="1"/>
    <col min="14866" max="14866" width="9.140625" style="1"/>
    <col min="14867" max="14867" width="20.5703125" style="1" customWidth="1"/>
    <col min="14868" max="14868" width="14" style="1" customWidth="1"/>
    <col min="14869" max="14869" width="12.7109375" style="1" customWidth="1"/>
    <col min="14870" max="14877" width="9.140625" style="1"/>
    <col min="14878" max="14879" width="9.28515625" style="1" customWidth="1"/>
    <col min="14880" max="14887" width="9.140625" style="1"/>
    <col min="14888" max="14888" width="10" style="1" customWidth="1"/>
    <col min="14889" max="15106" width="9.140625" style="1"/>
    <col min="15107" max="15107" width="8.85546875" style="1" customWidth="1"/>
    <col min="15108" max="15108" width="10.7109375" style="1" customWidth="1"/>
    <col min="15109" max="15116" width="9.140625" style="1"/>
    <col min="15117" max="15117" width="12.42578125" style="1" customWidth="1"/>
    <col min="15118" max="15120" width="8.85546875" style="1" customWidth="1"/>
    <col min="15121" max="15121" width="10.28515625" style="1" customWidth="1"/>
    <col min="15122" max="15122" width="9.140625" style="1"/>
    <col min="15123" max="15123" width="20.5703125" style="1" customWidth="1"/>
    <col min="15124" max="15124" width="14" style="1" customWidth="1"/>
    <col min="15125" max="15125" width="12.7109375" style="1" customWidth="1"/>
    <col min="15126" max="15133" width="9.140625" style="1"/>
    <col min="15134" max="15135" width="9.28515625" style="1" customWidth="1"/>
    <col min="15136" max="15143" width="9.140625" style="1"/>
    <col min="15144" max="15144" width="10" style="1" customWidth="1"/>
    <col min="15145" max="15362" width="9.140625" style="1"/>
    <col min="15363" max="15363" width="8.85546875" style="1" customWidth="1"/>
    <col min="15364" max="15364" width="10.7109375" style="1" customWidth="1"/>
    <col min="15365" max="15372" width="9.140625" style="1"/>
    <col min="15373" max="15373" width="12.42578125" style="1" customWidth="1"/>
    <col min="15374" max="15376" width="8.85546875" style="1" customWidth="1"/>
    <col min="15377" max="15377" width="10.28515625" style="1" customWidth="1"/>
    <col min="15378" max="15378" width="9.140625" style="1"/>
    <col min="15379" max="15379" width="20.5703125" style="1" customWidth="1"/>
    <col min="15380" max="15380" width="14" style="1" customWidth="1"/>
    <col min="15381" max="15381" width="12.7109375" style="1" customWidth="1"/>
    <col min="15382" max="15389" width="9.140625" style="1"/>
    <col min="15390" max="15391" width="9.28515625" style="1" customWidth="1"/>
    <col min="15392" max="15399" width="9.140625" style="1"/>
    <col min="15400" max="15400" width="10" style="1" customWidth="1"/>
    <col min="15401" max="15618" width="9.140625" style="1"/>
    <col min="15619" max="15619" width="8.85546875" style="1" customWidth="1"/>
    <col min="15620" max="15620" width="10.7109375" style="1" customWidth="1"/>
    <col min="15621" max="15628" width="9.140625" style="1"/>
    <col min="15629" max="15629" width="12.42578125" style="1" customWidth="1"/>
    <col min="15630" max="15632" width="8.85546875" style="1" customWidth="1"/>
    <col min="15633" max="15633" width="10.28515625" style="1" customWidth="1"/>
    <col min="15634" max="15634" width="9.140625" style="1"/>
    <col min="15635" max="15635" width="20.5703125" style="1" customWidth="1"/>
    <col min="15636" max="15636" width="14" style="1" customWidth="1"/>
    <col min="15637" max="15637" width="12.7109375" style="1" customWidth="1"/>
    <col min="15638" max="15645" width="9.140625" style="1"/>
    <col min="15646" max="15647" width="9.28515625" style="1" customWidth="1"/>
    <col min="15648" max="15655" width="9.140625" style="1"/>
    <col min="15656" max="15656" width="10" style="1" customWidth="1"/>
    <col min="15657" max="15874" width="9.140625" style="1"/>
    <col min="15875" max="15875" width="8.85546875" style="1" customWidth="1"/>
    <col min="15876" max="15876" width="10.7109375" style="1" customWidth="1"/>
    <col min="15877" max="15884" width="9.140625" style="1"/>
    <col min="15885" max="15885" width="12.42578125" style="1" customWidth="1"/>
    <col min="15886" max="15888" width="8.85546875" style="1" customWidth="1"/>
    <col min="15889" max="15889" width="10.28515625" style="1" customWidth="1"/>
    <col min="15890" max="15890" width="9.140625" style="1"/>
    <col min="15891" max="15891" width="20.5703125" style="1" customWidth="1"/>
    <col min="15892" max="15892" width="14" style="1" customWidth="1"/>
    <col min="15893" max="15893" width="12.7109375" style="1" customWidth="1"/>
    <col min="15894" max="15901" width="9.140625" style="1"/>
    <col min="15902" max="15903" width="9.28515625" style="1" customWidth="1"/>
    <col min="15904" max="15911" width="9.140625" style="1"/>
    <col min="15912" max="15912" width="10" style="1" customWidth="1"/>
    <col min="15913" max="16130" width="9.140625" style="1"/>
    <col min="16131" max="16131" width="8.85546875" style="1" customWidth="1"/>
    <col min="16132" max="16132" width="10.7109375" style="1" customWidth="1"/>
    <col min="16133" max="16140" width="9.140625" style="1"/>
    <col min="16141" max="16141" width="12.42578125" style="1" customWidth="1"/>
    <col min="16142" max="16144" width="8.85546875" style="1" customWidth="1"/>
    <col min="16145" max="16145" width="10.28515625" style="1" customWidth="1"/>
    <col min="16146" max="16146" width="9.140625" style="1"/>
    <col min="16147" max="16147" width="20.5703125" style="1" customWidth="1"/>
    <col min="16148" max="16148" width="14" style="1" customWidth="1"/>
    <col min="16149" max="16149" width="12.7109375" style="1" customWidth="1"/>
    <col min="16150" max="16157" width="9.140625" style="1"/>
    <col min="16158" max="16159" width="9.28515625" style="1" customWidth="1"/>
    <col min="16160" max="16167" width="9.140625" style="1"/>
    <col min="16168" max="16168" width="10" style="1" customWidth="1"/>
    <col min="16169" max="16384" width="9.140625" style="1"/>
  </cols>
  <sheetData>
    <row r="1" spans="1:51" ht="13.15" customHeight="1">
      <c r="A1" s="38" t="s">
        <v>0</v>
      </c>
      <c r="B1" s="3" t="s">
        <v>1</v>
      </c>
      <c r="C1" s="1" t="s">
        <v>2</v>
      </c>
      <c r="D1" s="14" t="s">
        <v>3</v>
      </c>
      <c r="E1" s="14" t="s">
        <v>4</v>
      </c>
      <c r="F1" s="14" t="s">
        <v>5</v>
      </c>
      <c r="G1" s="4" t="s">
        <v>6</v>
      </c>
      <c r="H1" s="5" t="s">
        <v>7</v>
      </c>
      <c r="I1" s="5" t="s">
        <v>8</v>
      </c>
      <c r="J1" s="5" t="s">
        <v>9</v>
      </c>
      <c r="K1" s="5" t="s">
        <v>10</v>
      </c>
      <c r="L1" s="24" t="s">
        <v>11</v>
      </c>
      <c r="M1" s="24" t="s">
        <v>12</v>
      </c>
      <c r="N1" s="64" t="s">
        <v>13</v>
      </c>
      <c r="O1" s="14" t="s">
        <v>14</v>
      </c>
      <c r="P1" s="39" t="s">
        <v>15</v>
      </c>
      <c r="Q1" s="40" t="s">
        <v>16</v>
      </c>
      <c r="R1" s="39" t="s">
        <v>17</v>
      </c>
      <c r="S1" s="40" t="s">
        <v>18</v>
      </c>
      <c r="T1" s="39" t="s">
        <v>19</v>
      </c>
      <c r="U1" s="40" t="s">
        <v>20</v>
      </c>
      <c r="V1" s="39" t="s">
        <v>21</v>
      </c>
      <c r="W1" s="40" t="s">
        <v>22</v>
      </c>
      <c r="X1" s="39" t="s">
        <v>23</v>
      </c>
      <c r="Y1" s="40" t="s">
        <v>24</v>
      </c>
      <c r="Z1" s="39" t="s">
        <v>25</v>
      </c>
      <c r="AA1" s="40" t="s">
        <v>26</v>
      </c>
      <c r="AB1" s="39" t="s">
        <v>27</v>
      </c>
      <c r="AC1" s="40" t="s">
        <v>28</v>
      </c>
      <c r="AD1" s="39" t="s">
        <v>29</v>
      </c>
      <c r="AE1" s="40" t="s">
        <v>30</v>
      </c>
      <c r="AF1" s="39" t="s">
        <v>31</v>
      </c>
      <c r="AG1" s="40" t="s">
        <v>32</v>
      </c>
      <c r="AH1" s="39" t="s">
        <v>33</v>
      </c>
      <c r="AI1" s="14" t="s">
        <v>34</v>
      </c>
      <c r="AJ1" s="36" t="s">
        <v>35</v>
      </c>
      <c r="AK1" s="3" t="s">
        <v>36</v>
      </c>
      <c r="AL1" s="14" t="s">
        <v>37</v>
      </c>
      <c r="AM1" s="14" t="s">
        <v>38</v>
      </c>
      <c r="AN1" s="14" t="s">
        <v>39</v>
      </c>
      <c r="AO1" s="22" t="s">
        <v>40</v>
      </c>
      <c r="AP1" s="22" t="s">
        <v>1883</v>
      </c>
      <c r="AQ1" s="22" t="s">
        <v>41</v>
      </c>
      <c r="AR1" s="22" t="s">
        <v>1794</v>
      </c>
      <c r="AS1" s="22" t="s">
        <v>42</v>
      </c>
      <c r="AT1" s="14" t="s">
        <v>1862</v>
      </c>
      <c r="AY1" s="22"/>
    </row>
    <row r="2" spans="1:51" ht="13.15" customHeight="1">
      <c r="A2" s="2">
        <v>19845</v>
      </c>
      <c r="B2" s="3" t="s">
        <v>44</v>
      </c>
      <c r="C2" s="1" t="s">
        <v>45</v>
      </c>
      <c r="D2" s="3" t="s">
        <v>46</v>
      </c>
      <c r="E2" s="80">
        <v>695443.3</v>
      </c>
      <c r="F2" s="80">
        <v>6579869.3799999999</v>
      </c>
      <c r="G2" s="4" t="s">
        <v>47</v>
      </c>
      <c r="H2" s="35">
        <v>70.08</v>
      </c>
      <c r="I2" s="5">
        <v>0.55000000000000004</v>
      </c>
      <c r="J2" s="5">
        <v>18.04</v>
      </c>
      <c r="K2" s="5">
        <v>20.350000000000001</v>
      </c>
      <c r="L2" s="24">
        <v>12.83</v>
      </c>
      <c r="M2" s="33">
        <f t="shared" ref="M2:M21" si="0">H2-L2</f>
        <v>57.25</v>
      </c>
      <c r="N2" s="64">
        <v>42843</v>
      </c>
      <c r="O2" s="1" t="s">
        <v>48</v>
      </c>
      <c r="P2" s="7" t="s">
        <v>49</v>
      </c>
      <c r="Q2" s="8">
        <v>2.1</v>
      </c>
      <c r="R2" s="7" t="s">
        <v>50</v>
      </c>
      <c r="S2" s="8">
        <v>2.2999999999999998</v>
      </c>
      <c r="T2" s="7" t="s">
        <v>51</v>
      </c>
      <c r="U2" s="8">
        <v>2.6</v>
      </c>
      <c r="V2" s="7" t="s">
        <v>52</v>
      </c>
      <c r="W2" s="8">
        <v>4.0999999999999996</v>
      </c>
      <c r="X2" s="7" t="s">
        <v>53</v>
      </c>
      <c r="AI2" s="1" t="s">
        <v>54</v>
      </c>
      <c r="AJ2" s="10" t="s">
        <v>55</v>
      </c>
      <c r="AK2" s="11" t="s">
        <v>1811</v>
      </c>
      <c r="AL2" s="1" t="s">
        <v>56</v>
      </c>
      <c r="AM2" s="1" t="s">
        <v>57</v>
      </c>
      <c r="AN2" s="1" t="s">
        <v>58</v>
      </c>
      <c r="AO2" s="1" t="s">
        <v>1847</v>
      </c>
      <c r="AP2" s="13" t="s">
        <v>2232</v>
      </c>
      <c r="AQ2" s="13" t="s">
        <v>1898</v>
      </c>
      <c r="AR2" s="13" t="s">
        <v>1900</v>
      </c>
      <c r="AS2" s="13" t="s">
        <v>1895</v>
      </c>
      <c r="AT2" s="1" t="s">
        <v>60</v>
      </c>
    </row>
    <row r="3" spans="1:51" ht="13.15" customHeight="1">
      <c r="A3" s="2">
        <v>19846</v>
      </c>
      <c r="B3" s="3" t="s">
        <v>61</v>
      </c>
      <c r="C3" s="1" t="s">
        <v>45</v>
      </c>
      <c r="D3" s="3" t="s">
        <v>46</v>
      </c>
      <c r="E3" s="80">
        <v>695275.1</v>
      </c>
      <c r="F3" s="80">
        <v>6579913.2699999996</v>
      </c>
      <c r="G3" s="4" t="s">
        <v>62</v>
      </c>
      <c r="H3" s="35">
        <v>71.3</v>
      </c>
      <c r="I3" s="5">
        <v>0.54</v>
      </c>
      <c r="J3" s="5">
        <v>19.2</v>
      </c>
      <c r="K3" s="5">
        <v>19.7</v>
      </c>
      <c r="L3" s="24">
        <v>15.29</v>
      </c>
      <c r="M3" s="33">
        <f t="shared" si="0"/>
        <v>56.01</v>
      </c>
      <c r="N3" s="64">
        <v>42843</v>
      </c>
      <c r="O3" s="1" t="s">
        <v>63</v>
      </c>
      <c r="P3" s="7" t="s">
        <v>64</v>
      </c>
      <c r="Q3" s="8">
        <v>0.8</v>
      </c>
      <c r="R3" s="7" t="s">
        <v>65</v>
      </c>
      <c r="S3" s="8">
        <v>0.9</v>
      </c>
      <c r="T3" s="12" t="s">
        <v>66</v>
      </c>
      <c r="U3" s="8">
        <v>1</v>
      </c>
      <c r="V3" s="7" t="s">
        <v>67</v>
      </c>
      <c r="W3" s="8">
        <v>1.4</v>
      </c>
      <c r="X3" s="7" t="s">
        <v>68</v>
      </c>
      <c r="Y3" s="8">
        <v>4</v>
      </c>
      <c r="Z3" s="7" t="s">
        <v>69</v>
      </c>
      <c r="AI3" s="42" t="s">
        <v>70</v>
      </c>
      <c r="AJ3" s="10" t="s">
        <v>71</v>
      </c>
      <c r="AK3" s="11" t="s">
        <v>72</v>
      </c>
      <c r="AL3" s="1" t="s">
        <v>56</v>
      </c>
      <c r="AM3" s="1" t="s">
        <v>57</v>
      </c>
      <c r="AN3" s="1" t="s">
        <v>58</v>
      </c>
      <c r="AO3" s="1" t="s">
        <v>1847</v>
      </c>
      <c r="AP3" s="13" t="s">
        <v>2233</v>
      </c>
      <c r="AQ3" s="13" t="s">
        <v>1898</v>
      </c>
      <c r="AR3" s="13" t="s">
        <v>1899</v>
      </c>
      <c r="AS3" s="13" t="s">
        <v>1895</v>
      </c>
      <c r="AT3" s="1" t="s">
        <v>60</v>
      </c>
    </row>
    <row r="4" spans="1:51" ht="13.15" customHeight="1">
      <c r="B4" s="3" t="s">
        <v>1718</v>
      </c>
      <c r="C4" s="1" t="s">
        <v>45</v>
      </c>
      <c r="D4" s="3" t="s">
        <v>46</v>
      </c>
      <c r="E4" s="80">
        <v>695332.66</v>
      </c>
      <c r="F4" s="80">
        <v>6579958.7699999996</v>
      </c>
      <c r="G4" s="4" t="s">
        <v>73</v>
      </c>
      <c r="H4" s="35">
        <v>71.239999999999995</v>
      </c>
      <c r="I4" s="5">
        <v>0.83</v>
      </c>
      <c r="J4" s="5">
        <v>5.25</v>
      </c>
      <c r="K4" s="5">
        <v>5.25</v>
      </c>
      <c r="L4" s="24">
        <v>1.06</v>
      </c>
      <c r="M4" s="33">
        <f t="shared" si="0"/>
        <v>70.179999999999993</v>
      </c>
      <c r="N4" s="64">
        <v>42843</v>
      </c>
      <c r="O4" s="1" t="s">
        <v>74</v>
      </c>
      <c r="P4" s="9" t="s">
        <v>75</v>
      </c>
      <c r="Q4" s="8">
        <v>0.3</v>
      </c>
      <c r="R4" s="9" t="s">
        <v>76</v>
      </c>
      <c r="S4" s="8">
        <v>0.9</v>
      </c>
      <c r="T4" s="9" t="s">
        <v>77</v>
      </c>
      <c r="U4" s="8">
        <v>4.0999999999999996</v>
      </c>
      <c r="V4" s="9" t="s">
        <v>78</v>
      </c>
      <c r="AI4" s="1" t="s">
        <v>79</v>
      </c>
      <c r="AJ4" s="10" t="s">
        <v>80</v>
      </c>
      <c r="AM4" s="1" t="s">
        <v>57</v>
      </c>
      <c r="AN4" s="1" t="s">
        <v>58</v>
      </c>
      <c r="AO4" s="1" t="s">
        <v>1847</v>
      </c>
      <c r="AP4" s="13" t="s">
        <v>2006</v>
      </c>
      <c r="AQ4" s="13" t="s">
        <v>1866</v>
      </c>
      <c r="AR4" s="67" t="s">
        <v>80</v>
      </c>
      <c r="AS4" s="13" t="s">
        <v>1897</v>
      </c>
      <c r="AT4" s="1" t="s">
        <v>81</v>
      </c>
    </row>
    <row r="5" spans="1:51" ht="13.15" customHeight="1">
      <c r="B5" s="3" t="s">
        <v>1719</v>
      </c>
      <c r="C5" s="1" t="s">
        <v>45</v>
      </c>
      <c r="D5" s="3" t="s">
        <v>46</v>
      </c>
      <c r="E5" s="80">
        <v>695303.18</v>
      </c>
      <c r="F5" s="80">
        <v>6579828.3799999999</v>
      </c>
      <c r="G5" s="4" t="s">
        <v>47</v>
      </c>
      <c r="H5" s="35">
        <v>71.319999999999993</v>
      </c>
      <c r="I5" s="5">
        <v>0.69</v>
      </c>
      <c r="J5" s="5">
        <v>5.22</v>
      </c>
      <c r="K5" s="5">
        <v>5.35</v>
      </c>
      <c r="L5" s="24">
        <v>1.08</v>
      </c>
      <c r="M5" s="33">
        <f t="shared" si="0"/>
        <v>70.239999999999995</v>
      </c>
      <c r="N5" s="64">
        <v>42843</v>
      </c>
      <c r="O5" s="1" t="s">
        <v>82</v>
      </c>
      <c r="P5" s="9" t="s">
        <v>75</v>
      </c>
      <c r="Q5" s="8">
        <v>0.5</v>
      </c>
      <c r="R5" s="9" t="s">
        <v>83</v>
      </c>
      <c r="S5" s="8">
        <v>0.8</v>
      </c>
      <c r="T5" s="9" t="s">
        <v>77</v>
      </c>
      <c r="U5" s="8">
        <v>3.6</v>
      </c>
      <c r="V5" s="9" t="s">
        <v>78</v>
      </c>
      <c r="AI5" s="1" t="s">
        <v>54</v>
      </c>
      <c r="AJ5" s="10" t="s">
        <v>55</v>
      </c>
      <c r="AK5" s="11" t="s">
        <v>1811</v>
      </c>
      <c r="AL5" s="1" t="s">
        <v>56</v>
      </c>
      <c r="AM5" s="1" t="s">
        <v>57</v>
      </c>
      <c r="AN5" s="1" t="s">
        <v>58</v>
      </c>
      <c r="AO5" s="1" t="s">
        <v>1847</v>
      </c>
      <c r="AP5" s="13" t="s">
        <v>2234</v>
      </c>
      <c r="AQ5" s="13" t="s">
        <v>1878</v>
      </c>
      <c r="AR5" s="13" t="s">
        <v>2197</v>
      </c>
      <c r="AS5" s="13" t="s">
        <v>1895</v>
      </c>
      <c r="AT5" s="1" t="s">
        <v>84</v>
      </c>
    </row>
    <row r="6" spans="1:51" ht="13.15" customHeight="1">
      <c r="B6" s="3" t="s">
        <v>1720</v>
      </c>
      <c r="C6" s="1" t="s">
        <v>45</v>
      </c>
      <c r="D6" s="3" t="s">
        <v>46</v>
      </c>
      <c r="E6" s="81">
        <v>695368.67</v>
      </c>
      <c r="F6" s="81">
        <v>6579821.8300000001</v>
      </c>
      <c r="G6" s="4" t="s">
        <v>47</v>
      </c>
      <c r="H6" s="37">
        <v>71.69</v>
      </c>
      <c r="I6" s="5">
        <v>0.76</v>
      </c>
      <c r="J6" s="5">
        <v>5.35</v>
      </c>
      <c r="K6" s="5">
        <v>5.35</v>
      </c>
      <c r="L6" s="24">
        <v>3.62</v>
      </c>
      <c r="M6" s="33">
        <f t="shared" si="0"/>
        <v>68.069999999999993</v>
      </c>
      <c r="N6" s="64">
        <v>42843</v>
      </c>
      <c r="O6" s="1" t="s">
        <v>85</v>
      </c>
      <c r="P6" s="9" t="s">
        <v>75</v>
      </c>
      <c r="Q6" s="8">
        <v>1.2</v>
      </c>
      <c r="R6" s="9" t="s">
        <v>86</v>
      </c>
      <c r="S6" s="8">
        <v>2</v>
      </c>
      <c r="T6" s="9" t="s">
        <v>87</v>
      </c>
      <c r="U6" s="8">
        <v>2.9</v>
      </c>
      <c r="V6" s="9" t="s">
        <v>77</v>
      </c>
      <c r="W6" s="8">
        <v>4.9000000000000004</v>
      </c>
      <c r="X6" s="9" t="s">
        <v>78</v>
      </c>
      <c r="AI6" s="1" t="s">
        <v>54</v>
      </c>
      <c r="AJ6" s="10" t="s">
        <v>55</v>
      </c>
      <c r="AK6" s="11" t="s">
        <v>1811</v>
      </c>
      <c r="AL6" s="1" t="s">
        <v>56</v>
      </c>
      <c r="AM6" s="1" t="s">
        <v>57</v>
      </c>
      <c r="AN6" s="1" t="s">
        <v>58</v>
      </c>
      <c r="AO6" s="1" t="s">
        <v>1847</v>
      </c>
      <c r="AP6" s="13" t="s">
        <v>1952</v>
      </c>
      <c r="AQ6" s="13" t="s">
        <v>1878</v>
      </c>
      <c r="AR6" s="13" t="s">
        <v>1896</v>
      </c>
      <c r="AS6" s="13" t="s">
        <v>1895</v>
      </c>
      <c r="AT6" s="1" t="s">
        <v>84</v>
      </c>
    </row>
    <row r="7" spans="1:51" ht="13.15" customHeight="1">
      <c r="A7" s="2">
        <v>19847</v>
      </c>
      <c r="B7" s="3" t="s">
        <v>88</v>
      </c>
      <c r="C7" s="1" t="s">
        <v>89</v>
      </c>
      <c r="D7" s="3" t="s">
        <v>90</v>
      </c>
      <c r="E7" s="80">
        <v>695071.03</v>
      </c>
      <c r="F7" s="80">
        <v>6579830.9800000004</v>
      </c>
      <c r="G7" s="4" t="s">
        <v>73</v>
      </c>
      <c r="H7" s="35">
        <v>72.260000000000005</v>
      </c>
      <c r="I7" s="5">
        <v>0.63</v>
      </c>
      <c r="J7" s="5">
        <v>11.35</v>
      </c>
      <c r="K7" s="5">
        <v>11.35</v>
      </c>
      <c r="L7" s="24">
        <v>6.88</v>
      </c>
      <c r="M7" s="33">
        <f t="shared" si="0"/>
        <v>65.38000000000001</v>
      </c>
      <c r="N7" s="64">
        <v>42843</v>
      </c>
      <c r="O7" s="1" t="s">
        <v>91</v>
      </c>
      <c r="P7" s="7" t="s">
        <v>92</v>
      </c>
      <c r="Q7" s="8">
        <v>0.9</v>
      </c>
      <c r="R7" s="7" t="s">
        <v>66</v>
      </c>
      <c r="S7" s="8">
        <v>1.2</v>
      </c>
      <c r="T7" s="7" t="s">
        <v>93</v>
      </c>
      <c r="U7" s="8">
        <v>1.5</v>
      </c>
      <c r="V7" s="7" t="s">
        <v>94</v>
      </c>
      <c r="W7" s="8">
        <v>1.7</v>
      </c>
      <c r="X7" s="7" t="s">
        <v>95</v>
      </c>
      <c r="Y7" s="8">
        <v>2</v>
      </c>
      <c r="Z7" s="7" t="s">
        <v>96</v>
      </c>
      <c r="AA7" s="7">
        <v>2.2000000000000002</v>
      </c>
      <c r="AB7" s="7" t="s">
        <v>97</v>
      </c>
      <c r="AC7" s="7">
        <v>3.7</v>
      </c>
      <c r="AD7" s="7" t="s">
        <v>98</v>
      </c>
      <c r="AI7" s="1" t="s">
        <v>79</v>
      </c>
      <c r="AJ7" s="10" t="s">
        <v>80</v>
      </c>
      <c r="AM7" s="1" t="s">
        <v>57</v>
      </c>
      <c r="AN7" s="1" t="s">
        <v>58</v>
      </c>
      <c r="AO7" s="1" t="s">
        <v>1847</v>
      </c>
      <c r="AP7" s="13" t="s">
        <v>1953</v>
      </c>
      <c r="AQ7" s="13" t="s">
        <v>1878</v>
      </c>
      <c r="AR7" s="13" t="s">
        <v>2038</v>
      </c>
      <c r="AS7" s="13" t="s">
        <v>1895</v>
      </c>
      <c r="AT7" s="1" t="s">
        <v>60</v>
      </c>
    </row>
    <row r="8" spans="1:51" ht="13.15" customHeight="1">
      <c r="A8" s="2">
        <v>19848</v>
      </c>
      <c r="B8" s="3" t="s">
        <v>99</v>
      </c>
      <c r="C8" s="1" t="s">
        <v>89</v>
      </c>
      <c r="D8" s="3" t="s">
        <v>90</v>
      </c>
      <c r="E8" s="14">
        <v>694956.1</v>
      </c>
      <c r="F8" s="14">
        <v>6579882.2000000002</v>
      </c>
      <c r="G8" s="4" t="s">
        <v>100</v>
      </c>
      <c r="H8" s="5">
        <v>72.55</v>
      </c>
      <c r="I8" s="5">
        <v>0.55000000000000004</v>
      </c>
      <c r="K8" s="5">
        <v>11.3</v>
      </c>
      <c r="L8" s="24">
        <f>I8+8.45</f>
        <v>9</v>
      </c>
      <c r="M8" s="33">
        <f t="shared" si="0"/>
        <v>63.55</v>
      </c>
      <c r="N8" s="64">
        <v>38848</v>
      </c>
      <c r="O8" s="1" t="s">
        <v>101</v>
      </c>
      <c r="P8" s="7" t="s">
        <v>102</v>
      </c>
      <c r="Q8" s="8">
        <v>0.6</v>
      </c>
      <c r="R8" s="7" t="s">
        <v>66</v>
      </c>
      <c r="S8" s="8">
        <v>0.7</v>
      </c>
      <c r="T8" s="7" t="s">
        <v>103</v>
      </c>
      <c r="U8" s="8">
        <v>1.4</v>
      </c>
      <c r="V8" s="7" t="s">
        <v>104</v>
      </c>
      <c r="W8" s="8">
        <v>1.7</v>
      </c>
      <c r="X8" s="7" t="s">
        <v>105</v>
      </c>
      <c r="Y8" s="8">
        <v>4.9000000000000004</v>
      </c>
      <c r="Z8" s="7" t="s">
        <v>106</v>
      </c>
      <c r="AI8" s="1" t="s">
        <v>107</v>
      </c>
      <c r="AJ8" s="43" t="s">
        <v>108</v>
      </c>
      <c r="AK8" s="55" t="s">
        <v>1812</v>
      </c>
      <c r="AL8" s="1" t="s">
        <v>107</v>
      </c>
      <c r="AM8" s="1" t="s">
        <v>57</v>
      </c>
      <c r="AN8" s="1" t="s">
        <v>58</v>
      </c>
      <c r="AO8" s="1" t="s">
        <v>1849</v>
      </c>
      <c r="AP8" s="13" t="s">
        <v>109</v>
      </c>
      <c r="AQ8" s="67" t="s">
        <v>80</v>
      </c>
      <c r="AR8" s="67" t="s">
        <v>80</v>
      </c>
      <c r="AS8" s="67" t="s">
        <v>80</v>
      </c>
      <c r="AT8" s="1" t="s">
        <v>60</v>
      </c>
    </row>
    <row r="9" spans="1:51" ht="13.15" customHeight="1">
      <c r="B9" s="3" t="s">
        <v>1721</v>
      </c>
      <c r="C9" s="1" t="s">
        <v>110</v>
      </c>
      <c r="D9" s="1" t="s">
        <v>111</v>
      </c>
      <c r="E9" s="14">
        <v>537534</v>
      </c>
      <c r="F9" s="14">
        <v>6591493</v>
      </c>
      <c r="G9" s="4" t="s">
        <v>112</v>
      </c>
      <c r="H9" s="5">
        <v>3.35</v>
      </c>
      <c r="K9" s="5">
        <v>4.8</v>
      </c>
      <c r="L9" s="24">
        <v>3.45</v>
      </c>
      <c r="M9" s="24">
        <f t="shared" si="0"/>
        <v>-0.10000000000000009</v>
      </c>
      <c r="N9" s="64">
        <v>36845</v>
      </c>
      <c r="P9" s="9" t="s">
        <v>113</v>
      </c>
      <c r="AI9" s="42" t="s">
        <v>114</v>
      </c>
      <c r="AJ9" s="42" t="s">
        <v>115</v>
      </c>
      <c r="AK9" s="48" t="s">
        <v>1823</v>
      </c>
      <c r="AM9" s="14" t="s">
        <v>116</v>
      </c>
      <c r="AN9" s="1" t="s">
        <v>117</v>
      </c>
      <c r="AO9" s="1" t="s">
        <v>1849</v>
      </c>
      <c r="AP9" s="13" t="s">
        <v>109</v>
      </c>
      <c r="AQ9" s="67" t="s">
        <v>80</v>
      </c>
      <c r="AR9" s="67" t="s">
        <v>80</v>
      </c>
      <c r="AS9" s="67" t="s">
        <v>80</v>
      </c>
      <c r="AT9" s="1" t="s">
        <v>118</v>
      </c>
    </row>
    <row r="10" spans="1:51" ht="13.15" customHeight="1">
      <c r="B10" s="3" t="s">
        <v>1722</v>
      </c>
      <c r="C10" s="1" t="s">
        <v>110</v>
      </c>
      <c r="D10" s="1" t="s">
        <v>111</v>
      </c>
      <c r="E10" s="14">
        <v>537497</v>
      </c>
      <c r="F10" s="14">
        <v>6591532</v>
      </c>
      <c r="G10" s="4" t="s">
        <v>112</v>
      </c>
      <c r="H10" s="5">
        <v>3.25</v>
      </c>
      <c r="K10" s="5">
        <v>4.3</v>
      </c>
      <c r="L10" s="24">
        <v>3.2</v>
      </c>
      <c r="M10" s="24">
        <f t="shared" si="0"/>
        <v>4.9999999999999822E-2</v>
      </c>
      <c r="N10" s="64">
        <v>36845</v>
      </c>
      <c r="P10" s="9" t="s">
        <v>119</v>
      </c>
      <c r="Q10" s="8">
        <v>3.8</v>
      </c>
      <c r="R10" s="9" t="s">
        <v>120</v>
      </c>
      <c r="AI10" s="42" t="s">
        <v>114</v>
      </c>
      <c r="AJ10" s="42" t="s">
        <v>115</v>
      </c>
      <c r="AK10" s="48" t="s">
        <v>1823</v>
      </c>
      <c r="AM10" s="14" t="s">
        <v>116</v>
      </c>
      <c r="AN10" s="1" t="s">
        <v>117</v>
      </c>
      <c r="AO10" s="1" t="s">
        <v>1849</v>
      </c>
      <c r="AP10" s="13" t="s">
        <v>109</v>
      </c>
      <c r="AQ10" s="67" t="s">
        <v>80</v>
      </c>
      <c r="AR10" s="67" t="s">
        <v>80</v>
      </c>
      <c r="AS10" s="67" t="s">
        <v>80</v>
      </c>
      <c r="AT10" s="1" t="s">
        <v>121</v>
      </c>
    </row>
    <row r="11" spans="1:51" ht="13.15" customHeight="1">
      <c r="B11" s="3" t="s">
        <v>1723</v>
      </c>
      <c r="C11" s="1" t="s">
        <v>110</v>
      </c>
      <c r="D11" s="1" t="s">
        <v>111</v>
      </c>
      <c r="E11" s="14">
        <v>537282</v>
      </c>
      <c r="F11" s="14">
        <v>6591688</v>
      </c>
      <c r="G11" s="4" t="s">
        <v>122</v>
      </c>
      <c r="H11" s="5">
        <v>3.15</v>
      </c>
      <c r="K11" s="5">
        <v>4.5999999999999996</v>
      </c>
      <c r="L11" s="24">
        <v>2.9</v>
      </c>
      <c r="M11" s="24">
        <f t="shared" si="0"/>
        <v>0.25</v>
      </c>
      <c r="N11" s="64">
        <v>36845</v>
      </c>
      <c r="P11" s="9" t="s">
        <v>123</v>
      </c>
      <c r="Q11" s="8">
        <v>0.6</v>
      </c>
      <c r="R11" s="9" t="s">
        <v>124</v>
      </c>
      <c r="S11" s="8">
        <v>4</v>
      </c>
      <c r="T11" s="9" t="s">
        <v>125</v>
      </c>
      <c r="AI11" s="42" t="s">
        <v>126</v>
      </c>
      <c r="AJ11" s="42" t="s">
        <v>127</v>
      </c>
      <c r="AK11" s="48" t="s">
        <v>1827</v>
      </c>
      <c r="AM11" s="14" t="s">
        <v>116</v>
      </c>
      <c r="AN11" s="1" t="s">
        <v>117</v>
      </c>
      <c r="AO11" s="1" t="s">
        <v>1849</v>
      </c>
      <c r="AP11" s="13" t="s">
        <v>109</v>
      </c>
      <c r="AQ11" s="67" t="s">
        <v>80</v>
      </c>
      <c r="AR11" s="67" t="s">
        <v>80</v>
      </c>
      <c r="AS11" s="67" t="s">
        <v>80</v>
      </c>
      <c r="AT11" s="1" t="s">
        <v>128</v>
      </c>
    </row>
    <row r="12" spans="1:51" ht="13.15" customHeight="1">
      <c r="B12" s="3" t="s">
        <v>1724</v>
      </c>
      <c r="C12" s="1" t="s">
        <v>110</v>
      </c>
      <c r="D12" s="1" t="s">
        <v>111</v>
      </c>
      <c r="E12" s="14">
        <v>537456</v>
      </c>
      <c r="F12" s="14">
        <v>6591468</v>
      </c>
      <c r="G12" s="4" t="s">
        <v>122</v>
      </c>
      <c r="H12" s="5">
        <v>2.8</v>
      </c>
      <c r="K12" s="5">
        <v>4</v>
      </c>
      <c r="L12" s="24">
        <v>2.85</v>
      </c>
      <c r="M12" s="24">
        <f t="shared" si="0"/>
        <v>-5.0000000000000266E-2</v>
      </c>
      <c r="N12" s="64">
        <v>36845</v>
      </c>
      <c r="P12" s="9" t="s">
        <v>129</v>
      </c>
      <c r="AI12" s="42" t="s">
        <v>126</v>
      </c>
      <c r="AJ12" s="42" t="s">
        <v>127</v>
      </c>
      <c r="AK12" s="48" t="s">
        <v>1827</v>
      </c>
      <c r="AM12" s="14" t="s">
        <v>116</v>
      </c>
      <c r="AN12" s="1" t="s">
        <v>117</v>
      </c>
      <c r="AO12" s="1" t="s">
        <v>1849</v>
      </c>
      <c r="AP12" s="13" t="s">
        <v>109</v>
      </c>
      <c r="AQ12" s="67" t="s">
        <v>80</v>
      </c>
      <c r="AR12" s="67" t="s">
        <v>80</v>
      </c>
      <c r="AS12" s="67" t="s">
        <v>80</v>
      </c>
      <c r="AT12" s="1" t="s">
        <v>130</v>
      </c>
    </row>
    <row r="13" spans="1:51" ht="13.15" customHeight="1">
      <c r="B13" s="3" t="s">
        <v>1725</v>
      </c>
      <c r="C13" s="1" t="s">
        <v>110</v>
      </c>
      <c r="D13" s="1" t="s">
        <v>111</v>
      </c>
      <c r="E13" s="14">
        <v>537407</v>
      </c>
      <c r="F13" s="14">
        <v>6591584</v>
      </c>
      <c r="G13" s="4" t="s">
        <v>122</v>
      </c>
      <c r="H13" s="5">
        <v>2.95</v>
      </c>
      <c r="K13" s="5">
        <v>4.5</v>
      </c>
      <c r="L13" s="24">
        <v>2.8</v>
      </c>
      <c r="M13" s="24">
        <f t="shared" si="0"/>
        <v>0.15000000000000036</v>
      </c>
      <c r="N13" s="64">
        <v>36845</v>
      </c>
      <c r="P13" s="9" t="s">
        <v>131</v>
      </c>
      <c r="Q13" s="8">
        <v>4</v>
      </c>
      <c r="R13" s="9" t="s">
        <v>120</v>
      </c>
      <c r="AI13" s="42" t="s">
        <v>126</v>
      </c>
      <c r="AJ13" s="42" t="s">
        <v>127</v>
      </c>
      <c r="AK13" s="48" t="s">
        <v>1827</v>
      </c>
      <c r="AM13" s="14" t="s">
        <v>116</v>
      </c>
      <c r="AN13" s="1" t="s">
        <v>117</v>
      </c>
      <c r="AO13" s="1" t="s">
        <v>1849</v>
      </c>
      <c r="AP13" s="13" t="s">
        <v>109</v>
      </c>
      <c r="AQ13" s="67" t="s">
        <v>80</v>
      </c>
      <c r="AR13" s="67" t="s">
        <v>80</v>
      </c>
      <c r="AS13" s="67" t="s">
        <v>80</v>
      </c>
      <c r="AT13" s="1" t="s">
        <v>132</v>
      </c>
    </row>
    <row r="14" spans="1:51" ht="13.15" customHeight="1">
      <c r="B14" s="3" t="s">
        <v>1726</v>
      </c>
      <c r="C14" s="1" t="s">
        <v>110</v>
      </c>
      <c r="D14" s="1" t="s">
        <v>111</v>
      </c>
      <c r="E14" s="14">
        <v>537467</v>
      </c>
      <c r="F14" s="14">
        <v>6591651</v>
      </c>
      <c r="G14" s="4" t="s">
        <v>122</v>
      </c>
      <c r="H14" s="5">
        <v>3.2</v>
      </c>
      <c r="K14" s="5">
        <v>3</v>
      </c>
      <c r="L14" s="24">
        <v>1.9</v>
      </c>
      <c r="M14" s="24">
        <f t="shared" si="0"/>
        <v>1.3000000000000003</v>
      </c>
      <c r="N14" s="64">
        <v>36845</v>
      </c>
      <c r="P14" s="9" t="s">
        <v>133</v>
      </c>
      <c r="Q14" s="8">
        <v>1.5</v>
      </c>
      <c r="R14" s="9" t="s">
        <v>134</v>
      </c>
      <c r="S14" s="8">
        <v>2.7</v>
      </c>
      <c r="T14" s="9" t="s">
        <v>120</v>
      </c>
      <c r="AI14" s="42" t="s">
        <v>126</v>
      </c>
      <c r="AJ14" s="42" t="s">
        <v>127</v>
      </c>
      <c r="AK14" s="48" t="s">
        <v>1827</v>
      </c>
      <c r="AM14" s="14" t="s">
        <v>116</v>
      </c>
      <c r="AN14" s="1" t="s">
        <v>117</v>
      </c>
      <c r="AO14" s="1" t="s">
        <v>1849</v>
      </c>
      <c r="AP14" s="13" t="s">
        <v>109</v>
      </c>
      <c r="AQ14" s="67" t="s">
        <v>80</v>
      </c>
      <c r="AR14" s="67" t="s">
        <v>80</v>
      </c>
      <c r="AS14" s="67" t="s">
        <v>80</v>
      </c>
      <c r="AT14" s="1" t="s">
        <v>135</v>
      </c>
    </row>
    <row r="15" spans="1:51" ht="13.15" customHeight="1">
      <c r="B15" s="3" t="s">
        <v>241</v>
      </c>
      <c r="C15" s="1" t="s">
        <v>110</v>
      </c>
      <c r="D15" s="1" t="s">
        <v>111</v>
      </c>
      <c r="E15" s="14">
        <v>537280</v>
      </c>
      <c r="F15" s="14">
        <v>6591583</v>
      </c>
      <c r="G15" s="4" t="s">
        <v>122</v>
      </c>
      <c r="H15" s="5">
        <v>3.25</v>
      </c>
      <c r="K15" s="5">
        <v>4.5999999999999996</v>
      </c>
      <c r="L15" s="24">
        <v>3.3</v>
      </c>
      <c r="M15" s="24">
        <f t="shared" si="0"/>
        <v>-4.9999999999999822E-2</v>
      </c>
      <c r="N15" s="64">
        <v>36845</v>
      </c>
      <c r="P15" s="9" t="s">
        <v>136</v>
      </c>
      <c r="Q15" s="8">
        <v>0.5</v>
      </c>
      <c r="R15" s="9" t="s">
        <v>137</v>
      </c>
      <c r="S15" s="8">
        <v>2.5</v>
      </c>
      <c r="T15" s="9" t="s">
        <v>138</v>
      </c>
      <c r="AI15" s="42" t="s">
        <v>126</v>
      </c>
      <c r="AJ15" s="42" t="s">
        <v>127</v>
      </c>
      <c r="AK15" s="48" t="s">
        <v>1827</v>
      </c>
      <c r="AM15" s="14" t="s">
        <v>116</v>
      </c>
      <c r="AN15" s="1" t="s">
        <v>117</v>
      </c>
      <c r="AO15" s="1" t="s">
        <v>1849</v>
      </c>
      <c r="AP15" s="13" t="s">
        <v>109</v>
      </c>
      <c r="AQ15" s="67" t="s">
        <v>80</v>
      </c>
      <c r="AR15" s="67" t="s">
        <v>80</v>
      </c>
      <c r="AS15" s="67" t="s">
        <v>80</v>
      </c>
      <c r="AT15" s="1" t="s">
        <v>139</v>
      </c>
    </row>
    <row r="16" spans="1:51" ht="13.15" customHeight="1">
      <c r="B16" s="3" t="s">
        <v>351</v>
      </c>
      <c r="C16" s="1" t="s">
        <v>110</v>
      </c>
      <c r="D16" s="1" t="s">
        <v>111</v>
      </c>
      <c r="E16" s="14">
        <v>537114</v>
      </c>
      <c r="F16" s="14">
        <v>6591683</v>
      </c>
      <c r="G16" s="4" t="s">
        <v>122</v>
      </c>
      <c r="H16" s="5">
        <v>3.3</v>
      </c>
      <c r="K16" s="5">
        <v>4.5</v>
      </c>
      <c r="L16" s="24">
        <v>3.4</v>
      </c>
      <c r="M16" s="24">
        <f t="shared" si="0"/>
        <v>-0.10000000000000009</v>
      </c>
      <c r="N16" s="64">
        <v>36844</v>
      </c>
      <c r="P16" s="9" t="s">
        <v>140</v>
      </c>
      <c r="Q16" s="8">
        <v>0.6</v>
      </c>
      <c r="R16" s="9" t="s">
        <v>141</v>
      </c>
      <c r="S16" s="8">
        <v>2.4</v>
      </c>
      <c r="T16" s="9" t="s">
        <v>142</v>
      </c>
      <c r="AI16" s="42" t="s">
        <v>126</v>
      </c>
      <c r="AJ16" s="42" t="s">
        <v>127</v>
      </c>
      <c r="AK16" s="48" t="s">
        <v>1827</v>
      </c>
      <c r="AM16" s="14" t="s">
        <v>116</v>
      </c>
      <c r="AN16" s="1" t="s">
        <v>117</v>
      </c>
      <c r="AO16" s="1" t="s">
        <v>1849</v>
      </c>
      <c r="AP16" s="13" t="s">
        <v>109</v>
      </c>
      <c r="AQ16" s="67" t="s">
        <v>80</v>
      </c>
      <c r="AR16" s="67" t="s">
        <v>80</v>
      </c>
      <c r="AS16" s="67" t="s">
        <v>80</v>
      </c>
      <c r="AT16" s="1" t="s">
        <v>143</v>
      </c>
    </row>
    <row r="17" spans="1:46" ht="13.15" customHeight="1">
      <c r="B17" s="3" t="s">
        <v>1727</v>
      </c>
      <c r="C17" s="1" t="s">
        <v>110</v>
      </c>
      <c r="D17" s="1" t="s">
        <v>111</v>
      </c>
      <c r="E17" s="14">
        <v>537063</v>
      </c>
      <c r="F17" s="14">
        <v>6591718</v>
      </c>
      <c r="G17" s="4" t="s">
        <v>122</v>
      </c>
      <c r="H17" s="5">
        <v>3.35</v>
      </c>
      <c r="K17" s="5">
        <v>4.5999999999999996</v>
      </c>
      <c r="L17" s="24">
        <v>3.3</v>
      </c>
      <c r="M17" s="24">
        <f t="shared" si="0"/>
        <v>5.0000000000000266E-2</v>
      </c>
      <c r="N17" s="64">
        <v>36844</v>
      </c>
      <c r="P17" s="9" t="s">
        <v>144</v>
      </c>
      <c r="Q17" s="8">
        <v>0.6</v>
      </c>
      <c r="R17" s="9" t="s">
        <v>145</v>
      </c>
      <c r="S17" s="8">
        <v>2</v>
      </c>
      <c r="T17" s="9" t="s">
        <v>146</v>
      </c>
      <c r="AI17" s="42" t="s">
        <v>126</v>
      </c>
      <c r="AJ17" s="42" t="s">
        <v>127</v>
      </c>
      <c r="AK17" s="48" t="s">
        <v>1827</v>
      </c>
      <c r="AM17" s="14" t="s">
        <v>116</v>
      </c>
      <c r="AN17" s="1" t="s">
        <v>117</v>
      </c>
      <c r="AO17" s="1" t="s">
        <v>1849</v>
      </c>
      <c r="AP17" s="13" t="s">
        <v>109</v>
      </c>
      <c r="AQ17" s="67" t="s">
        <v>80</v>
      </c>
      <c r="AR17" s="67" t="s">
        <v>80</v>
      </c>
      <c r="AS17" s="67" t="s">
        <v>80</v>
      </c>
      <c r="AT17" s="1" t="s">
        <v>147</v>
      </c>
    </row>
    <row r="18" spans="1:46" ht="13.15" customHeight="1">
      <c r="B18" s="3" t="s">
        <v>148</v>
      </c>
      <c r="C18" s="1" t="s">
        <v>110</v>
      </c>
      <c r="D18" s="1" t="s">
        <v>111</v>
      </c>
      <c r="E18" s="14">
        <v>537026</v>
      </c>
      <c r="F18" s="14">
        <v>6591740</v>
      </c>
      <c r="G18" s="4" t="s">
        <v>122</v>
      </c>
      <c r="H18" s="5">
        <v>3.35</v>
      </c>
      <c r="K18" s="5">
        <v>3.5</v>
      </c>
      <c r="L18" s="24">
        <v>3.4</v>
      </c>
      <c r="M18" s="24">
        <f t="shared" si="0"/>
        <v>-4.9999999999999822E-2</v>
      </c>
      <c r="N18" s="64">
        <v>36844</v>
      </c>
      <c r="P18" s="9" t="s">
        <v>149</v>
      </c>
      <c r="AI18" s="42" t="s">
        <v>126</v>
      </c>
      <c r="AJ18" s="42" t="s">
        <v>127</v>
      </c>
      <c r="AK18" s="48" t="s">
        <v>1827</v>
      </c>
      <c r="AM18" s="14" t="s">
        <v>116</v>
      </c>
      <c r="AN18" s="1" t="s">
        <v>117</v>
      </c>
      <c r="AO18" s="1" t="s">
        <v>1849</v>
      </c>
      <c r="AP18" s="13" t="s">
        <v>109</v>
      </c>
      <c r="AQ18" s="67" t="s">
        <v>80</v>
      </c>
      <c r="AR18" s="67" t="s">
        <v>80</v>
      </c>
      <c r="AS18" s="67" t="s">
        <v>80</v>
      </c>
      <c r="AT18" s="1" t="s">
        <v>150</v>
      </c>
    </row>
    <row r="19" spans="1:46" ht="13.15" customHeight="1">
      <c r="B19" s="3" t="s">
        <v>151</v>
      </c>
      <c r="C19" s="1" t="s">
        <v>110</v>
      </c>
      <c r="D19" s="1" t="s">
        <v>111</v>
      </c>
      <c r="E19" s="14">
        <v>537038</v>
      </c>
      <c r="F19" s="14">
        <v>6591938</v>
      </c>
      <c r="G19" s="4" t="s">
        <v>122</v>
      </c>
      <c r="H19" s="5">
        <v>6</v>
      </c>
      <c r="K19" s="5">
        <v>4.7</v>
      </c>
      <c r="L19" s="24">
        <v>1.9</v>
      </c>
      <c r="M19" s="24">
        <f t="shared" si="0"/>
        <v>4.0999999999999996</v>
      </c>
      <c r="N19" s="64">
        <v>36844</v>
      </c>
      <c r="P19" s="9" t="s">
        <v>136</v>
      </c>
      <c r="Q19" s="8">
        <v>1</v>
      </c>
      <c r="R19" s="9" t="s">
        <v>152</v>
      </c>
      <c r="S19" s="8">
        <v>2</v>
      </c>
      <c r="T19" s="9" t="s">
        <v>153</v>
      </c>
      <c r="U19" s="8">
        <v>3.8</v>
      </c>
      <c r="V19" s="9" t="s">
        <v>120</v>
      </c>
      <c r="AI19" s="42" t="s">
        <v>126</v>
      </c>
      <c r="AJ19" s="42" t="s">
        <v>127</v>
      </c>
      <c r="AK19" s="48" t="s">
        <v>1827</v>
      </c>
      <c r="AM19" s="14" t="s">
        <v>116</v>
      </c>
      <c r="AN19" s="1" t="s">
        <v>117</v>
      </c>
      <c r="AO19" s="1" t="s">
        <v>1849</v>
      </c>
      <c r="AP19" s="13" t="s">
        <v>109</v>
      </c>
      <c r="AQ19" s="67" t="s">
        <v>80</v>
      </c>
      <c r="AR19" s="67" t="s">
        <v>80</v>
      </c>
      <c r="AS19" s="67" t="s">
        <v>80</v>
      </c>
      <c r="AT19" s="1" t="s">
        <v>154</v>
      </c>
    </row>
    <row r="20" spans="1:46" ht="13.15" customHeight="1">
      <c r="B20" s="3" t="s">
        <v>155</v>
      </c>
      <c r="C20" s="1" t="s">
        <v>110</v>
      </c>
      <c r="D20" s="1" t="s">
        <v>111</v>
      </c>
      <c r="E20" s="14">
        <v>536941</v>
      </c>
      <c r="F20" s="14">
        <v>6591923</v>
      </c>
      <c r="G20" s="4" t="s">
        <v>122</v>
      </c>
      <c r="H20" s="5">
        <v>5.25</v>
      </c>
      <c r="K20" s="5">
        <v>4.5999999999999996</v>
      </c>
      <c r="L20" s="24">
        <v>2.4</v>
      </c>
      <c r="M20" s="24">
        <f t="shared" si="0"/>
        <v>2.85</v>
      </c>
      <c r="N20" s="64">
        <v>36844</v>
      </c>
      <c r="P20" s="9" t="s">
        <v>156</v>
      </c>
      <c r="Q20" s="8">
        <v>0.6</v>
      </c>
      <c r="R20" s="9" t="s">
        <v>157</v>
      </c>
      <c r="S20" s="8">
        <v>2</v>
      </c>
      <c r="T20" s="9" t="s">
        <v>158</v>
      </c>
      <c r="AI20" s="42" t="s">
        <v>126</v>
      </c>
      <c r="AJ20" s="42" t="s">
        <v>127</v>
      </c>
      <c r="AK20" s="48" t="s">
        <v>1827</v>
      </c>
      <c r="AM20" s="14" t="s">
        <v>116</v>
      </c>
      <c r="AN20" s="1" t="s">
        <v>117</v>
      </c>
      <c r="AO20" s="1" t="s">
        <v>1849</v>
      </c>
      <c r="AP20" s="13" t="s">
        <v>109</v>
      </c>
      <c r="AQ20" s="67" t="s">
        <v>80</v>
      </c>
      <c r="AR20" s="67" t="s">
        <v>80</v>
      </c>
      <c r="AS20" s="67" t="s">
        <v>80</v>
      </c>
      <c r="AT20" s="1" t="s">
        <v>159</v>
      </c>
    </row>
    <row r="21" spans="1:46" ht="13.15" customHeight="1">
      <c r="B21" s="3" t="s">
        <v>160</v>
      </c>
      <c r="C21" s="1" t="s">
        <v>110</v>
      </c>
      <c r="D21" s="1" t="s">
        <v>111</v>
      </c>
      <c r="E21" s="14">
        <v>536847</v>
      </c>
      <c r="F21" s="14">
        <v>6591875</v>
      </c>
      <c r="G21" s="4" t="s">
        <v>122</v>
      </c>
      <c r="H21" s="5">
        <v>3.55</v>
      </c>
      <c r="K21" s="5">
        <v>4.5</v>
      </c>
      <c r="L21" s="24">
        <v>3.3</v>
      </c>
      <c r="M21" s="24">
        <f t="shared" si="0"/>
        <v>0.25</v>
      </c>
      <c r="N21" s="64">
        <v>36843</v>
      </c>
      <c r="P21" s="9" t="s">
        <v>161</v>
      </c>
      <c r="Q21" s="8">
        <v>0.1</v>
      </c>
      <c r="R21" s="9" t="s">
        <v>123</v>
      </c>
      <c r="S21" s="8">
        <v>0.5</v>
      </c>
      <c r="T21" s="9" t="s">
        <v>162</v>
      </c>
      <c r="U21" s="8">
        <v>1.4</v>
      </c>
      <c r="V21" s="9" t="s">
        <v>163</v>
      </c>
      <c r="AI21" s="42" t="s">
        <v>126</v>
      </c>
      <c r="AJ21" s="42" t="s">
        <v>127</v>
      </c>
      <c r="AK21" s="48" t="s">
        <v>1827</v>
      </c>
      <c r="AM21" s="14" t="s">
        <v>116</v>
      </c>
      <c r="AN21" s="1" t="s">
        <v>117</v>
      </c>
      <c r="AO21" s="1" t="s">
        <v>1849</v>
      </c>
      <c r="AP21" s="13" t="s">
        <v>109</v>
      </c>
      <c r="AQ21" s="67" t="s">
        <v>80</v>
      </c>
      <c r="AR21" s="67" t="s">
        <v>80</v>
      </c>
      <c r="AS21" s="67" t="s">
        <v>80</v>
      </c>
      <c r="AT21" s="1" t="s">
        <v>164</v>
      </c>
    </row>
    <row r="22" spans="1:46" ht="13.15" customHeight="1">
      <c r="B22" s="3" t="s">
        <v>165</v>
      </c>
      <c r="C22" s="1" t="s">
        <v>110</v>
      </c>
      <c r="D22" s="1" t="s">
        <v>111</v>
      </c>
      <c r="E22" s="14">
        <v>536965</v>
      </c>
      <c r="F22" s="14">
        <v>6592085</v>
      </c>
      <c r="G22" s="4" t="s">
        <v>122</v>
      </c>
      <c r="H22" s="5">
        <v>5.05</v>
      </c>
      <c r="K22" s="5">
        <v>3.5</v>
      </c>
      <c r="L22" s="24" t="s">
        <v>80</v>
      </c>
      <c r="N22" s="64">
        <v>36843</v>
      </c>
      <c r="P22" s="9" t="s">
        <v>166</v>
      </c>
      <c r="Q22" s="8">
        <v>0.5</v>
      </c>
      <c r="R22" s="9" t="s">
        <v>167</v>
      </c>
      <c r="S22" s="8">
        <v>1.8</v>
      </c>
      <c r="T22" s="9" t="s">
        <v>168</v>
      </c>
      <c r="U22" s="8">
        <v>2.8</v>
      </c>
      <c r="V22" s="9" t="s">
        <v>169</v>
      </c>
      <c r="W22" s="8">
        <v>3.2</v>
      </c>
      <c r="X22" s="9" t="s">
        <v>120</v>
      </c>
      <c r="AI22" s="42" t="s">
        <v>126</v>
      </c>
      <c r="AJ22" s="42" t="s">
        <v>127</v>
      </c>
      <c r="AK22" s="48" t="s">
        <v>1827</v>
      </c>
      <c r="AM22" s="14" t="s">
        <v>116</v>
      </c>
      <c r="AN22" s="1" t="s">
        <v>117</v>
      </c>
      <c r="AO22" s="1" t="s">
        <v>1849</v>
      </c>
      <c r="AP22" s="13" t="s">
        <v>109</v>
      </c>
      <c r="AQ22" s="67" t="s">
        <v>80</v>
      </c>
      <c r="AR22" s="67" t="s">
        <v>80</v>
      </c>
      <c r="AS22" s="67" t="s">
        <v>80</v>
      </c>
      <c r="AT22" s="1" t="s">
        <v>170</v>
      </c>
    </row>
    <row r="23" spans="1:46" ht="13.15" customHeight="1">
      <c r="B23" s="3" t="s">
        <v>171</v>
      </c>
      <c r="C23" s="1" t="s">
        <v>110</v>
      </c>
      <c r="D23" s="1" t="s">
        <v>111</v>
      </c>
      <c r="E23" s="14">
        <v>536734</v>
      </c>
      <c r="F23" s="14">
        <v>6592209</v>
      </c>
      <c r="G23" s="4" t="s">
        <v>122</v>
      </c>
      <c r="H23" s="5">
        <v>3.85</v>
      </c>
      <c r="K23" s="5">
        <v>4.5999999999999996</v>
      </c>
      <c r="L23" s="24">
        <v>2.4</v>
      </c>
      <c r="M23" s="24">
        <f>H23-L23</f>
        <v>1.4500000000000002</v>
      </c>
      <c r="N23" s="64">
        <v>36843</v>
      </c>
      <c r="P23" s="9" t="s">
        <v>136</v>
      </c>
      <c r="Q23" s="8">
        <v>0.5</v>
      </c>
      <c r="R23" s="9" t="s">
        <v>137</v>
      </c>
      <c r="S23" s="8">
        <v>2.5</v>
      </c>
      <c r="T23" s="9" t="s">
        <v>172</v>
      </c>
      <c r="AI23" s="42" t="s">
        <v>126</v>
      </c>
      <c r="AJ23" s="42" t="s">
        <v>127</v>
      </c>
      <c r="AK23" s="48" t="s">
        <v>1827</v>
      </c>
      <c r="AM23" s="14" t="s">
        <v>116</v>
      </c>
      <c r="AN23" s="1" t="s">
        <v>117</v>
      </c>
      <c r="AO23" s="1" t="s">
        <v>1849</v>
      </c>
      <c r="AP23" s="13" t="s">
        <v>109</v>
      </c>
      <c r="AQ23" s="67" t="s">
        <v>80</v>
      </c>
      <c r="AR23" s="67" t="s">
        <v>80</v>
      </c>
      <c r="AS23" s="67" t="s">
        <v>80</v>
      </c>
      <c r="AT23" s="1" t="s">
        <v>173</v>
      </c>
    </row>
    <row r="24" spans="1:46" ht="13.15" customHeight="1">
      <c r="B24" s="3" t="s">
        <v>174</v>
      </c>
      <c r="C24" s="1" t="s">
        <v>110</v>
      </c>
      <c r="D24" s="1" t="s">
        <v>111</v>
      </c>
      <c r="E24" s="14">
        <v>536705</v>
      </c>
      <c r="F24" s="14">
        <v>6592228</v>
      </c>
      <c r="G24" s="4" t="s">
        <v>122</v>
      </c>
      <c r="H24" s="5">
        <v>4</v>
      </c>
      <c r="K24" s="5">
        <v>4.8</v>
      </c>
      <c r="L24" s="24">
        <v>3.6</v>
      </c>
      <c r="M24" s="24">
        <f>H24-L24</f>
        <v>0.39999999999999991</v>
      </c>
      <c r="N24" s="64">
        <v>36843</v>
      </c>
      <c r="P24" s="9" t="s">
        <v>83</v>
      </c>
      <c r="Q24" s="8">
        <v>0.1</v>
      </c>
      <c r="R24" s="9" t="s">
        <v>123</v>
      </c>
      <c r="S24" s="8">
        <v>0.4</v>
      </c>
      <c r="T24" s="9" t="s">
        <v>175</v>
      </c>
      <c r="U24" s="8">
        <v>0.6</v>
      </c>
      <c r="V24" s="9" t="s">
        <v>176</v>
      </c>
      <c r="W24" s="8">
        <v>4</v>
      </c>
      <c r="AI24" s="42" t="s">
        <v>126</v>
      </c>
      <c r="AJ24" s="42" t="s">
        <v>127</v>
      </c>
      <c r="AK24" s="48" t="s">
        <v>1827</v>
      </c>
      <c r="AM24" s="14" t="s">
        <v>116</v>
      </c>
      <c r="AN24" s="1" t="s">
        <v>117</v>
      </c>
      <c r="AO24" s="1" t="s">
        <v>1849</v>
      </c>
      <c r="AP24" s="13" t="s">
        <v>109</v>
      </c>
      <c r="AQ24" s="67" t="s">
        <v>80</v>
      </c>
      <c r="AR24" s="67" t="s">
        <v>80</v>
      </c>
      <c r="AS24" s="67" t="s">
        <v>80</v>
      </c>
      <c r="AT24" s="1" t="s">
        <v>177</v>
      </c>
    </row>
    <row r="25" spans="1:46" ht="13.15" customHeight="1">
      <c r="B25" s="3" t="s">
        <v>178</v>
      </c>
      <c r="C25" s="1" t="s">
        <v>110</v>
      </c>
      <c r="D25" s="1" t="s">
        <v>111</v>
      </c>
      <c r="E25" s="14">
        <v>536826</v>
      </c>
      <c r="F25" s="14">
        <v>6592184</v>
      </c>
      <c r="G25" s="4" t="s">
        <v>122</v>
      </c>
      <c r="H25" s="5">
        <v>3.5</v>
      </c>
      <c r="K25" s="5">
        <v>4.2</v>
      </c>
      <c r="L25" s="24">
        <v>1.9</v>
      </c>
      <c r="M25" s="24">
        <f>H25-L25</f>
        <v>1.6</v>
      </c>
      <c r="N25" s="64">
        <v>36843</v>
      </c>
      <c r="P25" s="9" t="s">
        <v>161</v>
      </c>
      <c r="Q25" s="8">
        <v>0.1</v>
      </c>
      <c r="R25" s="9" t="s">
        <v>123</v>
      </c>
      <c r="S25" s="8">
        <v>0.4</v>
      </c>
      <c r="T25" s="9" t="s">
        <v>179</v>
      </c>
      <c r="U25" s="8">
        <v>1</v>
      </c>
      <c r="V25" s="9" t="s">
        <v>180</v>
      </c>
      <c r="W25" s="8">
        <v>3.8</v>
      </c>
      <c r="X25" s="9" t="s">
        <v>181</v>
      </c>
      <c r="Y25" s="8">
        <v>4</v>
      </c>
      <c r="Z25" s="9" t="s">
        <v>120</v>
      </c>
      <c r="AI25" s="42" t="s">
        <v>126</v>
      </c>
      <c r="AJ25" s="42" t="s">
        <v>127</v>
      </c>
      <c r="AK25" s="48" t="s">
        <v>1827</v>
      </c>
      <c r="AM25" s="14" t="s">
        <v>116</v>
      </c>
      <c r="AN25" s="1" t="s">
        <v>117</v>
      </c>
      <c r="AO25" s="1" t="s">
        <v>1849</v>
      </c>
      <c r="AP25" s="13" t="s">
        <v>109</v>
      </c>
      <c r="AQ25" s="67" t="s">
        <v>80</v>
      </c>
      <c r="AR25" s="67" t="s">
        <v>80</v>
      </c>
      <c r="AS25" s="67" t="s">
        <v>80</v>
      </c>
      <c r="AT25" s="1" t="s">
        <v>182</v>
      </c>
    </row>
    <row r="26" spans="1:46" ht="13.15" customHeight="1">
      <c r="B26" s="3" t="s">
        <v>183</v>
      </c>
      <c r="C26" s="1" t="s">
        <v>110</v>
      </c>
      <c r="D26" s="1" t="s">
        <v>111</v>
      </c>
      <c r="E26" s="14">
        <v>537053</v>
      </c>
      <c r="F26" s="14">
        <v>6592125</v>
      </c>
      <c r="G26" s="4" t="s">
        <v>122</v>
      </c>
      <c r="H26" s="5">
        <v>7.7</v>
      </c>
      <c r="K26" s="5">
        <v>1.8</v>
      </c>
      <c r="L26" s="24" t="s">
        <v>80</v>
      </c>
      <c r="N26" s="64">
        <v>36843</v>
      </c>
      <c r="P26" s="9" t="s">
        <v>166</v>
      </c>
      <c r="Q26" s="8">
        <v>1.4</v>
      </c>
      <c r="R26" s="9" t="s">
        <v>184</v>
      </c>
      <c r="S26" s="8">
        <v>1.5</v>
      </c>
      <c r="T26" s="9" t="s">
        <v>120</v>
      </c>
      <c r="AI26" s="42" t="s">
        <v>126</v>
      </c>
      <c r="AJ26" s="42" t="s">
        <v>127</v>
      </c>
      <c r="AK26" s="48" t="s">
        <v>1827</v>
      </c>
      <c r="AM26" s="14" t="s">
        <v>116</v>
      </c>
      <c r="AN26" s="1" t="s">
        <v>117</v>
      </c>
      <c r="AO26" s="1" t="s">
        <v>1849</v>
      </c>
      <c r="AP26" s="13" t="s">
        <v>109</v>
      </c>
      <c r="AQ26" s="67" t="s">
        <v>80</v>
      </c>
      <c r="AR26" s="67" t="s">
        <v>80</v>
      </c>
      <c r="AS26" s="67" t="s">
        <v>80</v>
      </c>
      <c r="AT26" s="1" t="s">
        <v>185</v>
      </c>
    </row>
    <row r="27" spans="1:46" ht="13.15" customHeight="1">
      <c r="A27" s="2">
        <v>19842</v>
      </c>
      <c r="B27" s="3" t="s">
        <v>186</v>
      </c>
      <c r="C27" s="1" t="s">
        <v>187</v>
      </c>
      <c r="D27" s="3" t="s">
        <v>188</v>
      </c>
      <c r="E27" s="14">
        <v>537831.27099999995</v>
      </c>
      <c r="F27" s="14">
        <v>6591163.727</v>
      </c>
      <c r="G27" s="4" t="s">
        <v>189</v>
      </c>
      <c r="H27" s="5">
        <v>5.53</v>
      </c>
      <c r="I27" s="5">
        <v>0.51</v>
      </c>
      <c r="J27" s="5">
        <v>3</v>
      </c>
      <c r="K27" s="5">
        <v>3.5</v>
      </c>
      <c r="L27" s="24">
        <v>1.68</v>
      </c>
      <c r="M27" s="33">
        <f>H27-L27</f>
        <v>3.8500000000000005</v>
      </c>
      <c r="N27" s="64">
        <v>42898</v>
      </c>
      <c r="O27" s="1" t="s">
        <v>2329</v>
      </c>
      <c r="P27" s="7" t="s">
        <v>2330</v>
      </c>
      <c r="Q27" s="8">
        <v>1</v>
      </c>
      <c r="R27" s="7" t="s">
        <v>2331</v>
      </c>
      <c r="S27" s="8">
        <v>1.9</v>
      </c>
      <c r="T27" s="7" t="s">
        <v>2336</v>
      </c>
      <c r="U27" s="8">
        <v>3</v>
      </c>
      <c r="V27" s="7" t="s">
        <v>2337</v>
      </c>
      <c r="X27" s="7"/>
      <c r="Z27" s="7"/>
      <c r="AB27" s="7"/>
      <c r="AI27" s="42" t="s">
        <v>198</v>
      </c>
      <c r="AJ27" s="42" t="s">
        <v>199</v>
      </c>
      <c r="AK27" s="48" t="s">
        <v>1826</v>
      </c>
      <c r="AM27" s="1" t="s">
        <v>116</v>
      </c>
      <c r="AN27" s="1" t="s">
        <v>117</v>
      </c>
      <c r="AO27" s="1" t="s">
        <v>1847</v>
      </c>
      <c r="AP27" s="13" t="s">
        <v>2235</v>
      </c>
      <c r="AQ27" s="13" t="s">
        <v>1884</v>
      </c>
      <c r="AR27" s="67" t="s">
        <v>80</v>
      </c>
      <c r="AS27" s="13" t="s">
        <v>1895</v>
      </c>
      <c r="AT27" s="1" t="s">
        <v>60</v>
      </c>
    </row>
    <row r="28" spans="1:46" ht="13.15" customHeight="1">
      <c r="A28" s="2">
        <v>19843</v>
      </c>
      <c r="B28" s="3" t="s">
        <v>200</v>
      </c>
      <c r="C28" s="1" t="s">
        <v>187</v>
      </c>
      <c r="D28" s="3" t="s">
        <v>188</v>
      </c>
      <c r="E28" s="14">
        <v>537894.35400000005</v>
      </c>
      <c r="F28" s="14">
        <v>6590989.5750000002</v>
      </c>
      <c r="G28" s="4" t="s">
        <v>189</v>
      </c>
      <c r="H28" s="5">
        <v>3.54</v>
      </c>
      <c r="I28" s="5">
        <v>0</v>
      </c>
      <c r="J28" s="5">
        <v>3.07</v>
      </c>
      <c r="K28" s="5">
        <v>3.25</v>
      </c>
      <c r="L28" s="24">
        <v>1.95</v>
      </c>
      <c r="M28" s="33">
        <f>H28-L28</f>
        <v>1.59</v>
      </c>
      <c r="N28" s="64">
        <v>42898</v>
      </c>
      <c r="O28" s="1" t="s">
        <v>2333</v>
      </c>
      <c r="P28" s="7" t="s">
        <v>202</v>
      </c>
      <c r="Q28" s="8">
        <v>1.9</v>
      </c>
      <c r="R28" s="7" t="s">
        <v>203</v>
      </c>
      <c r="S28" s="8">
        <v>2.5</v>
      </c>
      <c r="T28" s="7" t="s">
        <v>204</v>
      </c>
      <c r="AI28" s="42" t="s">
        <v>198</v>
      </c>
      <c r="AJ28" s="42" t="s">
        <v>199</v>
      </c>
      <c r="AK28" s="48" t="s">
        <v>1826</v>
      </c>
      <c r="AM28" s="1" t="s">
        <v>116</v>
      </c>
      <c r="AN28" s="1" t="s">
        <v>117</v>
      </c>
      <c r="AO28" s="1" t="s">
        <v>1848</v>
      </c>
      <c r="AP28" s="13" t="s">
        <v>1954</v>
      </c>
      <c r="AQ28" s="13" t="s">
        <v>1867</v>
      </c>
      <c r="AR28" s="67" t="s">
        <v>80</v>
      </c>
      <c r="AS28" s="13" t="s">
        <v>1795</v>
      </c>
      <c r="AT28" s="1" t="s">
        <v>60</v>
      </c>
    </row>
    <row r="29" spans="1:46" ht="13.15" customHeight="1">
      <c r="A29" s="2">
        <v>19844</v>
      </c>
      <c r="B29" s="3" t="s">
        <v>205</v>
      </c>
      <c r="C29" s="1" t="s">
        <v>187</v>
      </c>
      <c r="D29" s="3" t="s">
        <v>188</v>
      </c>
      <c r="E29" s="14">
        <v>537977.35699999996</v>
      </c>
      <c r="F29" s="14">
        <v>6590746.0760000004</v>
      </c>
      <c r="G29" s="4" t="s">
        <v>189</v>
      </c>
      <c r="H29" s="5">
        <v>3.15</v>
      </c>
      <c r="I29" s="5">
        <v>0.7</v>
      </c>
      <c r="K29" s="5">
        <v>3.58</v>
      </c>
      <c r="L29" s="24">
        <v>2.8</v>
      </c>
      <c r="M29" s="33">
        <f>H29-L29</f>
        <v>0.35000000000000009</v>
      </c>
      <c r="N29" s="64">
        <v>42535</v>
      </c>
      <c r="O29" s="1" t="s">
        <v>206</v>
      </c>
      <c r="P29" s="7" t="s">
        <v>207</v>
      </c>
      <c r="Q29" s="8">
        <v>0.6</v>
      </c>
      <c r="R29" s="7" t="s">
        <v>208</v>
      </c>
      <c r="S29" s="8">
        <v>0.75</v>
      </c>
      <c r="T29" s="7" t="s">
        <v>209</v>
      </c>
      <c r="U29" s="8">
        <v>4.5</v>
      </c>
      <c r="V29" s="7" t="s">
        <v>2334</v>
      </c>
      <c r="W29" s="8">
        <v>4.8</v>
      </c>
      <c r="X29" s="7" t="s">
        <v>2335</v>
      </c>
      <c r="AI29" s="42" t="s">
        <v>198</v>
      </c>
      <c r="AJ29" s="42" t="s">
        <v>199</v>
      </c>
      <c r="AK29" s="48" t="s">
        <v>1826</v>
      </c>
      <c r="AM29" s="1" t="s">
        <v>116</v>
      </c>
      <c r="AN29" s="1" t="s">
        <v>117</v>
      </c>
      <c r="AO29" s="1" t="s">
        <v>1848</v>
      </c>
      <c r="AP29" s="13" t="s">
        <v>1850</v>
      </c>
      <c r="AQ29" s="13" t="s">
        <v>2045</v>
      </c>
      <c r="AR29" s="67" t="s">
        <v>80</v>
      </c>
      <c r="AS29" s="13" t="s">
        <v>2324</v>
      </c>
      <c r="AT29" s="1" t="s">
        <v>60</v>
      </c>
    </row>
    <row r="30" spans="1:46" ht="13.15" customHeight="1">
      <c r="B30" s="3" t="s">
        <v>212</v>
      </c>
      <c r="C30" s="1" t="s">
        <v>213</v>
      </c>
      <c r="D30" s="1" t="s">
        <v>217</v>
      </c>
      <c r="E30" s="14">
        <v>536829</v>
      </c>
      <c r="F30" s="14">
        <v>6592202</v>
      </c>
      <c r="G30" s="4" t="s">
        <v>112</v>
      </c>
      <c r="H30" s="5">
        <v>7.1</v>
      </c>
      <c r="K30" s="5">
        <v>4.3499999999999996</v>
      </c>
      <c r="L30" s="24">
        <v>3.25</v>
      </c>
      <c r="M30" s="24">
        <f>H30-L30</f>
        <v>3.8499999999999996</v>
      </c>
      <c r="N30" s="64">
        <v>36830</v>
      </c>
      <c r="P30" s="9" t="s">
        <v>123</v>
      </c>
      <c r="Q30" s="8">
        <v>0.4</v>
      </c>
      <c r="R30" s="9" t="s">
        <v>179</v>
      </c>
      <c r="S30" s="8">
        <v>0.7</v>
      </c>
      <c r="T30" s="9" t="s">
        <v>214</v>
      </c>
      <c r="U30" s="8">
        <v>3.3</v>
      </c>
      <c r="V30" s="9" t="s">
        <v>215</v>
      </c>
      <c r="W30" s="8">
        <v>3.6</v>
      </c>
      <c r="X30" s="9" t="s">
        <v>216</v>
      </c>
      <c r="AI30" s="42" t="s">
        <v>217</v>
      </c>
      <c r="AJ30" s="42" t="s">
        <v>218</v>
      </c>
      <c r="AK30" s="48" t="s">
        <v>1824</v>
      </c>
      <c r="AM30" s="14" t="s">
        <v>116</v>
      </c>
      <c r="AN30" s="1" t="s">
        <v>117</v>
      </c>
      <c r="AO30" s="1" t="s">
        <v>1849</v>
      </c>
      <c r="AP30" s="13" t="s">
        <v>109</v>
      </c>
      <c r="AQ30" s="67" t="s">
        <v>80</v>
      </c>
      <c r="AR30" s="67" t="s">
        <v>80</v>
      </c>
      <c r="AS30" s="67" t="s">
        <v>80</v>
      </c>
      <c r="AT30" s="1" t="s">
        <v>219</v>
      </c>
    </row>
    <row r="31" spans="1:46" ht="13.15" customHeight="1">
      <c r="B31" s="3" t="s">
        <v>220</v>
      </c>
      <c r="C31" s="1" t="s">
        <v>213</v>
      </c>
      <c r="D31" s="1" t="s">
        <v>217</v>
      </c>
      <c r="E31" s="14">
        <v>536772</v>
      </c>
      <c r="F31" s="14">
        <v>6592243</v>
      </c>
      <c r="G31" s="4" t="s">
        <v>221</v>
      </c>
      <c r="H31" s="5">
        <v>6.95</v>
      </c>
      <c r="K31" s="5">
        <v>4.3</v>
      </c>
      <c r="L31" s="24">
        <v>2.85</v>
      </c>
      <c r="M31" s="24">
        <f>H31-L31</f>
        <v>4.0999999999999996</v>
      </c>
      <c r="N31" s="64">
        <v>36830</v>
      </c>
      <c r="P31" s="9" t="s">
        <v>123</v>
      </c>
      <c r="Q31" s="8">
        <v>0.3</v>
      </c>
      <c r="R31" s="9" t="s">
        <v>222</v>
      </c>
      <c r="S31" s="8">
        <v>4.0999999999999996</v>
      </c>
      <c r="T31" s="9" t="s">
        <v>223</v>
      </c>
      <c r="AI31" s="42" t="s">
        <v>217</v>
      </c>
      <c r="AJ31" s="42" t="s">
        <v>218</v>
      </c>
      <c r="AK31" s="48" t="s">
        <v>1824</v>
      </c>
      <c r="AM31" s="14" t="s">
        <v>116</v>
      </c>
      <c r="AN31" s="1" t="s">
        <v>117</v>
      </c>
      <c r="AO31" s="1" t="s">
        <v>1849</v>
      </c>
      <c r="AP31" s="13" t="s">
        <v>109</v>
      </c>
      <c r="AQ31" s="67" t="s">
        <v>80</v>
      </c>
      <c r="AR31" s="67" t="s">
        <v>80</v>
      </c>
      <c r="AS31" s="67" t="s">
        <v>80</v>
      </c>
      <c r="AT31" s="1" t="s">
        <v>219</v>
      </c>
    </row>
    <row r="32" spans="1:46" ht="13.15" customHeight="1">
      <c r="B32" s="3" t="s">
        <v>224</v>
      </c>
      <c r="C32" s="1" t="s">
        <v>213</v>
      </c>
      <c r="D32" s="1" t="s">
        <v>217</v>
      </c>
      <c r="E32" s="14">
        <v>536701</v>
      </c>
      <c r="F32" s="14">
        <v>6592311</v>
      </c>
      <c r="G32" s="4" t="s">
        <v>221</v>
      </c>
      <c r="H32" s="5">
        <v>5.55</v>
      </c>
      <c r="K32" s="5">
        <v>3.2</v>
      </c>
      <c r="L32" s="24" t="s">
        <v>80</v>
      </c>
      <c r="N32" s="64">
        <v>36830</v>
      </c>
      <c r="P32" s="9" t="s">
        <v>225</v>
      </c>
      <c r="Q32" s="8">
        <v>0.2</v>
      </c>
      <c r="R32" s="9" t="s">
        <v>226</v>
      </c>
      <c r="S32" s="8">
        <v>1.9</v>
      </c>
      <c r="T32" s="9" t="s">
        <v>227</v>
      </c>
      <c r="U32" s="8">
        <v>2</v>
      </c>
      <c r="V32" s="9" t="s">
        <v>228</v>
      </c>
      <c r="AI32" s="42" t="s">
        <v>217</v>
      </c>
      <c r="AJ32" s="42" t="s">
        <v>218</v>
      </c>
      <c r="AK32" s="48" t="s">
        <v>1824</v>
      </c>
      <c r="AM32" s="14" t="s">
        <v>116</v>
      </c>
      <c r="AN32" s="1" t="s">
        <v>117</v>
      </c>
      <c r="AO32" s="1" t="s">
        <v>1849</v>
      </c>
      <c r="AP32" s="13" t="s">
        <v>109</v>
      </c>
      <c r="AQ32" s="67" t="s">
        <v>80</v>
      </c>
      <c r="AR32" s="67" t="s">
        <v>80</v>
      </c>
      <c r="AS32" s="67" t="s">
        <v>80</v>
      </c>
      <c r="AT32" s="1" t="s">
        <v>219</v>
      </c>
    </row>
    <row r="33" spans="1:47" ht="13.15" customHeight="1">
      <c r="B33" s="3" t="s">
        <v>229</v>
      </c>
      <c r="C33" s="1" t="s">
        <v>213</v>
      </c>
      <c r="D33" s="1" t="s">
        <v>217</v>
      </c>
      <c r="E33" s="14">
        <v>536693</v>
      </c>
      <c r="F33" s="14">
        <v>6592449</v>
      </c>
      <c r="G33" s="4" t="s">
        <v>221</v>
      </c>
      <c r="H33" s="5">
        <v>8</v>
      </c>
      <c r="K33" s="5">
        <v>5.5</v>
      </c>
      <c r="L33" s="24" t="s">
        <v>80</v>
      </c>
      <c r="N33" s="64">
        <v>36830</v>
      </c>
      <c r="P33" s="9" t="s">
        <v>123</v>
      </c>
      <c r="Q33" s="8">
        <v>0.3</v>
      </c>
      <c r="R33" s="9" t="s">
        <v>230</v>
      </c>
      <c r="S33" s="8">
        <v>1.5</v>
      </c>
      <c r="T33" s="9" t="s">
        <v>231</v>
      </c>
      <c r="U33" s="8">
        <v>2.4</v>
      </c>
      <c r="V33" s="9" t="s">
        <v>232</v>
      </c>
      <c r="W33" s="8">
        <v>2.6</v>
      </c>
      <c r="X33" s="9" t="s">
        <v>233</v>
      </c>
      <c r="Y33" s="8">
        <v>3.7</v>
      </c>
      <c r="Z33" s="9" t="s">
        <v>234</v>
      </c>
      <c r="AA33" s="8">
        <v>4.2</v>
      </c>
      <c r="AB33" s="9" t="s">
        <v>235</v>
      </c>
      <c r="AI33" s="42" t="s">
        <v>217</v>
      </c>
      <c r="AJ33" s="42" t="s">
        <v>218</v>
      </c>
      <c r="AK33" s="48" t="s">
        <v>1824</v>
      </c>
      <c r="AM33" s="14" t="s">
        <v>116</v>
      </c>
      <c r="AN33" s="1" t="s">
        <v>117</v>
      </c>
      <c r="AO33" s="1" t="s">
        <v>1849</v>
      </c>
      <c r="AP33" s="13" t="s">
        <v>109</v>
      </c>
      <c r="AQ33" s="67" t="s">
        <v>80</v>
      </c>
      <c r="AR33" s="67" t="s">
        <v>80</v>
      </c>
      <c r="AS33" s="67" t="s">
        <v>80</v>
      </c>
      <c r="AT33" s="1" t="s">
        <v>219</v>
      </c>
    </row>
    <row r="34" spans="1:47" ht="13.15" customHeight="1">
      <c r="B34" s="3" t="s">
        <v>236</v>
      </c>
      <c r="C34" s="1" t="s">
        <v>213</v>
      </c>
      <c r="D34" s="1" t="s">
        <v>217</v>
      </c>
      <c r="E34" s="14">
        <v>536655</v>
      </c>
      <c r="F34" s="14">
        <v>6592569</v>
      </c>
      <c r="G34" s="4" t="s">
        <v>221</v>
      </c>
      <c r="H34" s="5">
        <v>7.85</v>
      </c>
      <c r="K34" s="5">
        <v>4.3</v>
      </c>
      <c r="L34" s="24">
        <v>1.5</v>
      </c>
      <c r="M34" s="24">
        <f t="shared" ref="M34:M47" si="1">H34-L34</f>
        <v>6.35</v>
      </c>
      <c r="N34" s="64">
        <v>36830</v>
      </c>
      <c r="P34" s="9" t="s">
        <v>166</v>
      </c>
      <c r="Q34" s="8">
        <v>1.5</v>
      </c>
      <c r="R34" s="9" t="s">
        <v>237</v>
      </c>
      <c r="S34" s="8">
        <v>3.8</v>
      </c>
      <c r="T34" s="9" t="s">
        <v>238</v>
      </c>
      <c r="AI34" s="42" t="s">
        <v>217</v>
      </c>
      <c r="AJ34" s="43">
        <v>10069369</v>
      </c>
      <c r="AK34" s="48" t="s">
        <v>1824</v>
      </c>
      <c r="AM34" s="14" t="s">
        <v>116</v>
      </c>
      <c r="AN34" s="1" t="s">
        <v>117</v>
      </c>
      <c r="AO34" s="1" t="s">
        <v>1849</v>
      </c>
      <c r="AP34" s="13" t="s">
        <v>109</v>
      </c>
      <c r="AQ34" s="67" t="s">
        <v>80</v>
      </c>
      <c r="AR34" s="67" t="s">
        <v>80</v>
      </c>
      <c r="AS34" s="67" t="s">
        <v>80</v>
      </c>
      <c r="AT34" s="1" t="s">
        <v>219</v>
      </c>
    </row>
    <row r="35" spans="1:47" ht="13.15" customHeight="1">
      <c r="B35" s="3" t="s">
        <v>239</v>
      </c>
      <c r="C35" s="1" t="s">
        <v>213</v>
      </c>
      <c r="D35" s="1" t="s">
        <v>217</v>
      </c>
      <c r="E35" s="14">
        <v>536756.30299999996</v>
      </c>
      <c r="F35" s="14">
        <v>6592360.6220000004</v>
      </c>
      <c r="G35" s="4" t="s">
        <v>112</v>
      </c>
      <c r="H35" s="5">
        <v>8.18</v>
      </c>
      <c r="I35" s="5">
        <v>0.62</v>
      </c>
      <c r="J35" s="5">
        <v>4.26</v>
      </c>
      <c r="K35" s="5">
        <v>4.4000000000000004</v>
      </c>
      <c r="L35" s="24">
        <v>3.51</v>
      </c>
      <c r="M35" s="24">
        <f t="shared" si="1"/>
        <v>4.67</v>
      </c>
      <c r="N35" s="64">
        <v>42902</v>
      </c>
      <c r="P35" s="9" t="s">
        <v>240</v>
      </c>
      <c r="AI35" s="42" t="s">
        <v>217</v>
      </c>
      <c r="AJ35" s="43">
        <v>10069369</v>
      </c>
      <c r="AK35" s="48" t="s">
        <v>1824</v>
      </c>
      <c r="AM35" s="14" t="s">
        <v>116</v>
      </c>
      <c r="AN35" s="1" t="s">
        <v>117</v>
      </c>
      <c r="AO35" s="1" t="s">
        <v>1847</v>
      </c>
      <c r="AP35" s="13" t="s">
        <v>1955</v>
      </c>
      <c r="AQ35" s="13" t="s">
        <v>2362</v>
      </c>
      <c r="AR35" s="67" t="s">
        <v>80</v>
      </c>
      <c r="AS35" s="13" t="s">
        <v>2074</v>
      </c>
      <c r="AT35" s="1" t="s">
        <v>219</v>
      </c>
    </row>
    <row r="36" spans="1:47" ht="13.15" customHeight="1">
      <c r="B36" s="3" t="s">
        <v>241</v>
      </c>
      <c r="C36" s="1" t="s">
        <v>213</v>
      </c>
      <c r="D36" s="1" t="s">
        <v>217</v>
      </c>
      <c r="E36" s="14">
        <v>536857.62899999996</v>
      </c>
      <c r="F36" s="14">
        <v>6592293.8279999997</v>
      </c>
      <c r="G36" s="4" t="s">
        <v>112</v>
      </c>
      <c r="H36" s="5">
        <v>8.15</v>
      </c>
      <c r="I36" s="5">
        <v>0.01</v>
      </c>
      <c r="J36" s="5">
        <v>3.44</v>
      </c>
      <c r="L36" s="24">
        <v>1.87</v>
      </c>
      <c r="M36" s="24">
        <f t="shared" si="1"/>
        <v>6.28</v>
      </c>
      <c r="N36" s="64">
        <v>42902</v>
      </c>
      <c r="AI36" s="42" t="s">
        <v>217</v>
      </c>
      <c r="AJ36" s="43">
        <v>10069369</v>
      </c>
      <c r="AK36" s="48" t="s">
        <v>1824</v>
      </c>
      <c r="AM36" s="14" t="s">
        <v>116</v>
      </c>
      <c r="AN36" s="1" t="s">
        <v>117</v>
      </c>
      <c r="AO36" s="1" t="s">
        <v>1847</v>
      </c>
      <c r="AP36" s="13" t="s">
        <v>2363</v>
      </c>
      <c r="AQ36" s="13" t="s">
        <v>1886</v>
      </c>
      <c r="AR36" s="67" t="s">
        <v>80</v>
      </c>
      <c r="AS36" s="13" t="s">
        <v>1887</v>
      </c>
      <c r="AT36" s="1" t="s">
        <v>1885</v>
      </c>
    </row>
    <row r="37" spans="1:47" ht="13.15" customHeight="1">
      <c r="A37" s="2">
        <v>19862</v>
      </c>
      <c r="B37" s="3" t="s">
        <v>242</v>
      </c>
      <c r="C37" s="1" t="s">
        <v>243</v>
      </c>
      <c r="D37" s="3" t="s">
        <v>244</v>
      </c>
      <c r="E37" s="14">
        <v>596749.66799999995</v>
      </c>
      <c r="F37" s="14">
        <v>6464687.9560000002</v>
      </c>
      <c r="G37" s="4" t="s">
        <v>245</v>
      </c>
      <c r="H37" s="5">
        <v>75.11</v>
      </c>
      <c r="I37" s="5">
        <v>0.93</v>
      </c>
      <c r="J37" s="5">
        <v>5.0199999999999996</v>
      </c>
      <c r="K37" s="5">
        <v>5.15</v>
      </c>
      <c r="L37" s="24">
        <v>1.57</v>
      </c>
      <c r="M37" s="33">
        <f t="shared" si="1"/>
        <v>73.540000000000006</v>
      </c>
      <c r="N37" s="64">
        <v>42838</v>
      </c>
      <c r="O37" s="1" t="s">
        <v>246</v>
      </c>
      <c r="P37" s="9" t="s">
        <v>247</v>
      </c>
      <c r="Q37" s="8">
        <v>0.4</v>
      </c>
      <c r="R37" s="9" t="s">
        <v>248</v>
      </c>
      <c r="S37" s="8">
        <v>4</v>
      </c>
      <c r="T37" s="9" t="s">
        <v>249</v>
      </c>
      <c r="U37" s="8">
        <v>5.4</v>
      </c>
      <c r="V37" s="9" t="s">
        <v>250</v>
      </c>
      <c r="W37" s="8">
        <v>5.8</v>
      </c>
      <c r="X37" s="9" t="s">
        <v>251</v>
      </c>
      <c r="Y37" s="8">
        <v>6.2</v>
      </c>
      <c r="Z37" s="9" t="s">
        <v>252</v>
      </c>
      <c r="AI37" s="42" t="s">
        <v>253</v>
      </c>
      <c r="AJ37" s="42" t="s">
        <v>254</v>
      </c>
      <c r="AK37" s="56" t="s">
        <v>1834</v>
      </c>
      <c r="AM37" s="1" t="s">
        <v>255</v>
      </c>
      <c r="AN37" s="1" t="s">
        <v>256</v>
      </c>
      <c r="AO37" s="1" t="s">
        <v>1847</v>
      </c>
      <c r="AP37" s="13" t="s">
        <v>1987</v>
      </c>
      <c r="AQ37" s="13" t="s">
        <v>1890</v>
      </c>
      <c r="AR37" s="13" t="s">
        <v>1910</v>
      </c>
      <c r="AS37" s="13" t="s">
        <v>1895</v>
      </c>
      <c r="AT37" s="1" t="s">
        <v>60</v>
      </c>
    </row>
    <row r="38" spans="1:47" ht="13.15" customHeight="1">
      <c r="A38" s="2">
        <v>19863</v>
      </c>
      <c r="B38" s="3" t="s">
        <v>257</v>
      </c>
      <c r="C38" s="1" t="s">
        <v>243</v>
      </c>
      <c r="D38" s="3" t="s">
        <v>244</v>
      </c>
      <c r="E38" s="14">
        <v>596904.78300000005</v>
      </c>
      <c r="F38" s="14">
        <v>6464684.8470000001</v>
      </c>
      <c r="G38" s="4" t="s">
        <v>245</v>
      </c>
      <c r="H38" s="5">
        <v>76.349999999999994</v>
      </c>
      <c r="I38" s="5">
        <v>0.75</v>
      </c>
      <c r="J38" s="5">
        <v>8.0299999999999994</v>
      </c>
      <c r="K38" s="5">
        <v>7.95</v>
      </c>
      <c r="L38" s="24">
        <v>3.56</v>
      </c>
      <c r="M38" s="33">
        <f t="shared" si="1"/>
        <v>72.789999999999992</v>
      </c>
      <c r="N38" s="64">
        <v>42838</v>
      </c>
      <c r="O38" s="1" t="s">
        <v>258</v>
      </c>
      <c r="P38" s="9" t="s">
        <v>259</v>
      </c>
      <c r="Q38" s="8">
        <v>0.3</v>
      </c>
      <c r="R38" s="9" t="s">
        <v>260</v>
      </c>
      <c r="S38" s="8">
        <v>3.9</v>
      </c>
      <c r="T38" s="9" t="s">
        <v>261</v>
      </c>
      <c r="U38" s="8">
        <v>5.6</v>
      </c>
      <c r="V38" s="9" t="s">
        <v>262</v>
      </c>
      <c r="AI38" s="42" t="s">
        <v>253</v>
      </c>
      <c r="AJ38" s="42" t="s">
        <v>254</v>
      </c>
      <c r="AK38" s="56" t="s">
        <v>1834</v>
      </c>
      <c r="AM38" s="1" t="s">
        <v>255</v>
      </c>
      <c r="AN38" s="1" t="s">
        <v>256</v>
      </c>
      <c r="AO38" s="1" t="s">
        <v>1848</v>
      </c>
      <c r="AP38" s="13" t="s">
        <v>1956</v>
      </c>
      <c r="AQ38" s="13" t="s">
        <v>1889</v>
      </c>
      <c r="AR38" s="13" t="s">
        <v>1911</v>
      </c>
      <c r="AS38" s="13" t="s">
        <v>1901</v>
      </c>
      <c r="AT38" s="1" t="s">
        <v>60</v>
      </c>
    </row>
    <row r="39" spans="1:47" ht="13.15" customHeight="1">
      <c r="A39" s="2">
        <v>53456</v>
      </c>
      <c r="B39" s="3" t="s">
        <v>263</v>
      </c>
      <c r="C39" s="1" t="s">
        <v>243</v>
      </c>
      <c r="D39" s="3" t="s">
        <v>244</v>
      </c>
      <c r="E39" s="14">
        <v>596911.79500000004</v>
      </c>
      <c r="F39" s="14">
        <v>6464839.9239999996</v>
      </c>
      <c r="G39" s="4" t="s">
        <v>245</v>
      </c>
      <c r="H39" s="5">
        <v>73.94</v>
      </c>
      <c r="I39" s="5">
        <v>0.77</v>
      </c>
      <c r="J39" s="5">
        <v>4.83</v>
      </c>
      <c r="K39" s="5">
        <v>5</v>
      </c>
      <c r="L39" s="24">
        <v>1.74</v>
      </c>
      <c r="M39" s="33">
        <f t="shared" si="1"/>
        <v>72.2</v>
      </c>
      <c r="N39" s="64">
        <v>42838</v>
      </c>
      <c r="O39" s="1" t="s">
        <v>264</v>
      </c>
      <c r="P39" s="9" t="s">
        <v>265</v>
      </c>
      <c r="Q39" s="9"/>
      <c r="R39" s="8"/>
      <c r="AI39" s="42" t="s">
        <v>253</v>
      </c>
      <c r="AJ39" s="42" t="s">
        <v>254</v>
      </c>
      <c r="AK39" s="56" t="s">
        <v>1834</v>
      </c>
      <c r="AM39" s="1" t="s">
        <v>255</v>
      </c>
      <c r="AN39" s="1" t="s">
        <v>256</v>
      </c>
      <c r="AO39" s="1" t="s">
        <v>1847</v>
      </c>
      <c r="AP39" s="13" t="s">
        <v>2236</v>
      </c>
      <c r="AQ39" s="13" t="s">
        <v>1889</v>
      </c>
      <c r="AR39" s="13" t="s">
        <v>1912</v>
      </c>
      <c r="AS39" s="13" t="s">
        <v>1895</v>
      </c>
      <c r="AT39" s="15" t="s">
        <v>266</v>
      </c>
    </row>
    <row r="40" spans="1:47" ht="13.15" customHeight="1">
      <c r="B40" s="3" t="s">
        <v>712</v>
      </c>
      <c r="C40" s="1" t="s">
        <v>267</v>
      </c>
      <c r="D40" s="1" t="s">
        <v>268</v>
      </c>
      <c r="E40" s="80">
        <v>730919.43</v>
      </c>
      <c r="F40" s="80">
        <v>6588502.0199999996</v>
      </c>
      <c r="G40" s="4" t="s">
        <v>269</v>
      </c>
      <c r="H40" s="5">
        <v>31.37</v>
      </c>
      <c r="I40" s="5">
        <v>0.66</v>
      </c>
      <c r="J40" s="5">
        <v>5.86</v>
      </c>
      <c r="K40" s="5">
        <v>5.6</v>
      </c>
      <c r="L40" s="24">
        <v>1.64</v>
      </c>
      <c r="M40" s="24">
        <f t="shared" si="1"/>
        <v>29.73</v>
      </c>
      <c r="N40" s="64">
        <v>42843</v>
      </c>
      <c r="O40" s="1" t="s">
        <v>270</v>
      </c>
      <c r="P40" s="9" t="s">
        <v>271</v>
      </c>
      <c r="Q40" s="8">
        <v>2.5</v>
      </c>
      <c r="R40" s="9" t="s">
        <v>272</v>
      </c>
      <c r="S40" s="8">
        <v>3.5</v>
      </c>
      <c r="T40" s="9" t="s">
        <v>273</v>
      </c>
      <c r="AI40" s="42" t="s">
        <v>274</v>
      </c>
      <c r="AJ40" s="42" t="s">
        <v>275</v>
      </c>
      <c r="AK40" s="48" t="s">
        <v>1797</v>
      </c>
      <c r="AM40" s="1" t="s">
        <v>57</v>
      </c>
      <c r="AN40" s="1" t="s">
        <v>276</v>
      </c>
      <c r="AO40" s="1" t="s">
        <v>1847</v>
      </c>
      <c r="AP40" s="13" t="s">
        <v>1988</v>
      </c>
      <c r="AQ40" s="13" t="s">
        <v>1868</v>
      </c>
      <c r="AR40" s="67" t="s">
        <v>80</v>
      </c>
      <c r="AS40" s="13" t="s">
        <v>2014</v>
      </c>
      <c r="AT40" s="1" t="s">
        <v>277</v>
      </c>
    </row>
    <row r="41" spans="1:47" ht="13.15" customHeight="1">
      <c r="B41" s="3" t="s">
        <v>717</v>
      </c>
      <c r="C41" s="1" t="s">
        <v>267</v>
      </c>
      <c r="D41" s="1" t="s">
        <v>268</v>
      </c>
      <c r="E41" s="80">
        <v>730885.99</v>
      </c>
      <c r="F41" s="80">
        <v>6588439.8799999999</v>
      </c>
      <c r="G41" s="4" t="s">
        <v>269</v>
      </c>
      <c r="H41" s="5">
        <v>31.46</v>
      </c>
      <c r="I41" s="5">
        <v>1.01</v>
      </c>
      <c r="J41" s="5">
        <v>1.28</v>
      </c>
      <c r="K41" s="5">
        <v>5.0999999999999996</v>
      </c>
      <c r="L41" s="24">
        <v>1.63</v>
      </c>
      <c r="M41" s="24">
        <f t="shared" si="1"/>
        <v>29.830000000000002</v>
      </c>
      <c r="N41" s="64">
        <v>42843</v>
      </c>
      <c r="O41" s="1" t="s">
        <v>278</v>
      </c>
      <c r="P41" s="9" t="s">
        <v>279</v>
      </c>
      <c r="Q41" s="8">
        <v>1</v>
      </c>
      <c r="R41" s="9" t="s">
        <v>280</v>
      </c>
      <c r="S41" s="8">
        <v>2.2000000000000002</v>
      </c>
      <c r="T41" s="9" t="s">
        <v>281</v>
      </c>
      <c r="U41" s="8">
        <v>4</v>
      </c>
      <c r="V41" s="9" t="s">
        <v>282</v>
      </c>
      <c r="AI41" s="42" t="s">
        <v>274</v>
      </c>
      <c r="AJ41" s="42" t="s">
        <v>275</v>
      </c>
      <c r="AK41" s="48" t="s">
        <v>1797</v>
      </c>
      <c r="AM41" s="1" t="s">
        <v>57</v>
      </c>
      <c r="AN41" s="1" t="s">
        <v>276</v>
      </c>
      <c r="AO41" s="1" t="s">
        <v>1848</v>
      </c>
      <c r="AP41" s="13" t="s">
        <v>1957</v>
      </c>
      <c r="AQ41" s="13" t="s">
        <v>2046</v>
      </c>
      <c r="AR41" s="67" t="s">
        <v>80</v>
      </c>
      <c r="AS41" s="13" t="s">
        <v>2015</v>
      </c>
      <c r="AT41" s="1" t="s">
        <v>277</v>
      </c>
    </row>
    <row r="42" spans="1:47" ht="13.15" customHeight="1">
      <c r="B42" s="3" t="s">
        <v>1718</v>
      </c>
      <c r="C42" s="1" t="s">
        <v>267</v>
      </c>
      <c r="D42" s="1" t="s">
        <v>268</v>
      </c>
      <c r="E42" s="80">
        <v>731172.06</v>
      </c>
      <c r="F42" s="80">
        <v>6588453.25</v>
      </c>
      <c r="G42" s="4" t="s">
        <v>269</v>
      </c>
      <c r="H42" s="5">
        <v>31.65</v>
      </c>
      <c r="I42" s="5">
        <v>0.53</v>
      </c>
      <c r="J42" s="5">
        <v>6.7</v>
      </c>
      <c r="K42" s="5">
        <v>6.1</v>
      </c>
      <c r="L42" s="24">
        <f>I42+1.17</f>
        <v>1.7</v>
      </c>
      <c r="M42" s="24">
        <f t="shared" si="1"/>
        <v>29.95</v>
      </c>
      <c r="N42" s="64">
        <v>42843</v>
      </c>
      <c r="O42" s="1" t="s">
        <v>283</v>
      </c>
      <c r="P42" s="9" t="s">
        <v>279</v>
      </c>
      <c r="Q42" s="8">
        <v>0.9</v>
      </c>
      <c r="R42" s="9" t="s">
        <v>280</v>
      </c>
      <c r="S42" s="8">
        <v>1.5</v>
      </c>
      <c r="T42" s="9" t="s">
        <v>284</v>
      </c>
      <c r="U42" s="8">
        <v>2</v>
      </c>
      <c r="V42" s="9" t="s">
        <v>282</v>
      </c>
      <c r="AI42" s="42" t="s">
        <v>274</v>
      </c>
      <c r="AJ42" s="42" t="s">
        <v>275</v>
      </c>
      <c r="AK42" s="48" t="s">
        <v>1797</v>
      </c>
      <c r="AM42" s="1" t="s">
        <v>57</v>
      </c>
      <c r="AN42" s="1" t="s">
        <v>276</v>
      </c>
      <c r="AO42" s="1" t="s">
        <v>1847</v>
      </c>
      <c r="AP42" s="13" t="s">
        <v>2000</v>
      </c>
      <c r="AQ42" s="13" t="s">
        <v>1868</v>
      </c>
      <c r="AR42" s="67" t="s">
        <v>80</v>
      </c>
      <c r="AS42" s="13" t="s">
        <v>2016</v>
      </c>
      <c r="AT42" s="1" t="s">
        <v>277</v>
      </c>
    </row>
    <row r="43" spans="1:47" ht="13.15" customHeight="1">
      <c r="A43" s="2">
        <v>19860</v>
      </c>
      <c r="B43" s="3" t="s">
        <v>285</v>
      </c>
      <c r="C43" s="1" t="s">
        <v>286</v>
      </c>
      <c r="D43" s="3" t="s">
        <v>287</v>
      </c>
      <c r="E43" s="14">
        <v>591190.97100000002</v>
      </c>
      <c r="F43" s="14">
        <v>6489221.3509999998</v>
      </c>
      <c r="G43" s="4" t="s">
        <v>288</v>
      </c>
      <c r="H43" s="5">
        <v>78.12</v>
      </c>
      <c r="I43" s="5">
        <v>0.7</v>
      </c>
      <c r="J43" s="5">
        <v>4.9800000000000004</v>
      </c>
      <c r="K43" s="5">
        <v>5.05</v>
      </c>
      <c r="L43" s="24">
        <v>3.61</v>
      </c>
      <c r="M43" s="33">
        <f t="shared" si="1"/>
        <v>74.510000000000005</v>
      </c>
      <c r="N43" s="64">
        <v>42838</v>
      </c>
      <c r="O43" s="1" t="s">
        <v>289</v>
      </c>
      <c r="P43" s="9" t="s">
        <v>290</v>
      </c>
      <c r="Q43" s="8">
        <v>2.9</v>
      </c>
      <c r="R43" s="9" t="s">
        <v>291</v>
      </c>
      <c r="AI43" s="42" t="s">
        <v>292</v>
      </c>
      <c r="AJ43" s="42" t="s">
        <v>293</v>
      </c>
      <c r="AK43" s="48" t="s">
        <v>1835</v>
      </c>
      <c r="AM43" s="1" t="s">
        <v>255</v>
      </c>
      <c r="AN43" s="1" t="s">
        <v>294</v>
      </c>
      <c r="AO43" s="1" t="s">
        <v>1847</v>
      </c>
      <c r="AP43" s="13" t="s">
        <v>2237</v>
      </c>
      <c r="AQ43" s="13" t="s">
        <v>1866</v>
      </c>
      <c r="AR43" s="67" t="s">
        <v>80</v>
      </c>
      <c r="AS43" s="13" t="s">
        <v>308</v>
      </c>
      <c r="AT43" s="1" t="s">
        <v>60</v>
      </c>
    </row>
    <row r="44" spans="1:47" ht="13.15" customHeight="1">
      <c r="A44" s="2">
        <v>19861</v>
      </c>
      <c r="B44" s="3" t="s">
        <v>295</v>
      </c>
      <c r="C44" s="1" t="s">
        <v>286</v>
      </c>
      <c r="D44" s="3" t="s">
        <v>287</v>
      </c>
      <c r="E44" s="14">
        <v>591260.93000000005</v>
      </c>
      <c r="F44" s="14">
        <v>6489274.7980000004</v>
      </c>
      <c r="G44" s="4" t="s">
        <v>288</v>
      </c>
      <c r="H44" s="5">
        <v>77.88</v>
      </c>
      <c r="I44" s="5">
        <v>0.86</v>
      </c>
      <c r="J44" s="5">
        <v>6</v>
      </c>
      <c r="K44" s="5">
        <v>7.4</v>
      </c>
      <c r="L44" s="24">
        <v>4.2699999999999996</v>
      </c>
      <c r="M44" s="33">
        <f t="shared" si="1"/>
        <v>73.61</v>
      </c>
      <c r="N44" s="64">
        <v>42838</v>
      </c>
      <c r="O44" s="1" t="s">
        <v>296</v>
      </c>
      <c r="P44" s="9" t="s">
        <v>291</v>
      </c>
      <c r="Q44" s="8">
        <v>2.9</v>
      </c>
      <c r="R44" s="9" t="s">
        <v>291</v>
      </c>
      <c r="AI44" s="42" t="s">
        <v>292</v>
      </c>
      <c r="AJ44" s="42" t="s">
        <v>293</v>
      </c>
      <c r="AK44" s="48" t="s">
        <v>1835</v>
      </c>
      <c r="AM44" s="1" t="s">
        <v>255</v>
      </c>
      <c r="AN44" s="1" t="s">
        <v>294</v>
      </c>
      <c r="AO44" s="1" t="s">
        <v>1847</v>
      </c>
      <c r="AP44" s="13" t="s">
        <v>2238</v>
      </c>
      <c r="AQ44" s="13" t="s">
        <v>1888</v>
      </c>
      <c r="AR44" s="13" t="s">
        <v>1913</v>
      </c>
      <c r="AS44" s="13" t="s">
        <v>308</v>
      </c>
      <c r="AT44" s="1" t="s">
        <v>60</v>
      </c>
    </row>
    <row r="45" spans="1:47" ht="13.15" customHeight="1">
      <c r="A45" s="2">
        <v>19827</v>
      </c>
      <c r="B45" s="3" t="s">
        <v>297</v>
      </c>
      <c r="C45" s="13" t="s">
        <v>298</v>
      </c>
      <c r="D45" s="3" t="s">
        <v>299</v>
      </c>
      <c r="E45" s="14">
        <v>426783.99699999997</v>
      </c>
      <c r="F45" s="14">
        <v>6531394.1160000004</v>
      </c>
      <c r="G45" s="4" t="s">
        <v>300</v>
      </c>
      <c r="H45" s="5">
        <v>21.57</v>
      </c>
      <c r="I45" s="5">
        <v>0.56999999999999995</v>
      </c>
      <c r="J45" s="5">
        <v>2.84</v>
      </c>
      <c r="K45" s="5">
        <v>2.8</v>
      </c>
      <c r="L45" s="24">
        <v>2.2200000000000002</v>
      </c>
      <c r="M45" s="33">
        <f t="shared" si="1"/>
        <v>19.350000000000001</v>
      </c>
      <c r="N45" s="64">
        <v>42818</v>
      </c>
      <c r="O45" s="1" t="s">
        <v>301</v>
      </c>
      <c r="P45" s="9" t="s">
        <v>302</v>
      </c>
      <c r="Q45" s="8">
        <v>1.5</v>
      </c>
      <c r="R45" s="9" t="s">
        <v>303</v>
      </c>
      <c r="AI45" s="42" t="s">
        <v>304</v>
      </c>
      <c r="AJ45" s="42" t="s">
        <v>305</v>
      </c>
      <c r="AK45" s="45" t="s">
        <v>1799</v>
      </c>
      <c r="AM45" s="1" t="s">
        <v>306</v>
      </c>
      <c r="AN45" s="1" t="s">
        <v>307</v>
      </c>
      <c r="AO45" s="1" t="s">
        <v>1847</v>
      </c>
      <c r="AP45" s="13" t="s">
        <v>1958</v>
      </c>
      <c r="AQ45" s="13" t="s">
        <v>1865</v>
      </c>
      <c r="AR45" s="13" t="s">
        <v>2358</v>
      </c>
      <c r="AS45" s="13" t="s">
        <v>308</v>
      </c>
      <c r="AT45" s="1" t="s">
        <v>60</v>
      </c>
    </row>
    <row r="46" spans="1:47" ht="13.15" customHeight="1">
      <c r="B46" s="3" t="s">
        <v>1721</v>
      </c>
      <c r="C46" s="1" t="s">
        <v>309</v>
      </c>
      <c r="D46" s="1" t="s">
        <v>310</v>
      </c>
      <c r="E46" s="16">
        <v>518155.1</v>
      </c>
      <c r="F46" s="16">
        <v>6586192.7000000002</v>
      </c>
      <c r="G46" s="46" t="s">
        <v>311</v>
      </c>
      <c r="H46" s="30">
        <v>29.08</v>
      </c>
      <c r="I46" s="30">
        <v>0.08</v>
      </c>
      <c r="J46" s="17"/>
      <c r="K46" s="17">
        <v>9.1999999999999993</v>
      </c>
      <c r="L46" s="30">
        <f>I46+0.52</f>
        <v>0.6</v>
      </c>
      <c r="M46" s="33">
        <f t="shared" si="1"/>
        <v>28.479999999999997</v>
      </c>
      <c r="N46" s="64">
        <v>35782</v>
      </c>
      <c r="O46" s="1" t="s">
        <v>312</v>
      </c>
      <c r="P46" s="9" t="s">
        <v>313</v>
      </c>
      <c r="Q46" s="8">
        <v>0.5</v>
      </c>
      <c r="R46" s="9" t="s">
        <v>314</v>
      </c>
      <c r="S46" s="8">
        <v>2</v>
      </c>
      <c r="T46" s="9" t="s">
        <v>315</v>
      </c>
      <c r="U46" s="8">
        <v>5.5</v>
      </c>
      <c r="V46" s="9" t="s">
        <v>316</v>
      </c>
      <c r="W46" s="8">
        <v>5.7</v>
      </c>
      <c r="X46" s="9" t="s">
        <v>317</v>
      </c>
      <c r="AI46" s="1" t="s">
        <v>318</v>
      </c>
      <c r="AJ46" s="9">
        <v>12867891</v>
      </c>
      <c r="AK46" s="3" t="s">
        <v>1831</v>
      </c>
      <c r="AM46" s="1" t="s">
        <v>116</v>
      </c>
      <c r="AN46" s="1" t="s">
        <v>319</v>
      </c>
      <c r="AO46" s="1" t="s">
        <v>1849</v>
      </c>
      <c r="AP46" s="13" t="s">
        <v>109</v>
      </c>
      <c r="AQ46" s="67" t="s">
        <v>80</v>
      </c>
      <c r="AR46" s="67" t="s">
        <v>80</v>
      </c>
      <c r="AS46" s="67" t="s">
        <v>80</v>
      </c>
      <c r="AT46" s="1" t="s">
        <v>320</v>
      </c>
      <c r="AU46" s="16"/>
    </row>
    <row r="47" spans="1:47" ht="13.15" customHeight="1">
      <c r="B47" s="3" t="s">
        <v>1722</v>
      </c>
      <c r="C47" s="1" t="s">
        <v>309</v>
      </c>
      <c r="D47" s="1" t="s">
        <v>310</v>
      </c>
      <c r="E47" s="16">
        <v>518228.93699999998</v>
      </c>
      <c r="F47" s="16">
        <v>6586177.9199999999</v>
      </c>
      <c r="G47" s="46" t="s">
        <v>311</v>
      </c>
      <c r="H47" s="30">
        <v>29.01</v>
      </c>
      <c r="I47" s="30">
        <v>0.1</v>
      </c>
      <c r="J47" s="17">
        <v>7.3</v>
      </c>
      <c r="K47" s="17">
        <v>9.1</v>
      </c>
      <c r="L47" s="30">
        <v>1.17</v>
      </c>
      <c r="M47" s="33">
        <f t="shared" si="1"/>
        <v>27.840000000000003</v>
      </c>
      <c r="N47" s="64">
        <v>42893</v>
      </c>
      <c r="O47" s="1" t="s">
        <v>321</v>
      </c>
      <c r="P47" s="9" t="s">
        <v>83</v>
      </c>
      <c r="Q47" s="8">
        <v>0.25</v>
      </c>
      <c r="R47" s="9" t="s">
        <v>322</v>
      </c>
      <c r="S47" s="8">
        <v>1</v>
      </c>
      <c r="T47" s="9" t="s">
        <v>323</v>
      </c>
      <c r="U47" s="8">
        <v>2.8</v>
      </c>
      <c r="V47" s="9" t="s">
        <v>324</v>
      </c>
      <c r="W47" s="8">
        <v>5.0999999999999996</v>
      </c>
      <c r="X47" s="9" t="s">
        <v>325</v>
      </c>
      <c r="Y47" s="8">
        <v>6.2</v>
      </c>
      <c r="Z47" s="9" t="s">
        <v>326</v>
      </c>
      <c r="AA47" s="8">
        <v>6.5</v>
      </c>
      <c r="AB47" s="9" t="s">
        <v>327</v>
      </c>
      <c r="AI47" s="1" t="s">
        <v>318</v>
      </c>
      <c r="AJ47" s="9">
        <v>12867891</v>
      </c>
      <c r="AK47" s="3" t="s">
        <v>1831</v>
      </c>
      <c r="AM47" s="1" t="s">
        <v>116</v>
      </c>
      <c r="AN47" s="1" t="s">
        <v>319</v>
      </c>
      <c r="AO47" s="1" t="s">
        <v>1848</v>
      </c>
      <c r="AP47" s="13" t="s">
        <v>2239</v>
      </c>
      <c r="AQ47" s="13" t="s">
        <v>2045</v>
      </c>
      <c r="AR47" s="67" t="s">
        <v>80</v>
      </c>
      <c r="AS47" s="13" t="s">
        <v>1907</v>
      </c>
      <c r="AT47" s="1" t="s">
        <v>329</v>
      </c>
      <c r="AU47" s="16"/>
    </row>
    <row r="48" spans="1:47" ht="13.15" customHeight="1">
      <c r="B48" s="3" t="s">
        <v>1723</v>
      </c>
      <c r="C48" s="1" t="s">
        <v>309</v>
      </c>
      <c r="D48" s="1" t="s">
        <v>310</v>
      </c>
      <c r="E48" s="16">
        <v>518199.18699999998</v>
      </c>
      <c r="F48" s="16">
        <v>6586152.4939999999</v>
      </c>
      <c r="G48" s="46" t="s">
        <v>311</v>
      </c>
      <c r="H48" s="30">
        <v>29.24</v>
      </c>
      <c r="I48" s="30">
        <v>0.45</v>
      </c>
      <c r="J48" s="17">
        <v>0.7</v>
      </c>
      <c r="K48" s="17">
        <v>7</v>
      </c>
      <c r="L48" s="30" t="s">
        <v>330</v>
      </c>
      <c r="M48" s="30" t="s">
        <v>331</v>
      </c>
      <c r="N48" s="64">
        <v>42893</v>
      </c>
      <c r="O48" s="1" t="s">
        <v>332</v>
      </c>
      <c r="P48" s="9" t="s">
        <v>333</v>
      </c>
      <c r="Q48" s="8">
        <v>0.8</v>
      </c>
      <c r="R48" s="9" t="s">
        <v>334</v>
      </c>
      <c r="AI48" s="1" t="s">
        <v>318</v>
      </c>
      <c r="AJ48" s="9">
        <v>12867891</v>
      </c>
      <c r="AK48" s="3" t="s">
        <v>1831</v>
      </c>
      <c r="AM48" s="1" t="s">
        <v>116</v>
      </c>
      <c r="AN48" s="1" t="s">
        <v>319</v>
      </c>
      <c r="AO48" s="1" t="s">
        <v>1848</v>
      </c>
      <c r="AP48" s="13" t="s">
        <v>2240</v>
      </c>
      <c r="AQ48" s="13" t="s">
        <v>2045</v>
      </c>
      <c r="AR48" s="67" t="s">
        <v>80</v>
      </c>
      <c r="AS48" s="13" t="s">
        <v>1906</v>
      </c>
      <c r="AT48" s="1" t="s">
        <v>335</v>
      </c>
      <c r="AU48" s="16"/>
    </row>
    <row r="49" spans="1:47" ht="13.15" customHeight="1">
      <c r="B49" s="3" t="s">
        <v>1724</v>
      </c>
      <c r="C49" s="1" t="s">
        <v>309</v>
      </c>
      <c r="D49" s="1" t="s">
        <v>310</v>
      </c>
      <c r="E49" s="16">
        <v>518156.576</v>
      </c>
      <c r="F49" s="16">
        <v>6586131.5190000003</v>
      </c>
      <c r="G49" s="46" t="s">
        <v>311</v>
      </c>
      <c r="H49" s="30">
        <v>29.650000000000002</v>
      </c>
      <c r="I49" s="30">
        <v>0.1</v>
      </c>
      <c r="J49" s="17">
        <v>9.35</v>
      </c>
      <c r="K49" s="17">
        <v>9.5</v>
      </c>
      <c r="L49" s="30">
        <v>2.85</v>
      </c>
      <c r="M49" s="33">
        <f t="shared" ref="M49:M56" si="2">H49-L49</f>
        <v>26.8</v>
      </c>
      <c r="N49" s="64">
        <v>42893</v>
      </c>
      <c r="O49" s="1" t="s">
        <v>336</v>
      </c>
      <c r="P49" s="9" t="s">
        <v>337</v>
      </c>
      <c r="Q49" s="8">
        <v>0.5</v>
      </c>
      <c r="R49" s="9" t="s">
        <v>338</v>
      </c>
      <c r="S49" s="8">
        <v>3.7</v>
      </c>
      <c r="T49" s="9" t="s">
        <v>78</v>
      </c>
      <c r="AI49" s="1" t="s">
        <v>318</v>
      </c>
      <c r="AJ49" s="9">
        <v>12867891</v>
      </c>
      <c r="AK49" s="3" t="s">
        <v>1831</v>
      </c>
      <c r="AM49" s="1" t="s">
        <v>116</v>
      </c>
      <c r="AN49" s="1" t="s">
        <v>319</v>
      </c>
      <c r="AO49" s="1" t="s">
        <v>1848</v>
      </c>
      <c r="AP49" s="13" t="s">
        <v>2241</v>
      </c>
      <c r="AQ49" s="13" t="s">
        <v>1889</v>
      </c>
      <c r="AR49" s="13" t="s">
        <v>1914</v>
      </c>
      <c r="AS49" s="13" t="s">
        <v>308</v>
      </c>
      <c r="AT49" s="1" t="s">
        <v>339</v>
      </c>
      <c r="AU49" s="16"/>
    </row>
    <row r="50" spans="1:47" ht="13.15" customHeight="1">
      <c r="B50" s="3" t="s">
        <v>1725</v>
      </c>
      <c r="C50" s="1" t="s">
        <v>309</v>
      </c>
      <c r="D50" s="1" t="s">
        <v>310</v>
      </c>
      <c r="E50" s="16">
        <v>518195.853</v>
      </c>
      <c r="F50" s="16">
        <v>6586112.7290000003</v>
      </c>
      <c r="G50" s="46" t="s">
        <v>311</v>
      </c>
      <c r="H50" s="30">
        <v>29.94</v>
      </c>
      <c r="I50" s="30">
        <v>0.38</v>
      </c>
      <c r="J50" s="17">
        <v>8.15</v>
      </c>
      <c r="K50" s="17">
        <v>9.1</v>
      </c>
      <c r="L50" s="30">
        <v>2.94</v>
      </c>
      <c r="M50" s="33">
        <f t="shared" si="2"/>
        <v>27</v>
      </c>
      <c r="N50" s="64">
        <v>42893</v>
      </c>
      <c r="O50" s="1" t="s">
        <v>340</v>
      </c>
      <c r="P50" s="9" t="s">
        <v>341</v>
      </c>
      <c r="Q50" s="8">
        <v>1</v>
      </c>
      <c r="R50" s="9" t="s">
        <v>342</v>
      </c>
      <c r="AI50" s="1" t="s">
        <v>318</v>
      </c>
      <c r="AJ50" s="9">
        <v>12867891</v>
      </c>
      <c r="AK50" s="3" t="s">
        <v>1831</v>
      </c>
      <c r="AM50" s="1" t="s">
        <v>116</v>
      </c>
      <c r="AN50" s="1" t="s">
        <v>319</v>
      </c>
      <c r="AO50" s="1" t="s">
        <v>1848</v>
      </c>
      <c r="AP50" s="13" t="s">
        <v>2218</v>
      </c>
      <c r="AQ50" s="13" t="s">
        <v>1889</v>
      </c>
      <c r="AR50" s="13" t="s">
        <v>1915</v>
      </c>
      <c r="AS50" s="13" t="s">
        <v>2338</v>
      </c>
      <c r="AT50" s="1" t="s">
        <v>343</v>
      </c>
      <c r="AU50" s="16"/>
    </row>
    <row r="51" spans="1:47" ht="13.15" customHeight="1">
      <c r="B51" s="3" t="s">
        <v>1726</v>
      </c>
      <c r="C51" s="1" t="s">
        <v>309</v>
      </c>
      <c r="D51" s="1" t="s">
        <v>310</v>
      </c>
      <c r="E51" s="16">
        <v>518297.69500000001</v>
      </c>
      <c r="F51" s="16">
        <v>6586109.6349999998</v>
      </c>
      <c r="G51" s="46" t="s">
        <v>311</v>
      </c>
      <c r="H51" s="30">
        <v>29.08</v>
      </c>
      <c r="I51" s="30">
        <v>-0.05</v>
      </c>
      <c r="J51" s="17">
        <v>8.3000000000000007</v>
      </c>
      <c r="K51" s="17">
        <v>9.1999999999999993</v>
      </c>
      <c r="L51" s="30">
        <v>1.52</v>
      </c>
      <c r="M51" s="33">
        <f t="shared" si="2"/>
        <v>27.56</v>
      </c>
      <c r="N51" s="64">
        <v>42893</v>
      </c>
      <c r="O51" s="1" t="s">
        <v>344</v>
      </c>
      <c r="P51" s="9" t="s">
        <v>345</v>
      </c>
      <c r="Q51" s="8">
        <v>0.1</v>
      </c>
      <c r="R51" s="9" t="s">
        <v>337</v>
      </c>
      <c r="S51" s="8">
        <v>0.3</v>
      </c>
      <c r="T51" s="9" t="s">
        <v>346</v>
      </c>
      <c r="U51" s="8">
        <v>4.2</v>
      </c>
      <c r="V51" s="9" t="s">
        <v>347</v>
      </c>
      <c r="AI51" s="1" t="s">
        <v>318</v>
      </c>
      <c r="AJ51" s="9">
        <v>12867891</v>
      </c>
      <c r="AK51" s="3" t="s">
        <v>1831</v>
      </c>
      <c r="AM51" s="1" t="s">
        <v>116</v>
      </c>
      <c r="AN51" s="1" t="s">
        <v>319</v>
      </c>
      <c r="AO51" s="1" t="s">
        <v>1848</v>
      </c>
      <c r="AP51" s="13" t="s">
        <v>2219</v>
      </c>
      <c r="AQ51" s="13" t="s">
        <v>1889</v>
      </c>
      <c r="AR51" s="13" t="s">
        <v>1916</v>
      </c>
      <c r="AS51" s="13" t="s">
        <v>1906</v>
      </c>
      <c r="AT51" s="1" t="s">
        <v>348</v>
      </c>
      <c r="AU51" s="16"/>
    </row>
    <row r="52" spans="1:47" ht="13.15" customHeight="1">
      <c r="B52" s="3" t="s">
        <v>241</v>
      </c>
      <c r="C52" s="1" t="s">
        <v>309</v>
      </c>
      <c r="D52" s="1" t="s">
        <v>310</v>
      </c>
      <c r="E52" s="16">
        <v>518092.91100000002</v>
      </c>
      <c r="F52" s="16">
        <v>6586283.5</v>
      </c>
      <c r="G52" s="46" t="s">
        <v>311</v>
      </c>
      <c r="H52" s="30">
        <v>29.23</v>
      </c>
      <c r="I52" s="30">
        <v>0.56999999999999995</v>
      </c>
      <c r="J52" s="17">
        <v>7.65</v>
      </c>
      <c r="K52" s="17">
        <v>8.6999999999999993</v>
      </c>
      <c r="L52" s="30">
        <v>1.0900000000000001</v>
      </c>
      <c r="M52" s="33">
        <f t="shared" si="2"/>
        <v>28.14</v>
      </c>
      <c r="N52" s="64">
        <v>42893</v>
      </c>
      <c r="O52" s="1" t="s">
        <v>349</v>
      </c>
      <c r="P52" s="9" t="s">
        <v>78</v>
      </c>
      <c r="AI52" s="1" t="s">
        <v>318</v>
      </c>
      <c r="AJ52" s="9">
        <v>12867891</v>
      </c>
      <c r="AK52" s="3" t="s">
        <v>1831</v>
      </c>
      <c r="AM52" s="1" t="s">
        <v>116</v>
      </c>
      <c r="AN52" s="1" t="s">
        <v>319</v>
      </c>
      <c r="AO52" s="1" t="s">
        <v>1848</v>
      </c>
      <c r="AP52" s="13" t="s">
        <v>2220</v>
      </c>
      <c r="AQ52" s="13" t="s">
        <v>2045</v>
      </c>
      <c r="AR52" s="67" t="s">
        <v>80</v>
      </c>
      <c r="AS52" s="13" t="s">
        <v>1905</v>
      </c>
      <c r="AT52" s="1" t="s">
        <v>350</v>
      </c>
      <c r="AU52" s="16"/>
    </row>
    <row r="53" spans="1:47" ht="13.15" customHeight="1">
      <c r="A53" s="2" t="s">
        <v>351</v>
      </c>
      <c r="B53" s="3" t="s">
        <v>1728</v>
      </c>
      <c r="C53" s="1" t="s">
        <v>309</v>
      </c>
      <c r="D53" s="1" t="s">
        <v>310</v>
      </c>
      <c r="E53" s="16">
        <v>517872.755</v>
      </c>
      <c r="F53" s="16">
        <v>6585921.1349999998</v>
      </c>
      <c r="G53" s="46" t="s">
        <v>352</v>
      </c>
      <c r="H53" s="30">
        <v>27.45</v>
      </c>
      <c r="I53" s="30">
        <v>0.46</v>
      </c>
      <c r="J53" s="17">
        <v>7</v>
      </c>
      <c r="K53" s="17">
        <v>8</v>
      </c>
      <c r="L53" s="30">
        <v>3.8</v>
      </c>
      <c r="M53" s="33">
        <f t="shared" si="2"/>
        <v>23.65</v>
      </c>
      <c r="N53" s="64">
        <v>42893</v>
      </c>
      <c r="O53" s="1" t="s">
        <v>353</v>
      </c>
      <c r="P53" s="9" t="s">
        <v>354</v>
      </c>
      <c r="Q53" s="8">
        <v>0.2</v>
      </c>
      <c r="R53" s="9" t="s">
        <v>355</v>
      </c>
      <c r="S53" s="8">
        <v>7.9</v>
      </c>
      <c r="T53" s="9" t="s">
        <v>356</v>
      </c>
      <c r="AI53" s="1" t="s">
        <v>79</v>
      </c>
      <c r="AJ53" s="9"/>
      <c r="AM53" s="1" t="s">
        <v>116</v>
      </c>
      <c r="AN53" s="1" t="s">
        <v>319</v>
      </c>
      <c r="AO53" s="1" t="s">
        <v>1847</v>
      </c>
      <c r="AP53" s="13" t="s">
        <v>2221</v>
      </c>
      <c r="AQ53" s="13" t="s">
        <v>1889</v>
      </c>
      <c r="AR53" s="13" t="s">
        <v>1917</v>
      </c>
      <c r="AS53" s="13" t="s">
        <v>308</v>
      </c>
      <c r="AT53" s="1" t="s">
        <v>343</v>
      </c>
      <c r="AU53" s="16"/>
    </row>
    <row r="54" spans="1:47" ht="13.15" customHeight="1">
      <c r="B54" s="3" t="s">
        <v>1729</v>
      </c>
      <c r="C54" s="1" t="s">
        <v>309</v>
      </c>
      <c r="D54" s="1" t="s">
        <v>310</v>
      </c>
      <c r="E54" s="16">
        <v>518222.46500000003</v>
      </c>
      <c r="F54" s="16">
        <v>6585657.8329999996</v>
      </c>
      <c r="G54" s="46" t="s">
        <v>357</v>
      </c>
      <c r="H54" s="30">
        <v>27.85</v>
      </c>
      <c r="I54" s="30">
        <v>0.51</v>
      </c>
      <c r="J54" s="17">
        <v>8</v>
      </c>
      <c r="K54" s="17">
        <v>8</v>
      </c>
      <c r="L54" s="30">
        <v>1.73</v>
      </c>
      <c r="M54" s="33">
        <f t="shared" si="2"/>
        <v>26.12</v>
      </c>
      <c r="N54" s="64">
        <v>42893</v>
      </c>
      <c r="O54" s="1" t="s">
        <v>358</v>
      </c>
      <c r="P54" s="9" t="s">
        <v>359</v>
      </c>
      <c r="Q54" s="8">
        <v>1.05</v>
      </c>
      <c r="R54" s="9" t="s">
        <v>360</v>
      </c>
      <c r="S54" s="8">
        <v>2.2000000000000002</v>
      </c>
      <c r="T54" s="9" t="s">
        <v>361</v>
      </c>
      <c r="U54" s="8">
        <v>3</v>
      </c>
      <c r="V54" s="9" t="s">
        <v>362</v>
      </c>
      <c r="W54" s="8">
        <v>4</v>
      </c>
      <c r="X54" s="9" t="s">
        <v>361</v>
      </c>
      <c r="Y54" s="8">
        <v>4.5</v>
      </c>
      <c r="Z54" s="9" t="s">
        <v>363</v>
      </c>
      <c r="AA54" s="8">
        <v>4.9000000000000004</v>
      </c>
      <c r="AB54" s="9" t="s">
        <v>364</v>
      </c>
      <c r="AC54" s="8">
        <v>6</v>
      </c>
      <c r="AD54" s="9" t="s">
        <v>365</v>
      </c>
      <c r="AI54" s="1" t="s">
        <v>366</v>
      </c>
      <c r="AJ54" s="9">
        <v>43711170214</v>
      </c>
      <c r="AM54" s="1" t="s">
        <v>116</v>
      </c>
      <c r="AN54" s="1" t="s">
        <v>319</v>
      </c>
      <c r="AO54" s="1" t="s">
        <v>1848</v>
      </c>
      <c r="AP54" s="13" t="s">
        <v>1851</v>
      </c>
      <c r="AQ54" s="13" t="s">
        <v>1869</v>
      </c>
      <c r="AR54" s="67" t="s">
        <v>80</v>
      </c>
      <c r="AS54" s="13" t="s">
        <v>1904</v>
      </c>
      <c r="AT54" s="1" t="s">
        <v>367</v>
      </c>
      <c r="AU54" s="16"/>
    </row>
    <row r="55" spans="1:47" ht="13.15" customHeight="1">
      <c r="B55" s="3" t="s">
        <v>155</v>
      </c>
      <c r="C55" s="1" t="s">
        <v>309</v>
      </c>
      <c r="D55" s="1" t="s">
        <v>310</v>
      </c>
      <c r="E55" s="16">
        <v>518202.87800000003</v>
      </c>
      <c r="F55" s="16">
        <v>6586042.7609999999</v>
      </c>
      <c r="G55" s="46" t="s">
        <v>311</v>
      </c>
      <c r="H55" s="30">
        <v>28.86</v>
      </c>
      <c r="I55" s="30">
        <v>0.23</v>
      </c>
      <c r="J55" s="17">
        <v>8.1</v>
      </c>
      <c r="K55" s="17">
        <v>8.1999999999999993</v>
      </c>
      <c r="L55" s="30">
        <v>3.08</v>
      </c>
      <c r="M55" s="33">
        <f t="shared" si="2"/>
        <v>25.78</v>
      </c>
      <c r="N55" s="64">
        <v>42893</v>
      </c>
      <c r="O55" s="1" t="s">
        <v>368</v>
      </c>
      <c r="P55" s="9" t="s">
        <v>83</v>
      </c>
      <c r="Q55" s="8">
        <v>0.25</v>
      </c>
      <c r="R55" s="9" t="s">
        <v>369</v>
      </c>
      <c r="S55" s="8">
        <v>1</v>
      </c>
      <c r="T55" s="9" t="s">
        <v>370</v>
      </c>
      <c r="U55" s="8">
        <v>2.8</v>
      </c>
      <c r="V55" s="9" t="s">
        <v>371</v>
      </c>
      <c r="W55" s="8">
        <v>5.0999999999999996</v>
      </c>
      <c r="X55" s="9" t="s">
        <v>372</v>
      </c>
      <c r="Y55" s="8">
        <v>6.2</v>
      </c>
      <c r="Z55" s="9" t="s">
        <v>373</v>
      </c>
      <c r="AI55" s="1" t="s">
        <v>318</v>
      </c>
      <c r="AJ55" s="9">
        <v>12867891</v>
      </c>
      <c r="AK55" s="3" t="s">
        <v>1831</v>
      </c>
      <c r="AM55" s="1" t="s">
        <v>116</v>
      </c>
      <c r="AN55" s="1" t="s">
        <v>319</v>
      </c>
      <c r="AO55" s="1" t="s">
        <v>1847</v>
      </c>
      <c r="AP55" s="13" t="s">
        <v>2222</v>
      </c>
      <c r="AQ55" s="13" t="s">
        <v>1889</v>
      </c>
      <c r="AR55" s="13" t="s">
        <v>1918</v>
      </c>
      <c r="AS55" s="13" t="s">
        <v>308</v>
      </c>
      <c r="AT55" s="1" t="s">
        <v>374</v>
      </c>
      <c r="AU55" s="16"/>
    </row>
    <row r="56" spans="1:47" ht="13.15" customHeight="1">
      <c r="A56" s="2" t="s">
        <v>160</v>
      </c>
      <c r="B56" s="3" t="s">
        <v>160</v>
      </c>
      <c r="C56" s="1" t="s">
        <v>309</v>
      </c>
      <c r="D56" s="1" t="s">
        <v>310</v>
      </c>
      <c r="E56" s="16">
        <v>518237.64</v>
      </c>
      <c r="F56" s="16">
        <v>6586097.6849999996</v>
      </c>
      <c r="G56" s="46" t="s">
        <v>311</v>
      </c>
      <c r="H56" s="30">
        <v>29.02</v>
      </c>
      <c r="I56" s="30">
        <v>0.2</v>
      </c>
      <c r="J56" s="17">
        <v>4.6500000000000004</v>
      </c>
      <c r="K56" s="17">
        <v>4.8</v>
      </c>
      <c r="L56" s="30">
        <v>1.81</v>
      </c>
      <c r="M56" s="33">
        <f t="shared" si="2"/>
        <v>27.21</v>
      </c>
      <c r="N56" s="64">
        <v>42893</v>
      </c>
      <c r="O56" s="1" t="s">
        <v>375</v>
      </c>
      <c r="P56" s="9" t="s">
        <v>376</v>
      </c>
      <c r="Q56" s="8">
        <v>0.8</v>
      </c>
      <c r="R56" s="9" t="s">
        <v>377</v>
      </c>
      <c r="S56" s="8">
        <v>3.5</v>
      </c>
      <c r="T56" s="9" t="s">
        <v>378</v>
      </c>
      <c r="AI56" s="1" t="s">
        <v>318</v>
      </c>
      <c r="AJ56" s="9">
        <v>12867891</v>
      </c>
      <c r="AK56" s="3" t="s">
        <v>1831</v>
      </c>
      <c r="AM56" s="1" t="s">
        <v>116</v>
      </c>
      <c r="AN56" s="1" t="s">
        <v>319</v>
      </c>
      <c r="AO56" s="1" t="s">
        <v>1848</v>
      </c>
      <c r="AP56" s="13" t="s">
        <v>2223</v>
      </c>
      <c r="AQ56" s="13" t="s">
        <v>1889</v>
      </c>
      <c r="AR56" s="13" t="s">
        <v>1919</v>
      </c>
      <c r="AS56" s="13" t="s">
        <v>1902</v>
      </c>
      <c r="AT56" s="1" t="s">
        <v>374</v>
      </c>
      <c r="AU56" s="16"/>
    </row>
    <row r="57" spans="1:47" ht="13.15" customHeight="1">
      <c r="A57" s="2" t="s">
        <v>165</v>
      </c>
      <c r="B57" s="3" t="s">
        <v>165</v>
      </c>
      <c r="C57" s="1" t="s">
        <v>309</v>
      </c>
      <c r="D57" s="1" t="s">
        <v>310</v>
      </c>
      <c r="E57" s="16">
        <v>517990.85800000001</v>
      </c>
      <c r="F57" s="16">
        <v>6586051.6100000003</v>
      </c>
      <c r="G57" s="46" t="s">
        <v>311</v>
      </c>
      <c r="H57" s="30">
        <v>28.69</v>
      </c>
      <c r="I57" s="30">
        <v>0.32</v>
      </c>
      <c r="J57" s="17">
        <v>0.12</v>
      </c>
      <c r="K57" s="17">
        <v>8</v>
      </c>
      <c r="L57" s="30" t="s">
        <v>379</v>
      </c>
      <c r="M57" s="30" t="s">
        <v>380</v>
      </c>
      <c r="N57" s="64">
        <v>42893</v>
      </c>
      <c r="O57" s="1" t="s">
        <v>381</v>
      </c>
      <c r="P57" s="9" t="s">
        <v>322</v>
      </c>
      <c r="Q57" s="8">
        <v>0.5</v>
      </c>
      <c r="R57" s="9" t="s">
        <v>382</v>
      </c>
      <c r="S57" s="8">
        <v>5.5</v>
      </c>
      <c r="T57" s="9" t="s">
        <v>2332</v>
      </c>
      <c r="AI57" s="1" t="s">
        <v>318</v>
      </c>
      <c r="AJ57" s="9">
        <v>12867891</v>
      </c>
      <c r="AK57" s="3" t="s">
        <v>1831</v>
      </c>
      <c r="AM57" s="1" t="s">
        <v>116</v>
      </c>
      <c r="AN57" s="1" t="s">
        <v>319</v>
      </c>
      <c r="AO57" s="1" t="s">
        <v>1848</v>
      </c>
      <c r="AP57" s="13" t="s">
        <v>2242</v>
      </c>
      <c r="AQ57" s="13" t="s">
        <v>2045</v>
      </c>
      <c r="AR57" s="67" t="s">
        <v>80</v>
      </c>
      <c r="AS57" s="13" t="s">
        <v>1903</v>
      </c>
      <c r="AT57" s="1" t="s">
        <v>374</v>
      </c>
      <c r="AU57" s="16"/>
    </row>
    <row r="58" spans="1:47" ht="13.15" customHeight="1">
      <c r="A58" s="2" t="s">
        <v>171</v>
      </c>
      <c r="B58" s="3" t="s">
        <v>171</v>
      </c>
      <c r="C58" s="1" t="s">
        <v>309</v>
      </c>
      <c r="D58" s="1" t="s">
        <v>310</v>
      </c>
      <c r="E58" s="16">
        <v>518199.85499999998</v>
      </c>
      <c r="F58" s="16">
        <v>6586142.7470000004</v>
      </c>
      <c r="G58" s="46" t="s">
        <v>311</v>
      </c>
      <c r="H58" s="30">
        <v>29.04</v>
      </c>
      <c r="I58" s="30">
        <v>0.25</v>
      </c>
      <c r="J58" s="17">
        <v>5.42</v>
      </c>
      <c r="K58" s="17">
        <v>7</v>
      </c>
      <c r="L58" s="30">
        <v>1.38</v>
      </c>
      <c r="M58" s="33">
        <f>H58-L58</f>
        <v>27.66</v>
      </c>
      <c r="N58" s="64">
        <v>42893</v>
      </c>
      <c r="O58" s="1" t="s">
        <v>384</v>
      </c>
      <c r="P58" s="9" t="s">
        <v>385</v>
      </c>
      <c r="Q58" s="8">
        <v>0.55000000000000004</v>
      </c>
      <c r="R58" s="9" t="s">
        <v>386</v>
      </c>
      <c r="S58" s="8">
        <v>0.7</v>
      </c>
      <c r="T58" s="9" t="s">
        <v>387</v>
      </c>
      <c r="U58" s="8">
        <v>5.2</v>
      </c>
      <c r="V58" s="9" t="s">
        <v>388</v>
      </c>
      <c r="AI58" s="1" t="s">
        <v>318</v>
      </c>
      <c r="AJ58" s="9">
        <v>12867891</v>
      </c>
      <c r="AK58" s="3" t="s">
        <v>1831</v>
      </c>
      <c r="AM58" s="1" t="s">
        <v>116</v>
      </c>
      <c r="AN58" s="1" t="s">
        <v>319</v>
      </c>
      <c r="AO58" s="1" t="s">
        <v>1848</v>
      </c>
      <c r="AP58" s="13" t="s">
        <v>2243</v>
      </c>
      <c r="AQ58" s="13" t="s">
        <v>1889</v>
      </c>
      <c r="AR58" s="13" t="s">
        <v>2339</v>
      </c>
      <c r="AS58" s="13" t="s">
        <v>2340</v>
      </c>
      <c r="AT58" s="1" t="s">
        <v>374</v>
      </c>
      <c r="AU58" s="16"/>
    </row>
    <row r="59" spans="1:47" ht="13.15" customHeight="1">
      <c r="A59" s="2" t="s">
        <v>174</v>
      </c>
      <c r="B59" s="3" t="s">
        <v>174</v>
      </c>
      <c r="C59" s="1" t="s">
        <v>309</v>
      </c>
      <c r="D59" s="1" t="s">
        <v>310</v>
      </c>
      <c r="E59" s="16">
        <v>518239.71899999998</v>
      </c>
      <c r="F59" s="16">
        <v>6585962.0470000003</v>
      </c>
      <c r="G59" s="46" t="s">
        <v>311</v>
      </c>
      <c r="H59" s="30">
        <v>29.31</v>
      </c>
      <c r="I59" s="30">
        <v>0.24</v>
      </c>
      <c r="J59" s="17">
        <v>6.95</v>
      </c>
      <c r="K59" s="17">
        <v>7.2</v>
      </c>
      <c r="L59" s="30">
        <v>3.03</v>
      </c>
      <c r="M59" s="33">
        <f>H59-L59</f>
        <v>26.279999999999998</v>
      </c>
      <c r="N59" s="64">
        <v>42893</v>
      </c>
      <c r="O59" s="1" t="s">
        <v>389</v>
      </c>
      <c r="P59" s="9" t="s">
        <v>83</v>
      </c>
      <c r="Q59" s="8">
        <v>0.1</v>
      </c>
      <c r="R59" s="9" t="s">
        <v>390</v>
      </c>
      <c r="S59" s="8">
        <v>0.3</v>
      </c>
      <c r="T59" s="9" t="s">
        <v>391</v>
      </c>
      <c r="U59" s="8">
        <v>4.2</v>
      </c>
      <c r="V59" s="9" t="s">
        <v>392</v>
      </c>
      <c r="AI59" s="1" t="s">
        <v>318</v>
      </c>
      <c r="AJ59" s="9">
        <v>12867891</v>
      </c>
      <c r="AK59" s="3" t="s">
        <v>1831</v>
      </c>
      <c r="AM59" s="1" t="s">
        <v>116</v>
      </c>
      <c r="AN59" s="1" t="s">
        <v>319</v>
      </c>
      <c r="AO59" s="1" t="s">
        <v>1847</v>
      </c>
      <c r="AP59" s="13" t="s">
        <v>2244</v>
      </c>
      <c r="AQ59" s="13" t="s">
        <v>1889</v>
      </c>
      <c r="AR59" s="13" t="s">
        <v>1920</v>
      </c>
      <c r="AS59" s="13" t="s">
        <v>1907</v>
      </c>
      <c r="AT59" s="1" t="s">
        <v>374</v>
      </c>
      <c r="AU59" s="16"/>
    </row>
    <row r="60" spans="1:47" ht="13.15" customHeight="1">
      <c r="B60" s="3" t="s">
        <v>178</v>
      </c>
      <c r="C60" s="1" t="s">
        <v>309</v>
      </c>
      <c r="D60" s="1" t="s">
        <v>310</v>
      </c>
      <c r="E60" s="16">
        <v>518167.56099999999</v>
      </c>
      <c r="F60" s="16">
        <v>6586114.142</v>
      </c>
      <c r="G60" s="46" t="s">
        <v>311</v>
      </c>
      <c r="H60" s="30">
        <v>28.99</v>
      </c>
      <c r="I60" s="30">
        <v>0.17</v>
      </c>
      <c r="J60" s="17">
        <v>7</v>
      </c>
      <c r="K60" s="17">
        <v>7.2</v>
      </c>
      <c r="L60" s="30">
        <v>2.27</v>
      </c>
      <c r="M60" s="33">
        <f>H60-L60</f>
        <v>26.72</v>
      </c>
      <c r="N60" s="64">
        <v>42893</v>
      </c>
      <c r="O60" s="1" t="s">
        <v>393</v>
      </c>
      <c r="P60" s="9" t="s">
        <v>394</v>
      </c>
      <c r="Q60" s="8">
        <v>0.5</v>
      </c>
      <c r="R60" s="9" t="s">
        <v>395</v>
      </c>
      <c r="S60" s="8">
        <v>2</v>
      </c>
      <c r="T60" s="9" t="s">
        <v>396</v>
      </c>
      <c r="U60" s="8">
        <v>5.5</v>
      </c>
      <c r="V60" s="9" t="s">
        <v>397</v>
      </c>
      <c r="W60" s="8">
        <v>6.2</v>
      </c>
      <c r="X60" s="9" t="s">
        <v>398</v>
      </c>
      <c r="AI60" s="1" t="s">
        <v>318</v>
      </c>
      <c r="AJ60" s="9">
        <v>12867891</v>
      </c>
      <c r="AK60" s="3" t="s">
        <v>1831</v>
      </c>
      <c r="AM60" s="1" t="s">
        <v>116</v>
      </c>
      <c r="AN60" s="1" t="s">
        <v>319</v>
      </c>
      <c r="AO60" s="1" t="s">
        <v>1848</v>
      </c>
      <c r="AP60" s="13" t="s">
        <v>2245</v>
      </c>
      <c r="AQ60" s="13" t="s">
        <v>1889</v>
      </c>
      <c r="AR60" s="13" t="s">
        <v>1921</v>
      </c>
      <c r="AS60" s="13" t="s">
        <v>1902</v>
      </c>
      <c r="AT60" s="1" t="s">
        <v>374</v>
      </c>
      <c r="AU60" s="16"/>
    </row>
    <row r="61" spans="1:47" ht="13.15" customHeight="1">
      <c r="B61" s="3" t="s">
        <v>183</v>
      </c>
      <c r="C61" s="1" t="s">
        <v>309</v>
      </c>
      <c r="D61" s="1" t="s">
        <v>310</v>
      </c>
      <c r="E61" s="16">
        <v>518081</v>
      </c>
      <c r="F61" s="16">
        <v>6586108</v>
      </c>
      <c r="G61" s="46" t="s">
        <v>311</v>
      </c>
      <c r="H61" s="30">
        <v>29.56</v>
      </c>
      <c r="I61" s="30">
        <v>0.36</v>
      </c>
      <c r="J61" s="17"/>
      <c r="K61" s="17">
        <v>7.5</v>
      </c>
      <c r="L61" s="30">
        <f>I61+3.65</f>
        <v>4.01</v>
      </c>
      <c r="M61" s="33">
        <f>H61-L61</f>
        <v>25.549999999999997</v>
      </c>
      <c r="N61" s="64">
        <v>42893</v>
      </c>
      <c r="O61" s="1" t="s">
        <v>399</v>
      </c>
      <c r="P61" s="9" t="s">
        <v>400</v>
      </c>
      <c r="Q61" s="8">
        <v>0.3</v>
      </c>
      <c r="R61" s="9" t="s">
        <v>401</v>
      </c>
      <c r="AI61" s="1" t="s">
        <v>318</v>
      </c>
      <c r="AJ61" s="9">
        <v>12867891</v>
      </c>
      <c r="AK61" s="3" t="s">
        <v>1831</v>
      </c>
      <c r="AM61" s="1" t="s">
        <v>116</v>
      </c>
      <c r="AN61" s="1" t="s">
        <v>319</v>
      </c>
      <c r="AO61" s="1" t="s">
        <v>1849</v>
      </c>
      <c r="AP61" s="13" t="s">
        <v>109</v>
      </c>
      <c r="AQ61" s="67" t="s">
        <v>80</v>
      </c>
      <c r="AR61" s="67" t="s">
        <v>80</v>
      </c>
      <c r="AS61" s="67" t="s">
        <v>80</v>
      </c>
      <c r="AT61" s="1" t="s">
        <v>343</v>
      </c>
      <c r="AU61" s="16"/>
    </row>
    <row r="62" spans="1:47" ht="13.15" customHeight="1">
      <c r="B62" s="3" t="s">
        <v>402</v>
      </c>
      <c r="C62" s="1" t="s">
        <v>309</v>
      </c>
      <c r="D62" s="1" t="s">
        <v>310</v>
      </c>
      <c r="E62" s="16">
        <v>518263.734</v>
      </c>
      <c r="F62" s="16">
        <v>6586039.0109999999</v>
      </c>
      <c r="G62" s="46" t="s">
        <v>311</v>
      </c>
      <c r="H62" s="30">
        <v>29.76</v>
      </c>
      <c r="I62" s="30">
        <v>0.34</v>
      </c>
      <c r="J62" s="17">
        <v>7.9</v>
      </c>
      <c r="K62" s="17">
        <v>8</v>
      </c>
      <c r="L62" s="30">
        <v>2.81</v>
      </c>
      <c r="M62" s="33">
        <f>H62-L62</f>
        <v>26.950000000000003</v>
      </c>
      <c r="N62" s="64">
        <v>42893</v>
      </c>
      <c r="O62" s="1" t="s">
        <v>403</v>
      </c>
      <c r="P62" s="9" t="s">
        <v>400</v>
      </c>
      <c r="Q62" s="8">
        <v>0.15</v>
      </c>
      <c r="R62" s="9" t="s">
        <v>360</v>
      </c>
      <c r="S62" s="8">
        <v>0.35</v>
      </c>
      <c r="T62" s="9" t="s">
        <v>1846</v>
      </c>
      <c r="AI62" s="1" t="s">
        <v>318</v>
      </c>
      <c r="AJ62" s="9">
        <v>12867891</v>
      </c>
      <c r="AK62" s="3" t="s">
        <v>1831</v>
      </c>
      <c r="AM62" s="1" t="s">
        <v>116</v>
      </c>
      <c r="AN62" s="1" t="s">
        <v>319</v>
      </c>
      <c r="AO62" s="1" t="s">
        <v>1847</v>
      </c>
      <c r="AP62" s="13" t="s">
        <v>2246</v>
      </c>
      <c r="AQ62" s="13" t="s">
        <v>1889</v>
      </c>
      <c r="AR62" s="13" t="s">
        <v>1922</v>
      </c>
      <c r="AS62" s="13" t="s">
        <v>308</v>
      </c>
      <c r="AT62" s="1" t="s">
        <v>343</v>
      </c>
      <c r="AU62" s="16"/>
    </row>
    <row r="63" spans="1:47" ht="13.15" customHeight="1">
      <c r="A63" s="2">
        <v>19837</v>
      </c>
      <c r="B63" s="3" t="s">
        <v>404</v>
      </c>
      <c r="C63" s="13" t="s">
        <v>405</v>
      </c>
      <c r="D63" s="41" t="s">
        <v>406</v>
      </c>
      <c r="E63" s="14">
        <v>541149.01699999999</v>
      </c>
      <c r="F63" s="14">
        <v>6589468.2400000002</v>
      </c>
      <c r="G63" s="4" t="s">
        <v>407</v>
      </c>
      <c r="H63" s="5">
        <v>14.03</v>
      </c>
      <c r="I63" s="5">
        <v>1.07</v>
      </c>
      <c r="J63" s="5">
        <v>0.11</v>
      </c>
      <c r="K63" s="5">
        <v>1.6</v>
      </c>
      <c r="L63" s="24" t="s">
        <v>408</v>
      </c>
      <c r="M63" s="24" t="s">
        <v>408</v>
      </c>
      <c r="N63" s="64">
        <v>42893</v>
      </c>
      <c r="O63" s="1" t="s">
        <v>409</v>
      </c>
      <c r="P63" s="9" t="s">
        <v>410</v>
      </c>
      <c r="Q63" s="8">
        <v>0.8</v>
      </c>
      <c r="R63" s="9" t="s">
        <v>2342</v>
      </c>
      <c r="S63" s="8">
        <v>1.3</v>
      </c>
      <c r="T63" s="9" t="s">
        <v>412</v>
      </c>
      <c r="U63" s="8">
        <v>2</v>
      </c>
      <c r="V63" s="9" t="s">
        <v>2343</v>
      </c>
      <c r="AE63" s="9"/>
      <c r="AG63" s="9"/>
      <c r="AI63" s="42" t="s">
        <v>79</v>
      </c>
      <c r="AJ63" s="42" t="s">
        <v>80</v>
      </c>
      <c r="AK63" s="57" t="s">
        <v>1800</v>
      </c>
      <c r="AL63" s="1" t="s">
        <v>414</v>
      </c>
      <c r="AM63" s="1" t="s">
        <v>116</v>
      </c>
      <c r="AN63" s="1" t="s">
        <v>117</v>
      </c>
      <c r="AO63" s="1" t="s">
        <v>1848</v>
      </c>
      <c r="AP63" s="13" t="s">
        <v>2351</v>
      </c>
      <c r="AQ63" s="13" t="s">
        <v>2045</v>
      </c>
      <c r="AR63" s="67" t="s">
        <v>80</v>
      </c>
      <c r="AS63" s="13" t="s">
        <v>1906</v>
      </c>
      <c r="AT63" s="1" t="s">
        <v>60</v>
      </c>
    </row>
    <row r="64" spans="1:47" ht="13.15" customHeight="1">
      <c r="A64" s="2">
        <v>19838</v>
      </c>
      <c r="B64" s="3" t="s">
        <v>416</v>
      </c>
      <c r="C64" s="13" t="s">
        <v>405</v>
      </c>
      <c r="D64" s="41" t="s">
        <v>406</v>
      </c>
      <c r="E64" s="14">
        <v>540721.16</v>
      </c>
      <c r="F64" s="14">
        <v>6589734.9000000004</v>
      </c>
      <c r="G64" s="4" t="s">
        <v>417</v>
      </c>
      <c r="H64" s="5">
        <v>12.73</v>
      </c>
      <c r="I64" s="5">
        <v>0.51</v>
      </c>
      <c r="J64" s="5">
        <v>3.73</v>
      </c>
      <c r="K64" s="5">
        <v>3.7</v>
      </c>
      <c r="L64" s="24">
        <v>3.25</v>
      </c>
      <c r="M64" s="33">
        <f t="shared" ref="M64:M95" si="3">H64-L64</f>
        <v>9.48</v>
      </c>
      <c r="N64" s="64">
        <v>42893</v>
      </c>
      <c r="O64" s="1" t="s">
        <v>418</v>
      </c>
      <c r="P64" s="9" t="s">
        <v>2344</v>
      </c>
      <c r="Q64" s="8">
        <v>1.4</v>
      </c>
      <c r="R64" s="9" t="s">
        <v>2345</v>
      </c>
      <c r="S64" s="8">
        <v>2.6</v>
      </c>
      <c r="T64" s="9" t="s">
        <v>2346</v>
      </c>
      <c r="U64" s="8">
        <v>2.9</v>
      </c>
      <c r="V64" s="9" t="s">
        <v>2347</v>
      </c>
      <c r="W64" s="8">
        <v>3.1</v>
      </c>
      <c r="X64" s="9" t="s">
        <v>2348</v>
      </c>
      <c r="Y64" s="8">
        <v>3.3</v>
      </c>
      <c r="Z64" s="9" t="s">
        <v>2349</v>
      </c>
      <c r="AI64" s="42" t="s">
        <v>423</v>
      </c>
      <c r="AJ64" s="42" t="s">
        <v>424</v>
      </c>
      <c r="AK64" s="48" t="s">
        <v>1833</v>
      </c>
      <c r="AM64" s="1" t="s">
        <v>116</v>
      </c>
      <c r="AN64" s="1" t="s">
        <v>117</v>
      </c>
      <c r="AO64" s="1" t="s">
        <v>1847</v>
      </c>
      <c r="AP64" s="13" t="s">
        <v>1959</v>
      </c>
      <c r="AQ64" s="13" t="s">
        <v>1891</v>
      </c>
      <c r="AR64" s="13" t="s">
        <v>1892</v>
      </c>
      <c r="AS64" s="13" t="s">
        <v>1906</v>
      </c>
      <c r="AT64" s="1" t="s">
        <v>60</v>
      </c>
    </row>
    <row r="65" spans="1:46" ht="13.15" customHeight="1">
      <c r="B65" s="3" t="s">
        <v>712</v>
      </c>
      <c r="C65" s="13" t="s">
        <v>405</v>
      </c>
      <c r="D65" s="41" t="s">
        <v>406</v>
      </c>
      <c r="E65" s="14">
        <v>540202.59</v>
      </c>
      <c r="F65" s="14">
        <v>6590173.9079999998</v>
      </c>
      <c r="G65" s="4" t="s">
        <v>425</v>
      </c>
      <c r="H65" s="5">
        <v>12.9</v>
      </c>
      <c r="I65" s="5">
        <v>0.28999999999999998</v>
      </c>
      <c r="J65" s="5">
        <v>7.18</v>
      </c>
      <c r="K65" s="5">
        <v>7.8</v>
      </c>
      <c r="L65" s="24">
        <v>3.38</v>
      </c>
      <c r="M65" s="33">
        <f t="shared" si="3"/>
        <v>9.52</v>
      </c>
      <c r="N65" s="64">
        <v>42893</v>
      </c>
      <c r="O65" s="1" t="s">
        <v>426</v>
      </c>
      <c r="P65" s="18" t="s">
        <v>427</v>
      </c>
      <c r="Q65" s="8">
        <v>2.5</v>
      </c>
      <c r="R65" s="12" t="s">
        <v>428</v>
      </c>
      <c r="S65" s="8">
        <v>5</v>
      </c>
      <c r="T65" s="12" t="s">
        <v>429</v>
      </c>
      <c r="AI65" s="42" t="s">
        <v>79</v>
      </c>
      <c r="AJ65" s="42" t="s">
        <v>80</v>
      </c>
      <c r="AM65" s="1" t="s">
        <v>116</v>
      </c>
      <c r="AN65" s="1" t="s">
        <v>117</v>
      </c>
      <c r="AO65" s="1" t="s">
        <v>1847</v>
      </c>
      <c r="AP65" s="13" t="s">
        <v>2247</v>
      </c>
      <c r="AQ65" s="13" t="s">
        <v>1894</v>
      </c>
      <c r="AR65" s="13" t="s">
        <v>2305</v>
      </c>
      <c r="AS65" s="13" t="s">
        <v>1906</v>
      </c>
      <c r="AT65" s="1" t="s">
        <v>430</v>
      </c>
    </row>
    <row r="66" spans="1:46" ht="13.15" customHeight="1">
      <c r="B66" s="3" t="s">
        <v>717</v>
      </c>
      <c r="C66" s="13" t="s">
        <v>405</v>
      </c>
      <c r="D66" s="41" t="s">
        <v>406</v>
      </c>
      <c r="E66" s="14">
        <v>540014.50699999998</v>
      </c>
      <c r="F66" s="14">
        <v>6590100.5729999999</v>
      </c>
      <c r="G66" s="4" t="s">
        <v>431</v>
      </c>
      <c r="H66" s="5">
        <v>9.94</v>
      </c>
      <c r="I66" s="5">
        <v>0.35</v>
      </c>
      <c r="J66" s="5">
        <v>7.28</v>
      </c>
      <c r="K66" s="5">
        <v>7.7</v>
      </c>
      <c r="L66" s="24">
        <v>2.4300000000000002</v>
      </c>
      <c r="M66" s="33">
        <f t="shared" si="3"/>
        <v>7.51</v>
      </c>
      <c r="N66" s="64">
        <v>42893</v>
      </c>
      <c r="O66" s="1" t="s">
        <v>432</v>
      </c>
      <c r="P66" s="9" t="s">
        <v>427</v>
      </c>
      <c r="Q66" s="8">
        <v>1.8</v>
      </c>
      <c r="R66" s="9" t="s">
        <v>433</v>
      </c>
      <c r="S66" s="8">
        <v>3</v>
      </c>
      <c r="T66" s="9" t="s">
        <v>434</v>
      </c>
      <c r="U66" s="8">
        <v>3.5</v>
      </c>
      <c r="V66" s="9" t="s">
        <v>435</v>
      </c>
      <c r="W66" s="8">
        <v>4.4000000000000004</v>
      </c>
      <c r="X66" s="9" t="s">
        <v>429</v>
      </c>
      <c r="AI66" s="1" t="s">
        <v>414</v>
      </c>
      <c r="AJ66" s="9"/>
      <c r="AM66" s="1" t="s">
        <v>116</v>
      </c>
      <c r="AN66" s="1" t="s">
        <v>117</v>
      </c>
      <c r="AO66" s="1" t="s">
        <v>1848</v>
      </c>
      <c r="AP66" s="13" t="s">
        <v>2248</v>
      </c>
      <c r="AQ66" s="13" t="s">
        <v>1893</v>
      </c>
      <c r="AR66" s="13" t="s">
        <v>1923</v>
      </c>
      <c r="AS66" s="13" t="s">
        <v>1906</v>
      </c>
      <c r="AT66" s="1" t="s">
        <v>436</v>
      </c>
    </row>
    <row r="67" spans="1:46" ht="13.15" customHeight="1">
      <c r="B67" s="3" t="s">
        <v>1718</v>
      </c>
      <c r="C67" s="13" t="s">
        <v>405</v>
      </c>
      <c r="D67" s="41" t="s">
        <v>406</v>
      </c>
      <c r="E67" s="14">
        <v>539947.36600000004</v>
      </c>
      <c r="F67" s="14">
        <v>6590075.5719999997</v>
      </c>
      <c r="G67" s="4" t="s">
        <v>431</v>
      </c>
      <c r="H67" s="5">
        <v>8.92</v>
      </c>
      <c r="I67" s="5">
        <v>0.28000000000000003</v>
      </c>
      <c r="J67" s="5">
        <v>7.6</v>
      </c>
      <c r="K67" s="5">
        <v>7.85</v>
      </c>
      <c r="L67" s="24">
        <v>1.98</v>
      </c>
      <c r="M67" s="33">
        <f t="shared" si="3"/>
        <v>6.9399999999999995</v>
      </c>
      <c r="N67" s="64">
        <v>42893</v>
      </c>
      <c r="O67" s="1" t="s">
        <v>437</v>
      </c>
      <c r="P67" s="9" t="s">
        <v>438</v>
      </c>
      <c r="Q67" s="8">
        <v>0.8</v>
      </c>
      <c r="R67" s="9" t="s">
        <v>439</v>
      </c>
      <c r="S67" s="8">
        <v>3.5</v>
      </c>
      <c r="T67" s="9" t="s">
        <v>440</v>
      </c>
      <c r="U67" s="8">
        <v>4.8</v>
      </c>
      <c r="V67" s="9" t="s">
        <v>429</v>
      </c>
      <c r="AI67" s="1" t="s">
        <v>414</v>
      </c>
      <c r="AJ67" s="9"/>
      <c r="AM67" s="1" t="s">
        <v>116</v>
      </c>
      <c r="AN67" s="1" t="s">
        <v>117</v>
      </c>
      <c r="AO67" s="1" t="s">
        <v>1848</v>
      </c>
      <c r="AP67" s="13" t="s">
        <v>2249</v>
      </c>
      <c r="AQ67" s="13" t="s">
        <v>1889</v>
      </c>
      <c r="AR67" s="13" t="s">
        <v>1924</v>
      </c>
      <c r="AS67" s="13" t="s">
        <v>1906</v>
      </c>
      <c r="AT67" s="1" t="s">
        <v>441</v>
      </c>
    </row>
    <row r="68" spans="1:46" ht="13.15" customHeight="1">
      <c r="B68" s="3" t="s">
        <v>1719</v>
      </c>
      <c r="C68" s="13" t="s">
        <v>405</v>
      </c>
      <c r="D68" s="41" t="s">
        <v>406</v>
      </c>
      <c r="E68" s="14">
        <v>540836.75199999998</v>
      </c>
      <c r="F68" s="14">
        <v>6589727.8609999996</v>
      </c>
      <c r="G68" s="4" t="s">
        <v>407</v>
      </c>
      <c r="H68" s="5">
        <v>13.32</v>
      </c>
      <c r="I68" s="5">
        <v>0.32</v>
      </c>
      <c r="J68" s="5">
        <v>6.1</v>
      </c>
      <c r="K68" s="5">
        <v>5.7</v>
      </c>
      <c r="L68" s="24">
        <v>2.37</v>
      </c>
      <c r="M68" s="33">
        <f t="shared" si="3"/>
        <v>10.95</v>
      </c>
      <c r="N68" s="64">
        <v>42893</v>
      </c>
      <c r="O68" s="1" t="s">
        <v>442</v>
      </c>
      <c r="P68" s="9" t="s">
        <v>443</v>
      </c>
      <c r="Q68" s="8">
        <v>2.1</v>
      </c>
      <c r="R68" s="9" t="s">
        <v>444</v>
      </c>
      <c r="S68" s="8">
        <v>2.8</v>
      </c>
      <c r="T68" s="9" t="s">
        <v>429</v>
      </c>
      <c r="AI68" s="42" t="s">
        <v>79</v>
      </c>
      <c r="AJ68" s="42" t="s">
        <v>80</v>
      </c>
      <c r="AK68" s="58" t="s">
        <v>1800</v>
      </c>
      <c r="AL68" s="1" t="s">
        <v>414</v>
      </c>
      <c r="AM68" s="1" t="s">
        <v>116</v>
      </c>
      <c r="AN68" s="1" t="s">
        <v>117</v>
      </c>
      <c r="AO68" s="1" t="s">
        <v>1847</v>
      </c>
      <c r="AP68" s="13" t="s">
        <v>2250</v>
      </c>
      <c r="AQ68" s="13" t="s">
        <v>1889</v>
      </c>
      <c r="AR68" s="13" t="s">
        <v>1925</v>
      </c>
      <c r="AS68" s="13" t="s">
        <v>1906</v>
      </c>
      <c r="AT68" s="1" t="s">
        <v>445</v>
      </c>
    </row>
    <row r="69" spans="1:46" ht="13.15" customHeight="1">
      <c r="B69" s="3" t="s">
        <v>1720</v>
      </c>
      <c r="C69" s="13" t="s">
        <v>405</v>
      </c>
      <c r="D69" s="41" t="s">
        <v>406</v>
      </c>
      <c r="E69" s="14">
        <v>540801.67599999998</v>
      </c>
      <c r="F69" s="14">
        <v>6589732.4900000002</v>
      </c>
      <c r="G69" s="4" t="s">
        <v>407</v>
      </c>
      <c r="H69" s="5">
        <v>13.34</v>
      </c>
      <c r="I69" s="5">
        <v>0.46</v>
      </c>
      <c r="J69" s="5">
        <v>4</v>
      </c>
      <c r="K69" s="5">
        <v>5.6</v>
      </c>
      <c r="L69" s="24">
        <v>2.74</v>
      </c>
      <c r="M69" s="33">
        <f t="shared" si="3"/>
        <v>10.6</v>
      </c>
      <c r="N69" s="64">
        <v>42893</v>
      </c>
      <c r="O69" s="1" t="s">
        <v>446</v>
      </c>
      <c r="P69" s="9" t="s">
        <v>447</v>
      </c>
      <c r="Q69" s="8">
        <v>0.8</v>
      </c>
      <c r="R69" s="9" t="s">
        <v>448</v>
      </c>
      <c r="S69" s="8">
        <v>2.6</v>
      </c>
      <c r="T69" s="9" t="s">
        <v>429</v>
      </c>
      <c r="AI69" s="42" t="s">
        <v>79</v>
      </c>
      <c r="AJ69" s="42" t="s">
        <v>80</v>
      </c>
      <c r="AK69" s="58" t="s">
        <v>1800</v>
      </c>
      <c r="AL69" s="1" t="s">
        <v>414</v>
      </c>
      <c r="AM69" s="1" t="s">
        <v>116</v>
      </c>
      <c r="AN69" s="1" t="s">
        <v>117</v>
      </c>
      <c r="AO69" s="1" t="s">
        <v>1847</v>
      </c>
      <c r="AP69" s="13" t="s">
        <v>2251</v>
      </c>
      <c r="AQ69" s="13" t="s">
        <v>1889</v>
      </c>
      <c r="AR69" s="13" t="s">
        <v>1926</v>
      </c>
      <c r="AS69" s="13" t="s">
        <v>1906</v>
      </c>
      <c r="AT69" s="1" t="s">
        <v>449</v>
      </c>
    </row>
    <row r="70" spans="1:46" ht="13.15" customHeight="1">
      <c r="B70" s="3" t="s">
        <v>1730</v>
      </c>
      <c r="C70" s="13" t="s">
        <v>405</v>
      </c>
      <c r="D70" s="41" t="s">
        <v>406</v>
      </c>
      <c r="E70" s="14">
        <v>540796.11499999999</v>
      </c>
      <c r="F70" s="14">
        <v>6589696.8279999997</v>
      </c>
      <c r="G70" s="4" t="s">
        <v>417</v>
      </c>
      <c r="H70" s="5">
        <v>12.86</v>
      </c>
      <c r="I70" s="5">
        <v>0.31</v>
      </c>
      <c r="J70" s="5">
        <v>5.15</v>
      </c>
      <c r="K70" s="5">
        <v>5.75</v>
      </c>
      <c r="L70" s="24">
        <v>2.4300000000000002</v>
      </c>
      <c r="M70" s="33">
        <f t="shared" si="3"/>
        <v>10.43</v>
      </c>
      <c r="N70" s="64">
        <v>42893</v>
      </c>
      <c r="O70" s="1" t="s">
        <v>450</v>
      </c>
      <c r="P70" s="9" t="s">
        <v>451</v>
      </c>
      <c r="Q70" s="8">
        <v>2.2000000000000002</v>
      </c>
      <c r="R70" s="9" t="s">
        <v>452</v>
      </c>
      <c r="S70" s="8">
        <v>3</v>
      </c>
      <c r="T70" s="9" t="s">
        <v>453</v>
      </c>
      <c r="U70" s="8">
        <v>3.2</v>
      </c>
      <c r="V70" s="9" t="s">
        <v>429</v>
      </c>
      <c r="AI70" s="42" t="s">
        <v>423</v>
      </c>
      <c r="AJ70" s="42" t="s">
        <v>424</v>
      </c>
      <c r="AK70" s="48" t="s">
        <v>1833</v>
      </c>
      <c r="AM70" s="1" t="s">
        <v>116</v>
      </c>
      <c r="AN70" s="1" t="s">
        <v>117</v>
      </c>
      <c r="AO70" s="1" t="s">
        <v>1847</v>
      </c>
      <c r="AP70" s="13" t="s">
        <v>2252</v>
      </c>
      <c r="AQ70" s="13" t="s">
        <v>1889</v>
      </c>
      <c r="AR70" s="13" t="s">
        <v>1927</v>
      </c>
      <c r="AS70" s="13" t="s">
        <v>1906</v>
      </c>
      <c r="AT70" s="1" t="s">
        <v>454</v>
      </c>
    </row>
    <row r="71" spans="1:46" ht="13.15" customHeight="1">
      <c r="B71" s="3" t="s">
        <v>1731</v>
      </c>
      <c r="C71" s="13" t="s">
        <v>405</v>
      </c>
      <c r="D71" s="41" t="s">
        <v>406</v>
      </c>
      <c r="E71" s="14">
        <v>540866.15700000001</v>
      </c>
      <c r="F71" s="14">
        <v>6589828.7759999996</v>
      </c>
      <c r="G71" s="4" t="s">
        <v>407</v>
      </c>
      <c r="H71" s="5">
        <v>13.98</v>
      </c>
      <c r="I71" s="5">
        <v>0.34</v>
      </c>
      <c r="J71" s="5">
        <v>5.63</v>
      </c>
      <c r="K71" s="5">
        <v>5.8</v>
      </c>
      <c r="L71" s="24">
        <v>1.59</v>
      </c>
      <c r="M71" s="33">
        <f t="shared" si="3"/>
        <v>12.39</v>
      </c>
      <c r="N71" s="64">
        <v>42893</v>
      </c>
      <c r="O71" s="1" t="s">
        <v>455</v>
      </c>
      <c r="P71" s="9" t="s">
        <v>451</v>
      </c>
      <c r="Q71" s="8">
        <v>1.6</v>
      </c>
      <c r="R71" s="9" t="s">
        <v>429</v>
      </c>
      <c r="AI71" s="42" t="s">
        <v>79</v>
      </c>
      <c r="AJ71" s="42" t="s">
        <v>80</v>
      </c>
      <c r="AK71" s="58" t="s">
        <v>1800</v>
      </c>
      <c r="AL71" s="1" t="s">
        <v>414</v>
      </c>
      <c r="AM71" s="1" t="s">
        <v>116</v>
      </c>
      <c r="AN71" s="1" t="s">
        <v>117</v>
      </c>
      <c r="AO71" s="1" t="s">
        <v>1847</v>
      </c>
      <c r="AP71" s="13" t="s">
        <v>2253</v>
      </c>
      <c r="AQ71" s="13" t="s">
        <v>1889</v>
      </c>
      <c r="AR71" s="13" t="s">
        <v>1928</v>
      </c>
      <c r="AS71" s="13" t="s">
        <v>1906</v>
      </c>
      <c r="AT71" s="1" t="s">
        <v>456</v>
      </c>
    </row>
    <row r="72" spans="1:46" ht="13.15" customHeight="1">
      <c r="B72" s="3" t="s">
        <v>1732</v>
      </c>
      <c r="C72" s="13" t="s">
        <v>405</v>
      </c>
      <c r="D72" s="41" t="s">
        <v>406</v>
      </c>
      <c r="E72" s="14">
        <v>540969.47499999998</v>
      </c>
      <c r="F72" s="14">
        <v>6589759.8849999998</v>
      </c>
      <c r="G72" s="4" t="s">
        <v>407</v>
      </c>
      <c r="H72" s="5">
        <v>13.85</v>
      </c>
      <c r="I72" s="5">
        <v>0.31</v>
      </c>
      <c r="J72" s="5">
        <v>5.67</v>
      </c>
      <c r="K72" s="5">
        <v>5.7</v>
      </c>
      <c r="L72" s="24">
        <v>1.52</v>
      </c>
      <c r="M72" s="33">
        <f t="shared" si="3"/>
        <v>12.33</v>
      </c>
      <c r="N72" s="64">
        <v>42893</v>
      </c>
      <c r="O72" s="1" t="s">
        <v>442</v>
      </c>
      <c r="P72" s="9" t="s">
        <v>451</v>
      </c>
      <c r="Q72" s="8">
        <v>1.4</v>
      </c>
      <c r="R72" s="9" t="s">
        <v>429</v>
      </c>
      <c r="AI72" s="42" t="s">
        <v>79</v>
      </c>
      <c r="AJ72" s="42" t="s">
        <v>80</v>
      </c>
      <c r="AK72" s="58" t="s">
        <v>1800</v>
      </c>
      <c r="AL72" s="1" t="s">
        <v>414</v>
      </c>
      <c r="AM72" s="1" t="s">
        <v>116</v>
      </c>
      <c r="AN72" s="1" t="s">
        <v>117</v>
      </c>
      <c r="AO72" s="1" t="s">
        <v>1847</v>
      </c>
      <c r="AP72" s="13" t="s">
        <v>2254</v>
      </c>
      <c r="AQ72" s="13" t="s">
        <v>1889</v>
      </c>
      <c r="AR72" s="13" t="s">
        <v>2306</v>
      </c>
      <c r="AS72" s="13" t="s">
        <v>1906</v>
      </c>
      <c r="AT72" s="1" t="s">
        <v>457</v>
      </c>
    </row>
    <row r="73" spans="1:46" ht="13.15" customHeight="1">
      <c r="B73" s="3" t="s">
        <v>1733</v>
      </c>
      <c r="C73" s="13" t="s">
        <v>405</v>
      </c>
      <c r="D73" s="41" t="s">
        <v>406</v>
      </c>
      <c r="E73" s="14">
        <v>540889.36100000003</v>
      </c>
      <c r="F73" s="14">
        <v>6589802.0140000004</v>
      </c>
      <c r="G73" s="4" t="s">
        <v>407</v>
      </c>
      <c r="H73" s="5">
        <v>14.18</v>
      </c>
      <c r="I73" s="5">
        <v>0.6</v>
      </c>
      <c r="J73" s="5">
        <v>4.4000000000000004</v>
      </c>
      <c r="K73" s="5">
        <v>5.7</v>
      </c>
      <c r="L73" s="24">
        <v>1.58</v>
      </c>
      <c r="M73" s="33">
        <f t="shared" si="3"/>
        <v>12.6</v>
      </c>
      <c r="N73" s="64">
        <v>42893</v>
      </c>
      <c r="O73" s="1" t="s">
        <v>442</v>
      </c>
      <c r="P73" s="9" t="s">
        <v>451</v>
      </c>
      <c r="Q73" s="8">
        <v>0.8</v>
      </c>
      <c r="R73" s="9" t="s">
        <v>452</v>
      </c>
      <c r="S73" s="8">
        <v>1.3</v>
      </c>
      <c r="T73" s="9" t="s">
        <v>453</v>
      </c>
      <c r="U73" s="8">
        <v>1.6</v>
      </c>
      <c r="V73" s="9" t="s">
        <v>429</v>
      </c>
      <c r="AI73" s="42" t="s">
        <v>79</v>
      </c>
      <c r="AJ73" s="42" t="s">
        <v>80</v>
      </c>
      <c r="AK73" s="58" t="s">
        <v>1800</v>
      </c>
      <c r="AL73" s="1" t="s">
        <v>414</v>
      </c>
      <c r="AM73" s="1" t="s">
        <v>116</v>
      </c>
      <c r="AN73" s="1" t="s">
        <v>117</v>
      </c>
      <c r="AO73" s="1" t="s">
        <v>1847</v>
      </c>
      <c r="AP73" s="13" t="s">
        <v>2255</v>
      </c>
      <c r="AQ73" s="13" t="s">
        <v>1889</v>
      </c>
      <c r="AR73" s="13" t="s">
        <v>1929</v>
      </c>
      <c r="AS73" s="13" t="s">
        <v>1906</v>
      </c>
      <c r="AT73" s="1" t="s">
        <v>458</v>
      </c>
    </row>
    <row r="74" spans="1:46" ht="13.15" customHeight="1">
      <c r="A74" s="2">
        <v>19825</v>
      </c>
      <c r="B74" s="3" t="s">
        <v>459</v>
      </c>
      <c r="C74" s="13" t="s">
        <v>460</v>
      </c>
      <c r="D74" s="3" t="s">
        <v>461</v>
      </c>
      <c r="E74" s="14">
        <v>548089.13699999999</v>
      </c>
      <c r="F74" s="14">
        <v>6591905.2999999998</v>
      </c>
      <c r="G74" s="4" t="s">
        <v>431</v>
      </c>
      <c r="H74" s="5">
        <v>3.27</v>
      </c>
      <c r="I74" s="5">
        <v>0.76</v>
      </c>
      <c r="J74" s="5">
        <v>4.95</v>
      </c>
      <c r="K74" s="5">
        <v>5.25</v>
      </c>
      <c r="L74" s="24">
        <v>1.74</v>
      </c>
      <c r="M74" s="33">
        <f t="shared" si="3"/>
        <v>1.53</v>
      </c>
      <c r="N74" s="64">
        <v>42893</v>
      </c>
      <c r="O74" s="1" t="s">
        <v>462</v>
      </c>
      <c r="P74" s="12" t="s">
        <v>463</v>
      </c>
      <c r="Q74" s="8">
        <v>0.4</v>
      </c>
      <c r="R74" s="12" t="s">
        <v>464</v>
      </c>
      <c r="S74" s="8">
        <v>0.7</v>
      </c>
      <c r="T74" s="12" t="s">
        <v>465</v>
      </c>
      <c r="U74" s="8">
        <v>2.2000000000000002</v>
      </c>
      <c r="V74" s="12" t="s">
        <v>466</v>
      </c>
      <c r="W74" s="8">
        <v>2.8</v>
      </c>
      <c r="X74" s="12" t="s">
        <v>467</v>
      </c>
      <c r="Y74" s="8">
        <v>4.5</v>
      </c>
      <c r="Z74" s="7" t="s">
        <v>468</v>
      </c>
      <c r="AJ74" s="9"/>
      <c r="AM74" s="1" t="s">
        <v>116</v>
      </c>
      <c r="AN74" s="1" t="s">
        <v>117</v>
      </c>
      <c r="AO74" s="1" t="s">
        <v>1847</v>
      </c>
      <c r="AP74" s="13" t="s">
        <v>2256</v>
      </c>
      <c r="AQ74" s="13" t="s">
        <v>1889</v>
      </c>
      <c r="AR74" s="13" t="s">
        <v>1930</v>
      </c>
      <c r="AS74" s="13" t="s">
        <v>1906</v>
      </c>
      <c r="AT74" s="1" t="s">
        <v>60</v>
      </c>
    </row>
    <row r="75" spans="1:46" ht="13.15" customHeight="1">
      <c r="A75" s="2">
        <v>50435</v>
      </c>
      <c r="B75" s="3" t="s">
        <v>469</v>
      </c>
      <c r="C75" s="13" t="s">
        <v>460</v>
      </c>
      <c r="D75" s="3" t="s">
        <v>461</v>
      </c>
      <c r="E75" s="14">
        <v>548132.06700000004</v>
      </c>
      <c r="F75" s="14">
        <v>6591915.5959999999</v>
      </c>
      <c r="G75" s="4" t="s">
        <v>431</v>
      </c>
      <c r="H75" s="5">
        <v>2.87</v>
      </c>
      <c r="I75" s="5">
        <v>0.78</v>
      </c>
      <c r="J75" s="5">
        <v>4.9000000000000004</v>
      </c>
      <c r="K75" s="5">
        <v>5.2</v>
      </c>
      <c r="L75" s="24">
        <v>1.54</v>
      </c>
      <c r="M75" s="33">
        <f t="shared" si="3"/>
        <v>1.33</v>
      </c>
      <c r="N75" s="64">
        <v>42893</v>
      </c>
      <c r="O75" s="1" t="s">
        <v>470</v>
      </c>
      <c r="P75" s="9" t="s">
        <v>75</v>
      </c>
      <c r="Q75" s="8">
        <v>4</v>
      </c>
      <c r="R75" s="9" t="s">
        <v>471</v>
      </c>
      <c r="S75" s="8">
        <v>4.5</v>
      </c>
      <c r="T75" s="9" t="s">
        <v>87</v>
      </c>
      <c r="AJ75" s="9"/>
      <c r="AM75" s="1" t="s">
        <v>116</v>
      </c>
      <c r="AN75" s="1" t="s">
        <v>117</v>
      </c>
      <c r="AO75" s="1" t="s">
        <v>1847</v>
      </c>
      <c r="AP75" s="13" t="s">
        <v>2257</v>
      </c>
      <c r="AQ75" s="13" t="s">
        <v>1889</v>
      </c>
      <c r="AR75" s="13" t="s">
        <v>1931</v>
      </c>
      <c r="AS75" s="13" t="s">
        <v>1906</v>
      </c>
      <c r="AT75" s="1" t="s">
        <v>472</v>
      </c>
    </row>
    <row r="76" spans="1:46" ht="13.15" customHeight="1">
      <c r="A76" s="2">
        <v>50436</v>
      </c>
      <c r="B76" s="3" t="s">
        <v>473</v>
      </c>
      <c r="C76" s="13" t="s">
        <v>460</v>
      </c>
      <c r="D76" s="3" t="s">
        <v>461</v>
      </c>
      <c r="E76" s="14">
        <v>548149.16399999999</v>
      </c>
      <c r="F76" s="14">
        <v>6591887.0949999997</v>
      </c>
      <c r="G76" s="4" t="s">
        <v>431</v>
      </c>
      <c r="H76" s="5">
        <v>3.17</v>
      </c>
      <c r="I76" s="5">
        <v>0.99</v>
      </c>
      <c r="J76" s="5">
        <v>4.75</v>
      </c>
      <c r="K76" s="5">
        <v>5.3</v>
      </c>
      <c r="L76" s="24">
        <v>1.32</v>
      </c>
      <c r="M76" s="33">
        <f t="shared" si="3"/>
        <v>1.8499999999999999</v>
      </c>
      <c r="N76" s="64">
        <v>42893</v>
      </c>
      <c r="O76" s="1" t="s">
        <v>474</v>
      </c>
      <c r="P76" s="9" t="s">
        <v>75</v>
      </c>
      <c r="Q76" s="8">
        <v>4</v>
      </c>
      <c r="R76" s="9" t="s">
        <v>471</v>
      </c>
      <c r="S76" s="8">
        <v>4.5</v>
      </c>
      <c r="T76" s="9" t="s">
        <v>87</v>
      </c>
      <c r="AJ76" s="9"/>
      <c r="AM76" s="1" t="s">
        <v>116</v>
      </c>
      <c r="AN76" s="1" t="s">
        <v>117</v>
      </c>
      <c r="AO76" s="1" t="s">
        <v>1848</v>
      </c>
      <c r="AP76" s="13" t="s">
        <v>1960</v>
      </c>
      <c r="AQ76" s="13" t="s">
        <v>1889</v>
      </c>
      <c r="AR76" s="13" t="s">
        <v>1932</v>
      </c>
      <c r="AS76" s="13" t="s">
        <v>1906</v>
      </c>
      <c r="AT76" s="1" t="s">
        <v>475</v>
      </c>
    </row>
    <row r="77" spans="1:46" ht="13.15" customHeight="1">
      <c r="A77" s="2">
        <v>19821</v>
      </c>
      <c r="B77" s="3" t="s">
        <v>476</v>
      </c>
      <c r="C77" s="1" t="s">
        <v>477</v>
      </c>
      <c r="D77" s="41" t="s">
        <v>478</v>
      </c>
      <c r="E77" s="14">
        <v>566930.027</v>
      </c>
      <c r="F77" s="14">
        <v>6559493.0729999999</v>
      </c>
      <c r="G77" s="4" t="s">
        <v>479</v>
      </c>
      <c r="H77" s="5">
        <v>65.534000000000006</v>
      </c>
      <c r="I77" s="5">
        <v>0.56000000000000005</v>
      </c>
      <c r="J77" s="5">
        <v>15.6</v>
      </c>
      <c r="K77" s="5">
        <v>16</v>
      </c>
      <c r="L77" s="24">
        <v>9.31</v>
      </c>
      <c r="M77" s="33">
        <f t="shared" si="3"/>
        <v>56.224000000000004</v>
      </c>
      <c r="N77" s="64">
        <v>42837</v>
      </c>
      <c r="O77" s="14" t="s">
        <v>480</v>
      </c>
      <c r="P77" s="19" t="s">
        <v>481</v>
      </c>
      <c r="Q77" s="8">
        <v>1.7</v>
      </c>
      <c r="R77" s="19" t="s">
        <v>482</v>
      </c>
      <c r="S77" s="8">
        <v>8.6</v>
      </c>
      <c r="T77" s="19" t="s">
        <v>78</v>
      </c>
      <c r="V77" s="19"/>
      <c r="X77" s="19"/>
      <c r="Z77" s="19"/>
      <c r="AB77" s="19"/>
      <c r="AD77" s="19"/>
      <c r="AF77" s="19"/>
      <c r="AH77" s="19"/>
      <c r="AI77" s="1" t="s">
        <v>79</v>
      </c>
      <c r="AJ77" s="10" t="s">
        <v>80</v>
      </c>
      <c r="AL77" s="14"/>
      <c r="AM77" s="14" t="s">
        <v>116</v>
      </c>
      <c r="AN77" s="14" t="s">
        <v>483</v>
      </c>
      <c r="AO77" s="1" t="s">
        <v>1847</v>
      </c>
      <c r="AP77" s="22" t="s">
        <v>2258</v>
      </c>
      <c r="AQ77" s="22" t="s">
        <v>1889</v>
      </c>
      <c r="AR77" s="13" t="s">
        <v>1933</v>
      </c>
      <c r="AS77" s="13" t="s">
        <v>1895</v>
      </c>
      <c r="AT77" s="14" t="s">
        <v>60</v>
      </c>
    </row>
    <row r="78" spans="1:46" ht="13.15" customHeight="1">
      <c r="A78" s="2">
        <v>19822</v>
      </c>
      <c r="B78" s="3" t="s">
        <v>484</v>
      </c>
      <c r="C78" s="1" t="s">
        <v>477</v>
      </c>
      <c r="D78" s="41" t="s">
        <v>478</v>
      </c>
      <c r="E78" s="14">
        <v>566939.6</v>
      </c>
      <c r="F78" s="14">
        <v>6559426.0999999996</v>
      </c>
      <c r="G78" s="4" t="s">
        <v>479</v>
      </c>
      <c r="H78" s="5">
        <v>63.2</v>
      </c>
      <c r="I78" s="5">
        <v>0.7</v>
      </c>
      <c r="K78" s="5">
        <v>4.45</v>
      </c>
      <c r="L78" s="24">
        <f>I78+4.1</f>
        <v>4.8</v>
      </c>
      <c r="M78" s="33">
        <f t="shared" si="3"/>
        <v>58.400000000000006</v>
      </c>
      <c r="N78" s="64">
        <v>38929</v>
      </c>
      <c r="O78" s="14" t="s">
        <v>485</v>
      </c>
      <c r="P78" s="19" t="s">
        <v>486</v>
      </c>
      <c r="Q78" s="8">
        <v>0.4</v>
      </c>
      <c r="R78" s="19" t="s">
        <v>487</v>
      </c>
      <c r="S78" s="8">
        <v>1.2</v>
      </c>
      <c r="T78" s="19" t="s">
        <v>488</v>
      </c>
      <c r="U78" s="8">
        <v>3.8</v>
      </c>
      <c r="V78" s="19" t="s">
        <v>489</v>
      </c>
      <c r="X78" s="19"/>
      <c r="Z78" s="19"/>
      <c r="AB78" s="19"/>
      <c r="AD78" s="19"/>
      <c r="AF78" s="19"/>
      <c r="AH78" s="19"/>
      <c r="AI78" s="1" t="s">
        <v>79</v>
      </c>
      <c r="AJ78" s="10" t="s">
        <v>80</v>
      </c>
      <c r="AL78" s="14"/>
      <c r="AM78" s="14" t="s">
        <v>116</v>
      </c>
      <c r="AN78" s="14" t="s">
        <v>483</v>
      </c>
      <c r="AO78" s="1" t="s">
        <v>1849</v>
      </c>
      <c r="AP78" s="22" t="s">
        <v>490</v>
      </c>
      <c r="AQ78" s="79" t="s">
        <v>80</v>
      </c>
      <c r="AR78" s="79" t="s">
        <v>80</v>
      </c>
      <c r="AS78" s="67" t="s">
        <v>80</v>
      </c>
      <c r="AT78" s="14" t="s">
        <v>60</v>
      </c>
    </row>
    <row r="79" spans="1:46" ht="13.15" customHeight="1">
      <c r="A79" s="2">
        <v>50433</v>
      </c>
      <c r="B79" s="3" t="s">
        <v>491</v>
      </c>
      <c r="C79" s="1" t="s">
        <v>477</v>
      </c>
      <c r="D79" s="41" t="s">
        <v>478</v>
      </c>
      <c r="E79" s="14">
        <v>566929.99399999995</v>
      </c>
      <c r="F79" s="14">
        <v>6559427.3320000004</v>
      </c>
      <c r="G79" s="4" t="s">
        <v>479</v>
      </c>
      <c r="H79" s="5">
        <v>63.741</v>
      </c>
      <c r="I79" s="5">
        <v>0.49</v>
      </c>
      <c r="J79" s="5">
        <v>10.15</v>
      </c>
      <c r="K79" s="5">
        <v>11.5</v>
      </c>
      <c r="L79" s="24">
        <v>7.47</v>
      </c>
      <c r="M79" s="33">
        <f t="shared" si="3"/>
        <v>56.271000000000001</v>
      </c>
      <c r="N79" s="64">
        <v>42837</v>
      </c>
      <c r="O79" s="14" t="s">
        <v>492</v>
      </c>
      <c r="P79" s="19" t="s">
        <v>493</v>
      </c>
      <c r="Q79" s="8">
        <v>8</v>
      </c>
      <c r="R79" s="19" t="s">
        <v>78</v>
      </c>
      <c r="T79" s="19"/>
      <c r="V79" s="19"/>
      <c r="X79" s="19"/>
      <c r="Z79" s="19"/>
      <c r="AB79" s="19"/>
      <c r="AD79" s="19"/>
      <c r="AF79" s="19"/>
      <c r="AH79" s="19"/>
      <c r="AI79" s="1" t="s">
        <v>79</v>
      </c>
      <c r="AJ79" s="10" t="s">
        <v>80</v>
      </c>
      <c r="AL79" s="14"/>
      <c r="AM79" s="14" t="s">
        <v>116</v>
      </c>
      <c r="AN79" s="14" t="s">
        <v>483</v>
      </c>
      <c r="AO79" s="1" t="s">
        <v>1847</v>
      </c>
      <c r="AP79" s="22" t="s">
        <v>2259</v>
      </c>
      <c r="AQ79" s="22" t="s">
        <v>1889</v>
      </c>
      <c r="AR79" s="13" t="s">
        <v>1934</v>
      </c>
      <c r="AS79" s="13" t="s">
        <v>1895</v>
      </c>
      <c r="AT79" s="1" t="s">
        <v>494</v>
      </c>
    </row>
    <row r="80" spans="1:46" ht="13.15" customHeight="1">
      <c r="A80" s="2">
        <v>50434</v>
      </c>
      <c r="B80" s="3" t="s">
        <v>495</v>
      </c>
      <c r="C80" s="1" t="s">
        <v>477</v>
      </c>
      <c r="D80" s="41" t="s">
        <v>478</v>
      </c>
      <c r="E80" s="14">
        <v>566977.38699999999</v>
      </c>
      <c r="F80" s="14">
        <v>6559442.1490000002</v>
      </c>
      <c r="G80" s="4" t="s">
        <v>479</v>
      </c>
      <c r="H80" s="5">
        <v>69.760000000000005</v>
      </c>
      <c r="I80" s="5">
        <v>0.65</v>
      </c>
      <c r="J80" s="5">
        <v>18.2</v>
      </c>
      <c r="K80" s="5">
        <v>19.7</v>
      </c>
      <c r="L80" s="24">
        <v>13.41</v>
      </c>
      <c r="M80" s="33">
        <f t="shared" si="3"/>
        <v>56.350000000000009</v>
      </c>
      <c r="N80" s="64">
        <v>42837</v>
      </c>
      <c r="O80" s="14" t="s">
        <v>496</v>
      </c>
      <c r="P80" s="19" t="s">
        <v>493</v>
      </c>
      <c r="Q80" s="8">
        <v>14.2</v>
      </c>
      <c r="R80" s="19" t="s">
        <v>78</v>
      </c>
      <c r="T80" s="19"/>
      <c r="V80" s="19"/>
      <c r="X80" s="19"/>
      <c r="Z80" s="19"/>
      <c r="AB80" s="19"/>
      <c r="AD80" s="19"/>
      <c r="AF80" s="19"/>
      <c r="AH80" s="19"/>
      <c r="AI80" s="1" t="s">
        <v>79</v>
      </c>
      <c r="AJ80" s="10" t="s">
        <v>80</v>
      </c>
      <c r="AL80" s="14"/>
      <c r="AM80" s="14" t="s">
        <v>116</v>
      </c>
      <c r="AN80" s="14" t="s">
        <v>483</v>
      </c>
      <c r="AO80" s="1" t="s">
        <v>1847</v>
      </c>
      <c r="AP80" s="22" t="s">
        <v>2224</v>
      </c>
      <c r="AQ80" s="22" t="s">
        <v>1889</v>
      </c>
      <c r="AR80" s="13" t="s">
        <v>1935</v>
      </c>
      <c r="AS80" s="22" t="s">
        <v>308</v>
      </c>
      <c r="AT80" s="1" t="s">
        <v>494</v>
      </c>
    </row>
    <row r="81" spans="1:46" ht="13.15" customHeight="1">
      <c r="A81" s="2">
        <v>19829</v>
      </c>
      <c r="B81" s="3" t="s">
        <v>497</v>
      </c>
      <c r="C81" s="13" t="s">
        <v>498</v>
      </c>
      <c r="D81" s="3" t="s">
        <v>499</v>
      </c>
      <c r="E81" s="14">
        <v>397034.78700000001</v>
      </c>
      <c r="F81" s="14">
        <v>6459047.9720000001</v>
      </c>
      <c r="G81" s="4" t="s">
        <v>500</v>
      </c>
      <c r="H81" s="5">
        <v>7.58</v>
      </c>
      <c r="I81" s="5">
        <v>0.51</v>
      </c>
      <c r="J81" s="5">
        <v>3.55</v>
      </c>
      <c r="K81" s="5">
        <v>3.5</v>
      </c>
      <c r="L81" s="24">
        <v>0.47</v>
      </c>
      <c r="M81" s="33">
        <f t="shared" si="3"/>
        <v>7.11</v>
      </c>
      <c r="N81" s="64">
        <v>42817</v>
      </c>
      <c r="O81" s="1" t="s">
        <v>501</v>
      </c>
      <c r="P81" s="9" t="s">
        <v>502</v>
      </c>
      <c r="Q81" s="8">
        <v>0.3</v>
      </c>
      <c r="R81" s="9" t="s">
        <v>503</v>
      </c>
      <c r="S81" s="8">
        <v>1.5</v>
      </c>
      <c r="T81" s="9" t="s">
        <v>504</v>
      </c>
      <c r="U81" s="8">
        <v>3.4</v>
      </c>
      <c r="V81" s="9" t="s">
        <v>505</v>
      </c>
      <c r="W81" s="8">
        <v>6.5</v>
      </c>
      <c r="X81" s="9" t="s">
        <v>78</v>
      </c>
      <c r="AI81" s="42" t="s">
        <v>506</v>
      </c>
      <c r="AJ81" s="42" t="s">
        <v>507</v>
      </c>
      <c r="AK81" s="11" t="s">
        <v>1836</v>
      </c>
      <c r="AM81" s="1" t="s">
        <v>508</v>
      </c>
      <c r="AN81" s="1" t="s">
        <v>509</v>
      </c>
      <c r="AO81" s="1" t="s">
        <v>1847</v>
      </c>
      <c r="AP81" s="13" t="s">
        <v>2001</v>
      </c>
      <c r="AQ81" s="13" t="s">
        <v>1889</v>
      </c>
      <c r="AR81" s="13" t="s">
        <v>1936</v>
      </c>
      <c r="AS81" s="22" t="s">
        <v>308</v>
      </c>
      <c r="AT81" s="1" t="s">
        <v>60</v>
      </c>
    </row>
    <row r="82" spans="1:46" ht="13.15" customHeight="1">
      <c r="A82" s="2">
        <v>19830</v>
      </c>
      <c r="B82" s="3" t="s">
        <v>510</v>
      </c>
      <c r="C82" s="13" t="s">
        <v>498</v>
      </c>
      <c r="D82" s="3" t="s">
        <v>499</v>
      </c>
      <c r="E82" s="14">
        <v>397033.978</v>
      </c>
      <c r="F82" s="14">
        <v>6459050.0089999996</v>
      </c>
      <c r="G82" s="4" t="s">
        <v>500</v>
      </c>
      <c r="H82" s="5">
        <v>7.99</v>
      </c>
      <c r="I82" s="5">
        <v>0.86</v>
      </c>
      <c r="J82" s="5">
        <v>8.09</v>
      </c>
      <c r="K82" s="5">
        <v>8.4</v>
      </c>
      <c r="L82" s="24">
        <v>0.72</v>
      </c>
      <c r="M82" s="33">
        <f t="shared" si="3"/>
        <v>7.2700000000000005</v>
      </c>
      <c r="N82" s="64">
        <v>42817</v>
      </c>
      <c r="O82" s="1" t="s">
        <v>511</v>
      </c>
      <c r="P82" s="9" t="s">
        <v>502</v>
      </c>
      <c r="Q82" s="8">
        <v>0.3</v>
      </c>
      <c r="R82" s="9" t="s">
        <v>512</v>
      </c>
      <c r="S82" s="8">
        <v>1.5</v>
      </c>
      <c r="T82" s="9" t="s">
        <v>504</v>
      </c>
      <c r="U82" s="8">
        <v>3.4</v>
      </c>
      <c r="V82" s="9" t="s">
        <v>505</v>
      </c>
      <c r="W82" s="8">
        <v>6.5</v>
      </c>
      <c r="X82" s="9" t="s">
        <v>78</v>
      </c>
      <c r="AI82" s="42" t="s">
        <v>506</v>
      </c>
      <c r="AJ82" s="42" t="s">
        <v>507</v>
      </c>
      <c r="AK82" s="11" t="s">
        <v>1836</v>
      </c>
      <c r="AM82" s="1" t="s">
        <v>508</v>
      </c>
      <c r="AN82" s="1" t="s">
        <v>509</v>
      </c>
      <c r="AO82" s="1" t="s">
        <v>1847</v>
      </c>
      <c r="AP82" s="13" t="s">
        <v>2001</v>
      </c>
      <c r="AQ82" s="13" t="s">
        <v>1889</v>
      </c>
      <c r="AR82" s="13" t="s">
        <v>1937</v>
      </c>
      <c r="AS82" s="22" t="s">
        <v>308</v>
      </c>
      <c r="AT82" s="1" t="s">
        <v>60</v>
      </c>
    </row>
    <row r="83" spans="1:46" ht="13.15" customHeight="1">
      <c r="A83" s="2">
        <v>19826</v>
      </c>
      <c r="B83" s="3" t="s">
        <v>513</v>
      </c>
      <c r="C83" s="1" t="s">
        <v>514</v>
      </c>
      <c r="D83" s="3" t="s">
        <v>515</v>
      </c>
      <c r="E83" s="14">
        <v>428074.46100000001</v>
      </c>
      <c r="F83" s="14">
        <v>6541603.2539999997</v>
      </c>
      <c r="G83" s="4" t="s">
        <v>516</v>
      </c>
      <c r="H83" s="5">
        <v>2.33</v>
      </c>
      <c r="I83" s="5">
        <v>0.51</v>
      </c>
      <c r="J83" s="5">
        <v>3.83</v>
      </c>
      <c r="K83" s="5">
        <v>5.5</v>
      </c>
      <c r="L83" s="24">
        <v>1.49</v>
      </c>
      <c r="M83" s="33">
        <f t="shared" si="3"/>
        <v>0.84000000000000008</v>
      </c>
      <c r="N83" s="64">
        <v>42818</v>
      </c>
      <c r="O83" s="1" t="s">
        <v>517</v>
      </c>
      <c r="P83" s="12" t="s">
        <v>518</v>
      </c>
      <c r="Q83" s="8">
        <v>0.4</v>
      </c>
      <c r="R83" s="12" t="s">
        <v>519</v>
      </c>
      <c r="S83" s="8">
        <v>2.2999999999999998</v>
      </c>
      <c r="T83" s="12" t="s">
        <v>520</v>
      </c>
      <c r="U83" s="8">
        <v>3.5</v>
      </c>
      <c r="V83" s="12" t="s">
        <v>521</v>
      </c>
      <c r="AI83" s="1" t="s">
        <v>79</v>
      </c>
      <c r="AJ83" s="10" t="s">
        <v>80</v>
      </c>
      <c r="AM83" s="1" t="s">
        <v>306</v>
      </c>
      <c r="AN83" s="1" t="s">
        <v>522</v>
      </c>
      <c r="AO83" s="1" t="s">
        <v>1847</v>
      </c>
      <c r="AP83" s="13" t="s">
        <v>2260</v>
      </c>
      <c r="AQ83" s="13" t="s">
        <v>1865</v>
      </c>
      <c r="AR83" s="13" t="s">
        <v>1938</v>
      </c>
      <c r="AS83" s="13" t="s">
        <v>2075</v>
      </c>
      <c r="AT83" s="1" t="s">
        <v>60</v>
      </c>
    </row>
    <row r="84" spans="1:46" ht="13.15" customHeight="1">
      <c r="A84" s="2">
        <v>19858</v>
      </c>
      <c r="B84" s="3" t="s">
        <v>523</v>
      </c>
      <c r="C84" s="1" t="s">
        <v>524</v>
      </c>
      <c r="D84" s="3" t="s">
        <v>525</v>
      </c>
      <c r="E84" s="14">
        <v>654654.19999999995</v>
      </c>
      <c r="F84" s="14">
        <v>6483315.7999999998</v>
      </c>
      <c r="G84" s="4" t="s">
        <v>526</v>
      </c>
      <c r="H84" s="5">
        <v>42.85</v>
      </c>
      <c r="I84" s="5">
        <v>0.5</v>
      </c>
      <c r="K84" s="5">
        <v>5.5</v>
      </c>
      <c r="L84" s="24">
        <v>3.7</v>
      </c>
      <c r="M84" s="33">
        <f t="shared" si="3"/>
        <v>39.15</v>
      </c>
      <c r="N84" s="64">
        <v>39008</v>
      </c>
      <c r="O84" s="1" t="s">
        <v>527</v>
      </c>
      <c r="P84" s="9" t="s">
        <v>528</v>
      </c>
      <c r="Q84" s="8">
        <v>0.3</v>
      </c>
      <c r="R84" s="9" t="s">
        <v>529</v>
      </c>
      <c r="S84" s="8">
        <v>1.8</v>
      </c>
      <c r="T84" s="9" t="s">
        <v>530</v>
      </c>
      <c r="U84" s="8">
        <v>5.7</v>
      </c>
      <c r="V84" s="9" t="s">
        <v>531</v>
      </c>
      <c r="AI84" s="42" t="s">
        <v>532</v>
      </c>
      <c r="AJ84" s="42" t="s">
        <v>533</v>
      </c>
      <c r="AK84" s="45" t="s">
        <v>1843</v>
      </c>
      <c r="AL84" s="14" t="s">
        <v>534</v>
      </c>
      <c r="AM84" s="1" t="s">
        <v>535</v>
      </c>
      <c r="AN84" s="1" t="s">
        <v>536</v>
      </c>
      <c r="AO84" s="1" t="s">
        <v>1849</v>
      </c>
      <c r="AP84" s="13" t="s">
        <v>537</v>
      </c>
      <c r="AQ84" s="13" t="s">
        <v>2045</v>
      </c>
      <c r="AR84" s="13" t="s">
        <v>80</v>
      </c>
      <c r="AS84" s="13" t="s">
        <v>538</v>
      </c>
      <c r="AT84" s="1" t="s">
        <v>60</v>
      </c>
    </row>
    <row r="85" spans="1:46" ht="13.15" customHeight="1">
      <c r="A85" s="2">
        <v>19859</v>
      </c>
      <c r="B85" s="3" t="s">
        <v>539</v>
      </c>
      <c r="C85" s="1" t="s">
        <v>524</v>
      </c>
      <c r="D85" s="3" t="s">
        <v>525</v>
      </c>
      <c r="E85" s="14">
        <v>654652.69999999995</v>
      </c>
      <c r="F85" s="14">
        <v>6483313.7999999998</v>
      </c>
      <c r="G85" s="4" t="s">
        <v>526</v>
      </c>
      <c r="H85" s="5">
        <v>43.1</v>
      </c>
      <c r="I85" s="5">
        <v>0.75</v>
      </c>
      <c r="K85" s="5">
        <v>10.55</v>
      </c>
      <c r="L85" s="24">
        <f>I85+3.35</f>
        <v>4.0999999999999996</v>
      </c>
      <c r="M85" s="33">
        <f t="shared" si="3"/>
        <v>39</v>
      </c>
      <c r="N85" s="64">
        <v>39008</v>
      </c>
      <c r="O85" s="1" t="s">
        <v>540</v>
      </c>
      <c r="P85" s="9" t="s">
        <v>541</v>
      </c>
      <c r="Q85" s="8">
        <v>0.3</v>
      </c>
      <c r="R85" s="9" t="s">
        <v>542</v>
      </c>
      <c r="S85" s="8">
        <v>1.8</v>
      </c>
      <c r="T85" s="9" t="s">
        <v>530</v>
      </c>
      <c r="U85" s="8">
        <v>5.7</v>
      </c>
      <c r="V85" s="9" t="s">
        <v>543</v>
      </c>
      <c r="AI85" s="42" t="s">
        <v>532</v>
      </c>
      <c r="AJ85" s="42" t="s">
        <v>533</v>
      </c>
      <c r="AK85" s="45" t="s">
        <v>1843</v>
      </c>
      <c r="AL85" s="14" t="s">
        <v>534</v>
      </c>
      <c r="AM85" s="1" t="s">
        <v>535</v>
      </c>
      <c r="AN85" s="1" t="s">
        <v>536</v>
      </c>
      <c r="AO85" s="1" t="s">
        <v>1849</v>
      </c>
      <c r="AP85" s="13" t="s">
        <v>537</v>
      </c>
      <c r="AQ85" s="13" t="s">
        <v>2045</v>
      </c>
      <c r="AR85" s="13" t="s">
        <v>80</v>
      </c>
      <c r="AS85" s="13" t="s">
        <v>538</v>
      </c>
      <c r="AT85" s="1" t="s">
        <v>60</v>
      </c>
    </row>
    <row r="86" spans="1:46" ht="13.15" customHeight="1">
      <c r="A86" s="2">
        <v>19831</v>
      </c>
      <c r="B86" s="3" t="s">
        <v>544</v>
      </c>
      <c r="C86" s="1" t="s">
        <v>545</v>
      </c>
      <c r="D86" s="3" t="s">
        <v>546</v>
      </c>
      <c r="E86" s="14">
        <v>552411.56599999999</v>
      </c>
      <c r="F86" s="14">
        <v>6585366.7350000003</v>
      </c>
      <c r="G86" s="4" t="s">
        <v>547</v>
      </c>
      <c r="H86" s="5">
        <v>39.5</v>
      </c>
      <c r="I86" s="5">
        <v>-5.1999999999999998E-2</v>
      </c>
      <c r="J86" s="5">
        <v>5.39</v>
      </c>
      <c r="K86" s="5">
        <v>4.7</v>
      </c>
      <c r="L86" s="24">
        <v>1.88</v>
      </c>
      <c r="M86" s="33">
        <f t="shared" si="3"/>
        <v>37.619999999999997</v>
      </c>
      <c r="N86" s="64">
        <v>38959</v>
      </c>
      <c r="O86" s="1" t="s">
        <v>548</v>
      </c>
      <c r="P86" s="9" t="s">
        <v>549</v>
      </c>
      <c r="Q86" s="8">
        <v>1.5</v>
      </c>
      <c r="R86" s="9" t="s">
        <v>550</v>
      </c>
      <c r="S86" s="8">
        <v>2.2000000000000002</v>
      </c>
      <c r="T86" s="9" t="s">
        <v>551</v>
      </c>
      <c r="U86" s="8">
        <v>2.6</v>
      </c>
      <c r="V86" s="9" t="s">
        <v>552</v>
      </c>
      <c r="AI86" s="42" t="s">
        <v>553</v>
      </c>
      <c r="AJ86" s="42" t="s">
        <v>554</v>
      </c>
      <c r="AK86" s="45" t="s">
        <v>1801</v>
      </c>
      <c r="AM86" s="1" t="s">
        <v>116</v>
      </c>
      <c r="AN86" s="1" t="s">
        <v>555</v>
      </c>
      <c r="AO86" s="1" t="s">
        <v>1847</v>
      </c>
      <c r="AP86" s="13" t="s">
        <v>1961</v>
      </c>
      <c r="AQ86" s="13" t="s">
        <v>1908</v>
      </c>
      <c r="AR86" s="13" t="s">
        <v>1939</v>
      </c>
      <c r="AS86" s="13" t="s">
        <v>1895</v>
      </c>
      <c r="AT86" s="1" t="s">
        <v>60</v>
      </c>
    </row>
    <row r="87" spans="1:46" ht="13.15" customHeight="1">
      <c r="A87" s="2">
        <v>19832</v>
      </c>
      <c r="B87" s="3" t="s">
        <v>556</v>
      </c>
      <c r="C87" s="1" t="s">
        <v>545</v>
      </c>
      <c r="D87" s="3" t="s">
        <v>546</v>
      </c>
      <c r="E87" s="14">
        <v>552338.98699999996</v>
      </c>
      <c r="F87" s="14">
        <v>6585510.483</v>
      </c>
      <c r="G87" s="4" t="s">
        <v>557</v>
      </c>
      <c r="H87" s="5">
        <v>40.6</v>
      </c>
      <c r="I87" s="5">
        <v>0.4</v>
      </c>
      <c r="J87" s="5">
        <v>11.2</v>
      </c>
      <c r="K87" s="5">
        <v>13</v>
      </c>
      <c r="L87" s="24">
        <v>2.84</v>
      </c>
      <c r="M87" s="33">
        <f t="shared" si="3"/>
        <v>37.760000000000005</v>
      </c>
      <c r="N87" s="64">
        <v>38959</v>
      </c>
      <c r="O87" s="1" t="s">
        <v>558</v>
      </c>
      <c r="P87" s="9" t="s">
        <v>559</v>
      </c>
      <c r="Q87" s="8">
        <v>0.7</v>
      </c>
      <c r="R87" s="9" t="s">
        <v>560</v>
      </c>
      <c r="S87" s="8">
        <v>8.6999999999999993</v>
      </c>
      <c r="T87" s="9" t="s">
        <v>78</v>
      </c>
      <c r="AI87" s="42" t="s">
        <v>553</v>
      </c>
      <c r="AJ87" s="42" t="s">
        <v>554</v>
      </c>
      <c r="AK87" s="45" t="s">
        <v>1801</v>
      </c>
      <c r="AM87" s="1" t="s">
        <v>116</v>
      </c>
      <c r="AN87" s="1" t="s">
        <v>555</v>
      </c>
      <c r="AO87" s="1" t="s">
        <v>1848</v>
      </c>
      <c r="AP87" s="13" t="s">
        <v>1962</v>
      </c>
      <c r="AQ87" s="13" t="s">
        <v>1889</v>
      </c>
      <c r="AR87" s="13" t="s">
        <v>1940</v>
      </c>
      <c r="AS87" s="13" t="s">
        <v>1895</v>
      </c>
      <c r="AT87" s="1" t="s">
        <v>60</v>
      </c>
    </row>
    <row r="88" spans="1:46" ht="13.15" customHeight="1">
      <c r="A88" s="2">
        <v>19854</v>
      </c>
      <c r="B88" s="3" t="s">
        <v>561</v>
      </c>
      <c r="C88" s="1" t="s">
        <v>562</v>
      </c>
      <c r="D88" s="3" t="s">
        <v>563</v>
      </c>
      <c r="E88" s="80">
        <v>624616.85</v>
      </c>
      <c r="F88" s="80">
        <v>6569222.04</v>
      </c>
      <c r="G88" s="4" t="s">
        <v>564</v>
      </c>
      <c r="H88" s="5">
        <v>107.56</v>
      </c>
      <c r="I88" s="5">
        <v>0.63</v>
      </c>
      <c r="J88" s="5">
        <v>6.6</v>
      </c>
      <c r="K88" s="5">
        <v>6.35</v>
      </c>
      <c r="L88" s="24">
        <v>3.57</v>
      </c>
      <c r="M88" s="33">
        <f t="shared" si="3"/>
        <v>103.99000000000001</v>
      </c>
      <c r="N88" s="64">
        <v>42850</v>
      </c>
      <c r="O88" s="1" t="s">
        <v>565</v>
      </c>
      <c r="P88" s="9" t="s">
        <v>566</v>
      </c>
      <c r="Q88" s="8">
        <v>0.6</v>
      </c>
      <c r="R88" s="9" t="s">
        <v>567</v>
      </c>
      <c r="S88" s="8">
        <v>1</v>
      </c>
      <c r="T88" s="9" t="s">
        <v>568</v>
      </c>
      <c r="U88" s="8">
        <v>2.2999999999999998</v>
      </c>
      <c r="V88" s="9" t="s">
        <v>569</v>
      </c>
      <c r="W88" s="8">
        <v>2.6</v>
      </c>
      <c r="X88" s="9" t="s">
        <v>570</v>
      </c>
      <c r="Y88" s="8">
        <v>3.2</v>
      </c>
      <c r="Z88" s="9" t="s">
        <v>570</v>
      </c>
      <c r="AA88" s="8">
        <v>6.6</v>
      </c>
      <c r="AB88" s="9" t="s">
        <v>571</v>
      </c>
      <c r="AC88" s="8">
        <v>7.4</v>
      </c>
      <c r="AD88" s="9" t="s">
        <v>572</v>
      </c>
      <c r="AI88" s="1" t="s">
        <v>573</v>
      </c>
      <c r="AJ88" s="42" t="s">
        <v>574</v>
      </c>
      <c r="AK88" s="48" t="s">
        <v>1817</v>
      </c>
      <c r="AM88" s="1" t="s">
        <v>575</v>
      </c>
      <c r="AN88" s="1" t="s">
        <v>576</v>
      </c>
      <c r="AO88" s="1" t="s">
        <v>1847</v>
      </c>
      <c r="AP88" s="13" t="s">
        <v>1963</v>
      </c>
      <c r="AQ88" s="13" t="s">
        <v>1878</v>
      </c>
      <c r="AR88" s="13" t="s">
        <v>1909</v>
      </c>
      <c r="AS88" s="13" t="s">
        <v>1895</v>
      </c>
      <c r="AT88" s="1" t="s">
        <v>60</v>
      </c>
    </row>
    <row r="89" spans="1:46" ht="13.15" customHeight="1">
      <c r="A89" s="2">
        <v>19855</v>
      </c>
      <c r="B89" s="3" t="s">
        <v>577</v>
      </c>
      <c r="C89" s="1" t="s">
        <v>562</v>
      </c>
      <c r="D89" s="3" t="s">
        <v>563</v>
      </c>
      <c r="E89" s="80">
        <v>624647.97</v>
      </c>
      <c r="F89" s="80">
        <v>6569240.3799999999</v>
      </c>
      <c r="G89" s="4" t="s">
        <v>564</v>
      </c>
      <c r="H89" s="5">
        <v>108.57</v>
      </c>
      <c r="I89" s="5">
        <v>0.67</v>
      </c>
      <c r="J89" s="5">
        <v>10.050000000000001</v>
      </c>
      <c r="K89" s="5">
        <v>10</v>
      </c>
      <c r="L89" s="24">
        <v>4.55</v>
      </c>
      <c r="M89" s="33">
        <f t="shared" si="3"/>
        <v>104.02</v>
      </c>
      <c r="N89" s="64">
        <v>42850</v>
      </c>
      <c r="O89" s="1" t="s">
        <v>578</v>
      </c>
      <c r="P89" s="9" t="s">
        <v>579</v>
      </c>
      <c r="Q89" s="8">
        <v>0.3</v>
      </c>
      <c r="R89" s="9" t="s">
        <v>580</v>
      </c>
      <c r="S89" s="8">
        <v>4.8</v>
      </c>
      <c r="T89" s="9" t="s">
        <v>581</v>
      </c>
      <c r="U89" s="8">
        <v>5.8</v>
      </c>
      <c r="V89" s="9" t="s">
        <v>582</v>
      </c>
      <c r="W89" s="8">
        <v>6</v>
      </c>
      <c r="X89" s="9" t="s">
        <v>572</v>
      </c>
      <c r="Y89" s="8">
        <v>7.6</v>
      </c>
      <c r="Z89" s="9" t="s">
        <v>98</v>
      </c>
      <c r="AI89" s="1" t="s">
        <v>573</v>
      </c>
      <c r="AJ89" s="42" t="s">
        <v>574</v>
      </c>
      <c r="AK89" s="48" t="s">
        <v>1817</v>
      </c>
      <c r="AM89" s="1" t="s">
        <v>575</v>
      </c>
      <c r="AN89" s="1" t="s">
        <v>576</v>
      </c>
      <c r="AO89" s="1" t="s">
        <v>1847</v>
      </c>
      <c r="AP89" s="13" t="s">
        <v>1964</v>
      </c>
      <c r="AQ89" s="13" t="s">
        <v>1865</v>
      </c>
      <c r="AR89" s="13" t="s">
        <v>1941</v>
      </c>
      <c r="AS89" s="13" t="s">
        <v>1895</v>
      </c>
      <c r="AT89" s="1" t="s">
        <v>60</v>
      </c>
    </row>
    <row r="90" spans="1:46" ht="13.15" customHeight="1">
      <c r="B90" s="3" t="s">
        <v>1721</v>
      </c>
      <c r="C90" s="1" t="s">
        <v>583</v>
      </c>
      <c r="D90" s="1" t="s">
        <v>584</v>
      </c>
      <c r="E90" s="14">
        <v>438442.68900000001</v>
      </c>
      <c r="F90" s="14">
        <v>6473447.0590000004</v>
      </c>
      <c r="G90" s="4" t="s">
        <v>585</v>
      </c>
      <c r="H90" s="5">
        <v>3.63</v>
      </c>
      <c r="I90" s="5">
        <v>0.68</v>
      </c>
      <c r="J90" s="5">
        <v>7.3</v>
      </c>
      <c r="K90" s="5">
        <v>7.3</v>
      </c>
      <c r="L90" s="24">
        <v>1.02</v>
      </c>
      <c r="M90" s="33">
        <f t="shared" si="3"/>
        <v>2.61</v>
      </c>
      <c r="N90" s="64">
        <v>42829</v>
      </c>
      <c r="O90" s="1" t="s">
        <v>586</v>
      </c>
      <c r="P90" s="9" t="s">
        <v>587</v>
      </c>
      <c r="Q90" s="8">
        <v>1.4</v>
      </c>
      <c r="R90" s="9" t="s">
        <v>83</v>
      </c>
      <c r="S90" s="8">
        <v>1.6</v>
      </c>
      <c r="T90" s="9" t="s">
        <v>588</v>
      </c>
      <c r="U90" s="8">
        <v>3.1</v>
      </c>
      <c r="V90" s="9" t="s">
        <v>589</v>
      </c>
      <c r="AI90" s="42" t="s">
        <v>590</v>
      </c>
      <c r="AJ90" s="42" t="s">
        <v>591</v>
      </c>
      <c r="AM90" s="1" t="s">
        <v>508</v>
      </c>
      <c r="AN90" s="1" t="s">
        <v>592</v>
      </c>
      <c r="AO90" s="1" t="s">
        <v>1847</v>
      </c>
      <c r="AP90" s="13" t="s">
        <v>1989</v>
      </c>
      <c r="AQ90" s="13" t="s">
        <v>1866</v>
      </c>
      <c r="AR90" s="13" t="s">
        <v>80</v>
      </c>
      <c r="AS90" s="13" t="s">
        <v>1944</v>
      </c>
      <c r="AT90" s="1" t="s">
        <v>593</v>
      </c>
    </row>
    <row r="91" spans="1:46" ht="13.15" customHeight="1">
      <c r="A91" s="2">
        <v>19795</v>
      </c>
      <c r="B91" s="3" t="s">
        <v>174</v>
      </c>
      <c r="C91" s="1" t="s">
        <v>583</v>
      </c>
      <c r="D91" s="1" t="s">
        <v>584</v>
      </c>
      <c r="E91" s="14">
        <v>438498.94699999999</v>
      </c>
      <c r="F91" s="14">
        <v>6473343.3439999996</v>
      </c>
      <c r="G91" s="4" t="s">
        <v>594</v>
      </c>
      <c r="H91" s="5">
        <v>4.95</v>
      </c>
      <c r="I91" s="5">
        <v>0.45</v>
      </c>
      <c r="J91" s="5">
        <v>11.1</v>
      </c>
      <c r="K91" s="5">
        <v>10.5</v>
      </c>
      <c r="L91" s="24">
        <v>2.41</v>
      </c>
      <c r="M91" s="33">
        <f t="shared" si="3"/>
        <v>2.54</v>
      </c>
      <c r="N91" s="64">
        <v>42829</v>
      </c>
      <c r="O91" s="1" t="s">
        <v>595</v>
      </c>
      <c r="P91" s="9" t="s">
        <v>596</v>
      </c>
      <c r="Q91" s="8">
        <v>1</v>
      </c>
      <c r="R91" s="9" t="s">
        <v>597</v>
      </c>
      <c r="S91" s="8">
        <v>3.8</v>
      </c>
      <c r="T91" s="9" t="s">
        <v>598</v>
      </c>
      <c r="AI91" s="42" t="s">
        <v>79</v>
      </c>
      <c r="AJ91" s="42" t="s">
        <v>80</v>
      </c>
      <c r="AM91" s="1" t="s">
        <v>508</v>
      </c>
      <c r="AN91" s="1" t="s">
        <v>592</v>
      </c>
      <c r="AO91" s="1" t="s">
        <v>1847</v>
      </c>
      <c r="AP91" s="13" t="s">
        <v>2003</v>
      </c>
      <c r="AQ91" s="13" t="s">
        <v>1889</v>
      </c>
      <c r="AR91" s="13" t="s">
        <v>1942</v>
      </c>
      <c r="AS91" s="13" t="s">
        <v>1895</v>
      </c>
      <c r="AT91" s="1" t="s">
        <v>599</v>
      </c>
    </row>
    <row r="92" spans="1:46" ht="13.15" customHeight="1">
      <c r="A92" s="2">
        <v>19796</v>
      </c>
      <c r="B92" s="3" t="s">
        <v>178</v>
      </c>
      <c r="C92" s="1" t="s">
        <v>583</v>
      </c>
      <c r="D92" s="1" t="s">
        <v>584</v>
      </c>
      <c r="E92" s="14">
        <v>438348.29399999999</v>
      </c>
      <c r="F92" s="14">
        <v>6473207.0300000003</v>
      </c>
      <c r="G92" s="4" t="s">
        <v>600</v>
      </c>
      <c r="H92" s="5">
        <v>4.76</v>
      </c>
      <c r="I92" s="5">
        <v>0.73</v>
      </c>
      <c r="J92" s="5">
        <v>15.7</v>
      </c>
      <c r="K92" s="5">
        <v>15.6</v>
      </c>
      <c r="L92" s="24">
        <v>2.09</v>
      </c>
      <c r="M92" s="33">
        <f t="shared" si="3"/>
        <v>2.67</v>
      </c>
      <c r="N92" s="64">
        <v>42829</v>
      </c>
      <c r="O92" s="1" t="s">
        <v>601</v>
      </c>
      <c r="P92" s="9" t="s">
        <v>602</v>
      </c>
      <c r="Q92" s="8">
        <v>3.2</v>
      </c>
      <c r="R92" s="9" t="s">
        <v>589</v>
      </c>
      <c r="AI92" s="42" t="s">
        <v>603</v>
      </c>
      <c r="AJ92" s="42" t="s">
        <v>604</v>
      </c>
      <c r="AM92" s="1" t="s">
        <v>508</v>
      </c>
      <c r="AN92" s="1" t="s">
        <v>592</v>
      </c>
      <c r="AO92" s="1" t="s">
        <v>1847</v>
      </c>
      <c r="AP92" s="13" t="s">
        <v>2003</v>
      </c>
      <c r="AQ92" s="13" t="s">
        <v>1889</v>
      </c>
      <c r="AR92" s="13" t="s">
        <v>1943</v>
      </c>
      <c r="AS92" s="13" t="s">
        <v>1895</v>
      </c>
      <c r="AT92" s="1" t="s">
        <v>599</v>
      </c>
    </row>
    <row r="93" spans="1:46" ht="13.15" customHeight="1">
      <c r="B93" s="3" t="s">
        <v>712</v>
      </c>
      <c r="C93" s="1" t="s">
        <v>583</v>
      </c>
      <c r="D93" s="1" t="s">
        <v>584</v>
      </c>
      <c r="E93" s="14">
        <v>438453.23100000003</v>
      </c>
      <c r="F93" s="14">
        <v>6473329.057</v>
      </c>
      <c r="G93" s="4" t="s">
        <v>594</v>
      </c>
      <c r="H93" s="5">
        <v>5.14</v>
      </c>
      <c r="I93" s="5">
        <v>0.42</v>
      </c>
      <c r="J93" s="5">
        <v>5.0999999999999996</v>
      </c>
      <c r="K93" s="5">
        <v>5.0999999999999996</v>
      </c>
      <c r="L93" s="24">
        <v>2.0099999999999998</v>
      </c>
      <c r="M93" s="33">
        <f t="shared" si="3"/>
        <v>3.13</v>
      </c>
      <c r="N93" s="64">
        <v>42829</v>
      </c>
      <c r="O93" s="1" t="s">
        <v>605</v>
      </c>
      <c r="P93" s="9" t="s">
        <v>606</v>
      </c>
      <c r="Q93" s="8">
        <v>1.2</v>
      </c>
      <c r="R93" s="9" t="s">
        <v>607</v>
      </c>
      <c r="S93" s="8">
        <v>3.5</v>
      </c>
      <c r="T93" s="9" t="s">
        <v>589</v>
      </c>
      <c r="AI93" s="42" t="s">
        <v>79</v>
      </c>
      <c r="AJ93" s="42" t="s">
        <v>80</v>
      </c>
      <c r="AM93" s="1" t="s">
        <v>508</v>
      </c>
      <c r="AN93" s="1" t="s">
        <v>592</v>
      </c>
      <c r="AO93" s="1" t="s">
        <v>1847</v>
      </c>
      <c r="AP93" s="13" t="s">
        <v>1990</v>
      </c>
      <c r="AQ93" s="13" t="s">
        <v>1866</v>
      </c>
      <c r="AR93" s="13" t="s">
        <v>80</v>
      </c>
      <c r="AS93" s="13" t="s">
        <v>1944</v>
      </c>
      <c r="AT93" s="1" t="s">
        <v>608</v>
      </c>
    </row>
    <row r="94" spans="1:46" ht="13.15" customHeight="1">
      <c r="B94" s="3" t="s">
        <v>717</v>
      </c>
      <c r="C94" s="1" t="s">
        <v>583</v>
      </c>
      <c r="D94" s="1" t="s">
        <v>584</v>
      </c>
      <c r="E94" s="14">
        <v>438371.212</v>
      </c>
      <c r="F94" s="14">
        <v>6473333.6090000002</v>
      </c>
      <c r="G94" s="4" t="s">
        <v>585</v>
      </c>
      <c r="H94" s="5">
        <v>5.34</v>
      </c>
      <c r="I94" s="5">
        <v>0.19</v>
      </c>
      <c r="J94" s="5">
        <v>4.5999999999999996</v>
      </c>
      <c r="K94" s="5">
        <v>5.2</v>
      </c>
      <c r="L94" s="24">
        <v>2.67</v>
      </c>
      <c r="M94" s="33">
        <f t="shared" si="3"/>
        <v>2.67</v>
      </c>
      <c r="N94" s="64">
        <v>42829</v>
      </c>
      <c r="O94" s="1" t="s">
        <v>609</v>
      </c>
      <c r="P94" s="9" t="s">
        <v>610</v>
      </c>
      <c r="Q94" s="8">
        <v>1.9</v>
      </c>
      <c r="R94" s="9" t="s">
        <v>611</v>
      </c>
      <c r="S94" s="8">
        <v>3.4</v>
      </c>
      <c r="T94" s="9" t="s">
        <v>612</v>
      </c>
      <c r="U94" s="8">
        <v>5.0999999999999996</v>
      </c>
      <c r="V94" s="9" t="s">
        <v>613</v>
      </c>
      <c r="AI94" s="42" t="s">
        <v>590</v>
      </c>
      <c r="AJ94" s="42" t="s">
        <v>591</v>
      </c>
      <c r="AM94" s="1" t="s">
        <v>508</v>
      </c>
      <c r="AN94" s="1" t="s">
        <v>592</v>
      </c>
      <c r="AO94" s="1" t="s">
        <v>1847</v>
      </c>
      <c r="AP94" s="13" t="s">
        <v>2004</v>
      </c>
      <c r="AQ94" s="13" t="s">
        <v>1950</v>
      </c>
      <c r="AR94" s="13" t="s">
        <v>1945</v>
      </c>
      <c r="AS94" s="13" t="s">
        <v>1895</v>
      </c>
      <c r="AT94" s="1" t="s">
        <v>608</v>
      </c>
    </row>
    <row r="95" spans="1:46" ht="13.15" customHeight="1">
      <c r="B95" s="3" t="s">
        <v>1718</v>
      </c>
      <c r="C95" s="1" t="s">
        <v>583</v>
      </c>
      <c r="D95" s="1" t="s">
        <v>584</v>
      </c>
      <c r="E95" s="14">
        <v>438368.75900000002</v>
      </c>
      <c r="F95" s="14">
        <v>6473422.1150000002</v>
      </c>
      <c r="G95" s="4" t="s">
        <v>585</v>
      </c>
      <c r="H95" s="5">
        <v>3.48</v>
      </c>
      <c r="I95" s="5">
        <v>0.56999999999999995</v>
      </c>
      <c r="J95" s="5">
        <v>4.04</v>
      </c>
      <c r="K95" s="5">
        <v>4</v>
      </c>
      <c r="L95" s="24">
        <v>0.96</v>
      </c>
      <c r="M95" s="33">
        <f t="shared" si="3"/>
        <v>2.52</v>
      </c>
      <c r="N95" s="64">
        <v>42829</v>
      </c>
      <c r="O95" s="1" t="s">
        <v>614</v>
      </c>
      <c r="P95" s="9" t="s">
        <v>615</v>
      </c>
      <c r="Q95" s="8">
        <v>1.4</v>
      </c>
      <c r="R95" s="9" t="s">
        <v>616</v>
      </c>
      <c r="S95" s="8">
        <v>1.8</v>
      </c>
      <c r="T95" s="9" t="s">
        <v>617</v>
      </c>
      <c r="U95" s="8">
        <v>2.8</v>
      </c>
      <c r="V95" s="9" t="s">
        <v>612</v>
      </c>
      <c r="W95" s="8">
        <v>3.4</v>
      </c>
      <c r="X95" s="9" t="s">
        <v>598</v>
      </c>
      <c r="AI95" s="42" t="s">
        <v>590</v>
      </c>
      <c r="AJ95" s="42" t="s">
        <v>591</v>
      </c>
      <c r="AM95" s="1" t="s">
        <v>508</v>
      </c>
      <c r="AN95" s="1" t="s">
        <v>592</v>
      </c>
      <c r="AO95" s="1" t="s">
        <v>1847</v>
      </c>
      <c r="AP95" s="13" t="s">
        <v>1991</v>
      </c>
      <c r="AQ95" s="13" t="s">
        <v>1866</v>
      </c>
      <c r="AR95" s="13" t="s">
        <v>80</v>
      </c>
      <c r="AS95" s="13" t="s">
        <v>1944</v>
      </c>
      <c r="AT95" s="1" t="s">
        <v>608</v>
      </c>
    </row>
    <row r="96" spans="1:46" ht="13.15" customHeight="1">
      <c r="B96" s="3" t="s">
        <v>1719</v>
      </c>
      <c r="C96" s="1" t="s">
        <v>583</v>
      </c>
      <c r="D96" s="1" t="s">
        <v>584</v>
      </c>
      <c r="E96" s="14">
        <v>438416.35399999999</v>
      </c>
      <c r="F96" s="14">
        <v>6473450.0619999999</v>
      </c>
      <c r="G96" s="4" t="s">
        <v>594</v>
      </c>
      <c r="H96" s="5">
        <v>3.38</v>
      </c>
      <c r="I96" s="5">
        <v>0.27</v>
      </c>
      <c r="J96" s="5">
        <v>4.04</v>
      </c>
      <c r="K96" s="5">
        <v>4</v>
      </c>
      <c r="L96" s="24">
        <v>1.04</v>
      </c>
      <c r="M96" s="33">
        <f t="shared" ref="M96:M127" si="4">H96-L96</f>
        <v>2.34</v>
      </c>
      <c r="N96" s="64">
        <v>42829</v>
      </c>
      <c r="O96" s="1" t="s">
        <v>618</v>
      </c>
      <c r="P96" s="9" t="s">
        <v>619</v>
      </c>
      <c r="Q96" s="8">
        <v>0.3</v>
      </c>
      <c r="R96" s="9" t="s">
        <v>620</v>
      </c>
      <c r="S96" s="8">
        <v>2.8</v>
      </c>
      <c r="T96" s="9" t="s">
        <v>621</v>
      </c>
      <c r="U96" s="8">
        <v>3.2</v>
      </c>
      <c r="V96" s="9" t="s">
        <v>622</v>
      </c>
      <c r="W96" s="8">
        <v>3.5</v>
      </c>
      <c r="X96" s="9" t="s">
        <v>613</v>
      </c>
      <c r="AI96" s="42" t="s">
        <v>79</v>
      </c>
      <c r="AJ96" s="42" t="s">
        <v>80</v>
      </c>
      <c r="AM96" s="1" t="s">
        <v>508</v>
      </c>
      <c r="AN96" s="1" t="s">
        <v>592</v>
      </c>
      <c r="AO96" s="1" t="s">
        <v>1847</v>
      </c>
      <c r="AP96" s="13" t="s">
        <v>1992</v>
      </c>
      <c r="AQ96" s="13" t="s">
        <v>1866</v>
      </c>
      <c r="AR96" s="13" t="s">
        <v>80</v>
      </c>
      <c r="AS96" s="13" t="s">
        <v>1944</v>
      </c>
      <c r="AT96" s="1" t="s">
        <v>608</v>
      </c>
    </row>
    <row r="97" spans="1:46" ht="13.15" customHeight="1">
      <c r="B97" s="3" t="s">
        <v>1734</v>
      </c>
      <c r="C97" s="1" t="s">
        <v>583</v>
      </c>
      <c r="D97" s="1" t="s">
        <v>584</v>
      </c>
      <c r="E97" s="14">
        <v>438416.66600000003</v>
      </c>
      <c r="F97" s="14">
        <v>6473449.3540000003</v>
      </c>
      <c r="G97" s="4" t="s">
        <v>594</v>
      </c>
      <c r="H97" s="5">
        <v>3.58</v>
      </c>
      <c r="I97" s="5">
        <v>0.48</v>
      </c>
      <c r="J97" s="5">
        <v>3.45</v>
      </c>
      <c r="K97" s="5">
        <v>3.35</v>
      </c>
      <c r="L97" s="24">
        <v>1.23</v>
      </c>
      <c r="M97" s="33">
        <f t="shared" si="4"/>
        <v>2.35</v>
      </c>
      <c r="N97" s="64">
        <v>42829</v>
      </c>
      <c r="O97" s="1" t="s">
        <v>623</v>
      </c>
      <c r="P97" s="9" t="s">
        <v>619</v>
      </c>
      <c r="Q97" s="8">
        <v>0.3</v>
      </c>
      <c r="R97" s="9" t="s">
        <v>620</v>
      </c>
      <c r="S97" s="8">
        <v>2.8</v>
      </c>
      <c r="T97" s="9" t="s">
        <v>621</v>
      </c>
      <c r="U97" s="8">
        <v>3.2</v>
      </c>
      <c r="V97" s="9" t="s">
        <v>622</v>
      </c>
      <c r="W97" s="8">
        <v>3.5</v>
      </c>
      <c r="X97" s="9" t="s">
        <v>613</v>
      </c>
      <c r="AI97" s="42" t="s">
        <v>79</v>
      </c>
      <c r="AJ97" s="42" t="s">
        <v>80</v>
      </c>
      <c r="AM97" s="1" t="s">
        <v>508</v>
      </c>
      <c r="AN97" s="1" t="s">
        <v>592</v>
      </c>
      <c r="AO97" s="1" t="s">
        <v>1847</v>
      </c>
      <c r="AP97" s="13" t="s">
        <v>1993</v>
      </c>
      <c r="AQ97" s="13" t="s">
        <v>1866</v>
      </c>
      <c r="AR97" s="13" t="s">
        <v>80</v>
      </c>
      <c r="AS97" s="13" t="s">
        <v>1944</v>
      </c>
      <c r="AT97" s="1" t="s">
        <v>608</v>
      </c>
    </row>
    <row r="98" spans="1:46" ht="13.15" customHeight="1">
      <c r="B98" s="3" t="s">
        <v>1720</v>
      </c>
      <c r="C98" s="1" t="s">
        <v>583</v>
      </c>
      <c r="D98" s="1" t="s">
        <v>584</v>
      </c>
      <c r="E98" s="14">
        <v>438488.48100000003</v>
      </c>
      <c r="F98" s="14">
        <v>6473404.1950000003</v>
      </c>
      <c r="G98" s="4" t="s">
        <v>594</v>
      </c>
      <c r="H98" s="5">
        <v>3.01</v>
      </c>
      <c r="I98" s="5">
        <v>0.06</v>
      </c>
      <c r="J98" s="5">
        <v>3.8</v>
      </c>
      <c r="K98" s="5">
        <v>4</v>
      </c>
      <c r="L98" s="24">
        <v>0.74</v>
      </c>
      <c r="M98" s="33">
        <f t="shared" si="4"/>
        <v>2.2699999999999996</v>
      </c>
      <c r="N98" s="64">
        <v>42829</v>
      </c>
      <c r="O98" s="1" t="s">
        <v>624</v>
      </c>
      <c r="P98" s="9" t="s">
        <v>83</v>
      </c>
      <c r="Q98" s="8">
        <v>0.1</v>
      </c>
      <c r="R98" s="9" t="s">
        <v>625</v>
      </c>
      <c r="S98" s="8">
        <v>1.3</v>
      </c>
      <c r="T98" s="9" t="s">
        <v>626</v>
      </c>
      <c r="U98" s="8">
        <v>3.1</v>
      </c>
      <c r="V98" s="9" t="s">
        <v>598</v>
      </c>
      <c r="AI98" s="42" t="s">
        <v>79</v>
      </c>
      <c r="AJ98" s="42" t="s">
        <v>80</v>
      </c>
      <c r="AM98" s="1" t="s">
        <v>508</v>
      </c>
      <c r="AN98" s="1" t="s">
        <v>592</v>
      </c>
      <c r="AO98" s="1" t="s">
        <v>1847</v>
      </c>
      <c r="AP98" s="13" t="s">
        <v>1994</v>
      </c>
      <c r="AQ98" s="13" t="s">
        <v>1866</v>
      </c>
      <c r="AR98" s="13" t="s">
        <v>80</v>
      </c>
      <c r="AS98" s="13" t="s">
        <v>1944</v>
      </c>
      <c r="AT98" s="1" t="s">
        <v>608</v>
      </c>
    </row>
    <row r="99" spans="1:46" ht="13.15" customHeight="1">
      <c r="B99" s="3" t="s">
        <v>627</v>
      </c>
      <c r="C99" s="1" t="s">
        <v>583</v>
      </c>
      <c r="D99" s="1" t="s">
        <v>584</v>
      </c>
      <c r="E99" s="14">
        <v>438423.09</v>
      </c>
      <c r="F99" s="14">
        <v>6473415.5700000003</v>
      </c>
      <c r="G99" s="4" t="s">
        <v>594</v>
      </c>
      <c r="H99" s="5">
        <v>5.01</v>
      </c>
      <c r="I99" s="5">
        <v>0.43</v>
      </c>
      <c r="J99" s="5">
        <v>3.88</v>
      </c>
      <c r="K99" s="5">
        <v>3.8</v>
      </c>
      <c r="L99" s="24">
        <v>2.2400000000000002</v>
      </c>
      <c r="M99" s="33">
        <f t="shared" si="4"/>
        <v>2.7699999999999996</v>
      </c>
      <c r="N99" s="64">
        <v>42829</v>
      </c>
      <c r="O99" s="1" t="s">
        <v>628</v>
      </c>
      <c r="P99" s="9" t="s">
        <v>629</v>
      </c>
      <c r="Q99" s="8">
        <v>0.6</v>
      </c>
      <c r="R99" s="9" t="s">
        <v>630</v>
      </c>
      <c r="S99" s="8">
        <v>1.8</v>
      </c>
      <c r="T99" s="9" t="s">
        <v>631</v>
      </c>
      <c r="U99" s="8">
        <v>4.2</v>
      </c>
      <c r="V99" s="9" t="s">
        <v>78</v>
      </c>
      <c r="AI99" s="42" t="s">
        <v>79</v>
      </c>
      <c r="AJ99" s="42" t="s">
        <v>80</v>
      </c>
      <c r="AM99" s="1" t="s">
        <v>508</v>
      </c>
      <c r="AN99" s="1" t="s">
        <v>592</v>
      </c>
      <c r="AO99" s="1" t="s">
        <v>1847</v>
      </c>
      <c r="AP99" s="13" t="s">
        <v>1995</v>
      </c>
      <c r="AQ99" s="13" t="s">
        <v>1866</v>
      </c>
      <c r="AR99" s="13" t="s">
        <v>80</v>
      </c>
      <c r="AS99" s="13" t="s">
        <v>1944</v>
      </c>
      <c r="AT99" s="1" t="s">
        <v>608</v>
      </c>
    </row>
    <row r="100" spans="1:46" ht="13.15" customHeight="1">
      <c r="B100" s="3" t="s">
        <v>632</v>
      </c>
      <c r="C100" s="1" t="s">
        <v>583</v>
      </c>
      <c r="D100" s="1" t="s">
        <v>584</v>
      </c>
      <c r="E100" s="14">
        <v>438455.08799999999</v>
      </c>
      <c r="F100" s="14">
        <v>6473432.4230000004</v>
      </c>
      <c r="G100" s="4" t="s">
        <v>585</v>
      </c>
      <c r="H100" s="5">
        <v>3.7</v>
      </c>
      <c r="I100" s="5">
        <v>0.63</v>
      </c>
      <c r="J100" s="5">
        <v>3</v>
      </c>
      <c r="K100" s="5">
        <v>3.1</v>
      </c>
      <c r="L100" s="24">
        <v>1.32</v>
      </c>
      <c r="M100" s="33">
        <f t="shared" si="4"/>
        <v>2.38</v>
      </c>
      <c r="N100" s="64">
        <v>42829</v>
      </c>
      <c r="O100" s="1" t="s">
        <v>633</v>
      </c>
      <c r="P100" s="9" t="s">
        <v>634</v>
      </c>
      <c r="Q100" s="8">
        <v>1.2</v>
      </c>
      <c r="R100" s="9" t="s">
        <v>635</v>
      </c>
      <c r="S100" s="8">
        <v>1.5</v>
      </c>
      <c r="T100" s="9" t="s">
        <v>636</v>
      </c>
      <c r="U100" s="8">
        <v>2.4</v>
      </c>
      <c r="V100" s="9" t="s">
        <v>637</v>
      </c>
      <c r="W100" s="8">
        <v>3.3</v>
      </c>
      <c r="X100" s="9" t="s">
        <v>78</v>
      </c>
      <c r="AI100" s="42" t="s">
        <v>590</v>
      </c>
      <c r="AJ100" s="42" t="s">
        <v>591</v>
      </c>
      <c r="AM100" s="1" t="s">
        <v>508</v>
      </c>
      <c r="AN100" s="1" t="s">
        <v>592</v>
      </c>
      <c r="AO100" s="1" t="s">
        <v>1847</v>
      </c>
      <c r="AP100" s="13" t="s">
        <v>1996</v>
      </c>
      <c r="AQ100" s="13" t="s">
        <v>1866</v>
      </c>
      <c r="AR100" s="13" t="s">
        <v>80</v>
      </c>
      <c r="AS100" s="13" t="s">
        <v>1944</v>
      </c>
      <c r="AT100" s="1" t="s">
        <v>608</v>
      </c>
    </row>
    <row r="101" spans="1:46" ht="13.15" customHeight="1">
      <c r="B101" s="3" t="s">
        <v>1775</v>
      </c>
      <c r="C101" s="1" t="s">
        <v>638</v>
      </c>
      <c r="D101" s="3" t="s">
        <v>639</v>
      </c>
      <c r="E101" s="14">
        <v>540887.49300000002</v>
      </c>
      <c r="F101" s="14">
        <v>6590712.1689999998</v>
      </c>
      <c r="G101" s="4" t="s">
        <v>640</v>
      </c>
      <c r="H101" s="5">
        <v>7.26</v>
      </c>
      <c r="I101" s="5">
        <v>-0.34</v>
      </c>
      <c r="J101" s="5">
        <v>4.3899999999999997</v>
      </c>
      <c r="K101" s="5">
        <v>4.3899999999999997</v>
      </c>
      <c r="L101" s="24">
        <v>3.57</v>
      </c>
      <c r="M101" s="33">
        <f t="shared" si="4"/>
        <v>3.69</v>
      </c>
      <c r="N101" s="64">
        <v>42902</v>
      </c>
      <c r="O101" s="1" t="s">
        <v>641</v>
      </c>
      <c r="P101" s="9" t="s">
        <v>642</v>
      </c>
      <c r="Q101" s="8">
        <v>2.8</v>
      </c>
      <c r="R101" s="9" t="s">
        <v>77</v>
      </c>
      <c r="AI101" s="42" t="s">
        <v>79</v>
      </c>
      <c r="AJ101" s="42" t="s">
        <v>80</v>
      </c>
      <c r="AK101" s="56" t="s">
        <v>1830</v>
      </c>
      <c r="AM101" s="14" t="s">
        <v>116</v>
      </c>
      <c r="AN101" s="1" t="s">
        <v>117</v>
      </c>
      <c r="AO101" s="1" t="s">
        <v>1847</v>
      </c>
      <c r="AP101" s="13" t="s">
        <v>1997</v>
      </c>
      <c r="AQ101" s="13" t="s">
        <v>1891</v>
      </c>
      <c r="AR101" s="13" t="s">
        <v>1946</v>
      </c>
      <c r="AS101" s="13" t="s">
        <v>2032</v>
      </c>
      <c r="AT101" s="1" t="s">
        <v>643</v>
      </c>
    </row>
    <row r="102" spans="1:46" ht="13.15" customHeight="1">
      <c r="B102" s="3" t="s">
        <v>1776</v>
      </c>
      <c r="C102" s="1" t="s">
        <v>638</v>
      </c>
      <c r="D102" s="3" t="s">
        <v>639</v>
      </c>
      <c r="E102" s="14">
        <v>540899.49600000004</v>
      </c>
      <c r="F102" s="14">
        <v>6590748.6220000004</v>
      </c>
      <c r="G102" s="4" t="s">
        <v>640</v>
      </c>
      <c r="H102" s="5">
        <v>3.12</v>
      </c>
      <c r="I102" s="5">
        <v>-0.18</v>
      </c>
      <c r="J102" s="5">
        <v>2.33</v>
      </c>
      <c r="K102" s="5">
        <v>3.1</v>
      </c>
      <c r="L102" s="24">
        <v>1.32</v>
      </c>
      <c r="M102" s="33">
        <f t="shared" si="4"/>
        <v>1.8</v>
      </c>
      <c r="N102" s="64">
        <v>42902</v>
      </c>
      <c r="O102" s="1" t="s">
        <v>644</v>
      </c>
      <c r="P102" s="9" t="s">
        <v>642</v>
      </c>
      <c r="AI102" s="42" t="s">
        <v>79</v>
      </c>
      <c r="AJ102" s="42" t="s">
        <v>80</v>
      </c>
      <c r="AK102" s="56" t="s">
        <v>1830</v>
      </c>
      <c r="AM102" s="14" t="s">
        <v>116</v>
      </c>
      <c r="AN102" s="1" t="s">
        <v>117</v>
      </c>
      <c r="AO102" s="1" t="s">
        <v>1847</v>
      </c>
      <c r="AP102" s="13" t="s">
        <v>1965</v>
      </c>
      <c r="AQ102" s="13" t="s">
        <v>1948</v>
      </c>
      <c r="AR102" s="13" t="s">
        <v>1947</v>
      </c>
      <c r="AS102" s="13" t="s">
        <v>1895</v>
      </c>
      <c r="AT102" s="1" t="s">
        <v>643</v>
      </c>
    </row>
    <row r="103" spans="1:46" ht="13.15" customHeight="1">
      <c r="B103" s="3" t="s">
        <v>1777</v>
      </c>
      <c r="C103" s="1" t="s">
        <v>638</v>
      </c>
      <c r="D103" s="3" t="s">
        <v>639</v>
      </c>
      <c r="E103" s="14">
        <v>540879</v>
      </c>
      <c r="F103" s="14">
        <v>6590768</v>
      </c>
      <c r="G103" s="4" t="s">
        <v>640</v>
      </c>
      <c r="H103" s="5">
        <v>4.37</v>
      </c>
      <c r="I103" s="5">
        <v>0.67</v>
      </c>
      <c r="K103" s="5">
        <v>3.3</v>
      </c>
      <c r="L103" s="24">
        <v>1.91</v>
      </c>
      <c r="M103" s="33">
        <f t="shared" si="4"/>
        <v>2.46</v>
      </c>
      <c r="N103" s="64">
        <v>40797</v>
      </c>
      <c r="O103" s="1" t="s">
        <v>645</v>
      </c>
      <c r="P103" s="9" t="s">
        <v>642</v>
      </c>
      <c r="AI103" s="42" t="s">
        <v>79</v>
      </c>
      <c r="AJ103" s="42" t="s">
        <v>80</v>
      </c>
      <c r="AK103" s="56" t="s">
        <v>1830</v>
      </c>
      <c r="AM103" s="14" t="s">
        <v>116</v>
      </c>
      <c r="AN103" s="1" t="s">
        <v>117</v>
      </c>
      <c r="AO103" s="1" t="s">
        <v>1849</v>
      </c>
      <c r="AP103" s="13" t="s">
        <v>646</v>
      </c>
      <c r="AQ103" s="13" t="s">
        <v>80</v>
      </c>
      <c r="AR103" s="13" t="s">
        <v>80</v>
      </c>
      <c r="AS103" s="13" t="s">
        <v>80</v>
      </c>
      <c r="AT103" s="1" t="s">
        <v>643</v>
      </c>
    </row>
    <row r="104" spans="1:46" ht="13.15" customHeight="1">
      <c r="A104" s="2">
        <v>19816</v>
      </c>
      <c r="B104" s="3" t="s">
        <v>647</v>
      </c>
      <c r="C104" s="1" t="s">
        <v>648</v>
      </c>
      <c r="D104" s="3" t="s">
        <v>649</v>
      </c>
      <c r="E104" s="80">
        <v>633347.78</v>
      </c>
      <c r="F104" s="80">
        <v>6582321.0899999999</v>
      </c>
      <c r="G104" s="4" t="s">
        <v>650</v>
      </c>
      <c r="H104" s="5">
        <v>75.42</v>
      </c>
      <c r="I104" s="5">
        <v>0.15</v>
      </c>
      <c r="J104" s="5">
        <v>8.5500000000000007</v>
      </c>
      <c r="K104" s="5">
        <v>8.5500000000000007</v>
      </c>
      <c r="L104" s="24">
        <v>4.6500000000000004</v>
      </c>
      <c r="M104" s="33">
        <f t="shared" si="4"/>
        <v>70.77</v>
      </c>
      <c r="N104" s="64">
        <v>42850</v>
      </c>
      <c r="O104" s="1" t="s">
        <v>651</v>
      </c>
      <c r="P104" s="12" t="s">
        <v>83</v>
      </c>
      <c r="Q104" s="8">
        <v>0.2</v>
      </c>
      <c r="R104" s="12" t="s">
        <v>652</v>
      </c>
      <c r="S104" s="8">
        <v>0.5</v>
      </c>
      <c r="T104" s="12" t="s">
        <v>653</v>
      </c>
      <c r="U104" s="8">
        <v>2.7</v>
      </c>
      <c r="V104" s="12" t="s">
        <v>167</v>
      </c>
      <c r="W104" s="8">
        <v>3.4</v>
      </c>
      <c r="X104" s="12" t="s">
        <v>654</v>
      </c>
      <c r="Y104" s="8">
        <v>4.3</v>
      </c>
      <c r="Z104" s="21" t="s">
        <v>655</v>
      </c>
      <c r="AI104" s="42" t="s">
        <v>656</v>
      </c>
      <c r="AJ104" s="42" t="s">
        <v>657</v>
      </c>
      <c r="AM104" s="1" t="s">
        <v>575</v>
      </c>
      <c r="AN104" s="1" t="s">
        <v>658</v>
      </c>
      <c r="AO104" s="1" t="s">
        <v>1847</v>
      </c>
      <c r="AP104" s="13" t="s">
        <v>1951</v>
      </c>
      <c r="AQ104" s="13" t="s">
        <v>1865</v>
      </c>
      <c r="AR104" s="13" t="s">
        <v>1949</v>
      </c>
      <c r="AS104" s="13" t="s">
        <v>1895</v>
      </c>
      <c r="AT104" s="1" t="s">
        <v>60</v>
      </c>
    </row>
    <row r="105" spans="1:46" ht="13.15" customHeight="1">
      <c r="A105" s="2">
        <v>19817</v>
      </c>
      <c r="B105" s="3" t="s">
        <v>659</v>
      </c>
      <c r="C105" s="1" t="s">
        <v>648</v>
      </c>
      <c r="D105" s="3" t="s">
        <v>649</v>
      </c>
      <c r="E105" s="80">
        <v>633068.26</v>
      </c>
      <c r="F105" s="80">
        <v>6582398.4400000004</v>
      </c>
      <c r="G105" s="4" t="s">
        <v>660</v>
      </c>
      <c r="H105" s="5">
        <v>80.739999999999995</v>
      </c>
      <c r="I105" s="5">
        <v>0.56999999999999995</v>
      </c>
      <c r="J105" s="5">
        <v>13.3</v>
      </c>
      <c r="K105" s="5">
        <v>13.3</v>
      </c>
      <c r="L105" s="24">
        <v>8.76</v>
      </c>
      <c r="M105" s="33">
        <f t="shared" si="4"/>
        <v>71.97999999999999</v>
      </c>
      <c r="N105" s="64">
        <v>42850</v>
      </c>
      <c r="O105" s="1" t="s">
        <v>661</v>
      </c>
      <c r="P105" s="7" t="s">
        <v>83</v>
      </c>
      <c r="Q105" s="8">
        <v>0.1</v>
      </c>
      <c r="R105" s="12" t="s">
        <v>662</v>
      </c>
      <c r="S105" s="8">
        <v>4.8</v>
      </c>
      <c r="T105" s="7" t="s">
        <v>663</v>
      </c>
      <c r="AI105" s="1" t="s">
        <v>658</v>
      </c>
      <c r="AJ105" s="42" t="s">
        <v>80</v>
      </c>
      <c r="AM105" s="1" t="s">
        <v>575</v>
      </c>
      <c r="AN105" s="1" t="s">
        <v>658</v>
      </c>
      <c r="AO105" s="1" t="s">
        <v>1847</v>
      </c>
      <c r="AP105" s="13" t="s">
        <v>2005</v>
      </c>
      <c r="AQ105" s="13" t="s">
        <v>1866</v>
      </c>
      <c r="AR105" s="13" t="s">
        <v>80</v>
      </c>
      <c r="AS105" s="13" t="s">
        <v>1895</v>
      </c>
      <c r="AT105" s="1" t="s">
        <v>60</v>
      </c>
    </row>
    <row r="106" spans="1:46" ht="13.15" customHeight="1">
      <c r="A106" s="2">
        <v>19849</v>
      </c>
      <c r="B106" s="3" t="s">
        <v>664</v>
      </c>
      <c r="C106" s="1" t="s">
        <v>665</v>
      </c>
      <c r="D106" s="3" t="s">
        <v>666</v>
      </c>
      <c r="E106" s="14">
        <v>735793.6</v>
      </c>
      <c r="F106" s="14">
        <v>6589192.5999999996</v>
      </c>
      <c r="G106" s="4" t="s">
        <v>667</v>
      </c>
      <c r="H106" s="5">
        <v>28.650000000000002</v>
      </c>
      <c r="I106" s="5">
        <v>0.55000000000000004</v>
      </c>
      <c r="J106" s="5">
        <v>12.8</v>
      </c>
      <c r="K106" s="5">
        <v>12.8</v>
      </c>
      <c r="L106" s="24">
        <f>I106+5.45</f>
        <v>6</v>
      </c>
      <c r="M106" s="33">
        <f t="shared" si="4"/>
        <v>22.650000000000002</v>
      </c>
      <c r="N106" s="64">
        <v>38847</v>
      </c>
      <c r="O106" s="1" t="s">
        <v>668</v>
      </c>
      <c r="P106" s="7" t="s">
        <v>669</v>
      </c>
      <c r="Q106" s="8">
        <v>1.6</v>
      </c>
      <c r="R106" s="12" t="s">
        <v>66</v>
      </c>
      <c r="S106" s="8">
        <v>1.8</v>
      </c>
      <c r="T106" s="7" t="s">
        <v>670</v>
      </c>
      <c r="U106" s="8">
        <v>2.9</v>
      </c>
      <c r="V106" s="7" t="s">
        <v>671</v>
      </c>
      <c r="AI106" s="1" t="s">
        <v>672</v>
      </c>
      <c r="AJ106" s="9">
        <v>10548839</v>
      </c>
      <c r="AK106" s="3" t="s">
        <v>1798</v>
      </c>
      <c r="AM106" s="1" t="s">
        <v>57</v>
      </c>
      <c r="AN106" s="1" t="s">
        <v>673</v>
      </c>
      <c r="AO106" s="1" t="s">
        <v>1849</v>
      </c>
      <c r="AP106" s="13" t="s">
        <v>109</v>
      </c>
      <c r="AQ106" s="13" t="s">
        <v>80</v>
      </c>
      <c r="AR106" s="13" t="s">
        <v>80</v>
      </c>
      <c r="AS106" s="13" t="s">
        <v>80</v>
      </c>
      <c r="AT106" s="1" t="s">
        <v>60</v>
      </c>
    </row>
    <row r="107" spans="1:46" ht="13.15" customHeight="1">
      <c r="A107" s="2">
        <v>19850</v>
      </c>
      <c r="B107" s="3" t="s">
        <v>674</v>
      </c>
      <c r="C107" s="1" t="s">
        <v>665</v>
      </c>
      <c r="D107" s="3" t="s">
        <v>666</v>
      </c>
      <c r="E107" s="80">
        <v>735851.82</v>
      </c>
      <c r="F107" s="80">
        <v>6589135.4500000002</v>
      </c>
      <c r="G107" s="4" t="s">
        <v>667</v>
      </c>
      <c r="H107" s="5">
        <v>28.32</v>
      </c>
      <c r="I107" s="5">
        <v>0.67</v>
      </c>
      <c r="J107" s="5">
        <v>6</v>
      </c>
      <c r="K107" s="5">
        <v>5.95</v>
      </c>
      <c r="L107" s="24">
        <v>2.98</v>
      </c>
      <c r="M107" s="33">
        <f t="shared" si="4"/>
        <v>25.34</v>
      </c>
      <c r="N107" s="64">
        <v>38847</v>
      </c>
      <c r="O107" s="1" t="s">
        <v>675</v>
      </c>
      <c r="P107" s="7" t="s">
        <v>676</v>
      </c>
      <c r="Q107" s="8">
        <v>1.25</v>
      </c>
      <c r="R107" s="7" t="s">
        <v>677</v>
      </c>
      <c r="S107" s="8">
        <v>1.45</v>
      </c>
      <c r="T107" s="7" t="s">
        <v>678</v>
      </c>
      <c r="U107" s="8">
        <v>1.55</v>
      </c>
      <c r="V107" s="7" t="s">
        <v>679</v>
      </c>
      <c r="W107" s="8">
        <v>2.2000000000000002</v>
      </c>
      <c r="X107" s="12" t="s">
        <v>680</v>
      </c>
      <c r="AI107" s="1" t="s">
        <v>672</v>
      </c>
      <c r="AJ107" s="9">
        <v>10548839</v>
      </c>
      <c r="AK107" s="3" t="s">
        <v>1798</v>
      </c>
      <c r="AM107" s="1" t="s">
        <v>57</v>
      </c>
      <c r="AN107" s="1" t="s">
        <v>673</v>
      </c>
      <c r="AO107" s="1" t="s">
        <v>1847</v>
      </c>
      <c r="AP107" s="13" t="s">
        <v>2013</v>
      </c>
      <c r="AQ107" s="13" t="s">
        <v>1870</v>
      </c>
      <c r="AR107" s="13" t="s">
        <v>80</v>
      </c>
      <c r="AS107" s="13" t="s">
        <v>2365</v>
      </c>
      <c r="AT107" s="1" t="s">
        <v>60</v>
      </c>
    </row>
    <row r="108" spans="1:46" ht="13.15" customHeight="1">
      <c r="B108" s="3" t="s">
        <v>1718</v>
      </c>
      <c r="C108" s="1" t="s">
        <v>665</v>
      </c>
      <c r="D108" s="3" t="s">
        <v>666</v>
      </c>
      <c r="E108" s="81">
        <v>735838.53</v>
      </c>
      <c r="F108" s="81">
        <v>6589115.54</v>
      </c>
      <c r="G108" s="4" t="s">
        <v>667</v>
      </c>
      <c r="H108" s="5">
        <v>28.6</v>
      </c>
      <c r="I108" s="5">
        <v>0.7</v>
      </c>
      <c r="J108" s="5">
        <v>9.68</v>
      </c>
      <c r="K108" s="5">
        <v>11</v>
      </c>
      <c r="L108" s="24">
        <v>2.7</v>
      </c>
      <c r="M108" s="33">
        <f t="shared" si="4"/>
        <v>25.900000000000002</v>
      </c>
      <c r="N108" s="64">
        <v>42843</v>
      </c>
      <c r="O108" s="1" t="s">
        <v>681</v>
      </c>
      <c r="P108" s="9" t="s">
        <v>75</v>
      </c>
      <c r="Q108" s="8">
        <v>1.5</v>
      </c>
      <c r="R108" s="9" t="s">
        <v>83</v>
      </c>
      <c r="S108" s="8">
        <v>1.8</v>
      </c>
      <c r="T108" s="9" t="s">
        <v>77</v>
      </c>
      <c r="U108" s="8">
        <v>2.4</v>
      </c>
      <c r="V108" s="9" t="s">
        <v>78</v>
      </c>
      <c r="AI108" s="1" t="s">
        <v>672</v>
      </c>
      <c r="AJ108" s="9">
        <v>10548839</v>
      </c>
      <c r="AK108" s="3" t="s">
        <v>1798</v>
      </c>
      <c r="AM108" s="1" t="s">
        <v>57</v>
      </c>
      <c r="AN108" s="1" t="s">
        <v>673</v>
      </c>
      <c r="AO108" s="1" t="s">
        <v>1847</v>
      </c>
      <c r="AP108" s="13" t="s">
        <v>2261</v>
      </c>
      <c r="AQ108" s="13" t="s">
        <v>1870</v>
      </c>
      <c r="AR108" s="13" t="s">
        <v>80</v>
      </c>
      <c r="AS108" s="13" t="s">
        <v>2365</v>
      </c>
      <c r="AT108" s="1" t="s">
        <v>682</v>
      </c>
    </row>
    <row r="109" spans="1:46" ht="13.15" customHeight="1">
      <c r="B109" s="3" t="s">
        <v>1721</v>
      </c>
      <c r="C109" s="1" t="s">
        <v>683</v>
      </c>
      <c r="D109" s="1" t="s">
        <v>2369</v>
      </c>
      <c r="E109" s="82">
        <v>401889.353</v>
      </c>
      <c r="F109" s="82">
        <v>6465275.335</v>
      </c>
      <c r="G109" s="4" t="s">
        <v>684</v>
      </c>
      <c r="H109" s="5">
        <v>11.27</v>
      </c>
      <c r="I109" s="5">
        <v>0.74</v>
      </c>
      <c r="J109" s="5">
        <v>12.4</v>
      </c>
      <c r="K109" s="5">
        <v>12.7</v>
      </c>
      <c r="L109" s="24">
        <v>4.72</v>
      </c>
      <c r="M109" s="24">
        <f t="shared" si="4"/>
        <v>6.55</v>
      </c>
      <c r="N109" s="64">
        <v>42817</v>
      </c>
      <c r="O109" s="1" t="s">
        <v>685</v>
      </c>
      <c r="P109" s="9" t="s">
        <v>686</v>
      </c>
      <c r="Q109" s="8">
        <v>1.8</v>
      </c>
      <c r="R109" s="9" t="s">
        <v>687</v>
      </c>
      <c r="AI109" s="1" t="s">
        <v>688</v>
      </c>
      <c r="AJ109" s="42" t="s">
        <v>689</v>
      </c>
      <c r="AK109" s="45" t="s">
        <v>1802</v>
      </c>
      <c r="AM109" s="1" t="s">
        <v>508</v>
      </c>
      <c r="AN109" s="1" t="s">
        <v>690</v>
      </c>
      <c r="AO109" s="1" t="s">
        <v>1847</v>
      </c>
      <c r="AP109" s="13" t="s">
        <v>2028</v>
      </c>
      <c r="AQ109" s="13" t="s">
        <v>1889</v>
      </c>
      <c r="AR109" s="13" t="s">
        <v>2029</v>
      </c>
      <c r="AS109" s="13" t="s">
        <v>1895</v>
      </c>
      <c r="AT109" s="1" t="s">
        <v>691</v>
      </c>
    </row>
    <row r="110" spans="1:46" ht="13.15" customHeight="1">
      <c r="B110" s="3" t="s">
        <v>1722</v>
      </c>
      <c r="C110" s="1" t="s">
        <v>683</v>
      </c>
      <c r="D110" s="1" t="s">
        <v>2369</v>
      </c>
      <c r="E110" s="82">
        <v>401874.74200000003</v>
      </c>
      <c r="F110" s="82">
        <v>6465400.6679999996</v>
      </c>
      <c r="G110" s="4" t="s">
        <v>684</v>
      </c>
      <c r="H110" s="5">
        <v>12.04</v>
      </c>
      <c r="I110" s="5">
        <v>0.4</v>
      </c>
      <c r="K110" s="5">
        <v>14</v>
      </c>
      <c r="L110" s="24">
        <f>I110+5</f>
        <v>5.4</v>
      </c>
      <c r="M110" s="24">
        <f t="shared" si="4"/>
        <v>6.6399999999999988</v>
      </c>
      <c r="N110" s="64">
        <v>42817</v>
      </c>
      <c r="O110" s="1" t="s">
        <v>692</v>
      </c>
      <c r="P110" s="9" t="s">
        <v>161</v>
      </c>
      <c r="Q110" s="8">
        <v>0.1</v>
      </c>
      <c r="R110" s="9" t="s">
        <v>686</v>
      </c>
      <c r="S110" s="8">
        <v>0.9</v>
      </c>
      <c r="T110" s="9" t="s">
        <v>687</v>
      </c>
      <c r="AI110" s="1" t="s">
        <v>688</v>
      </c>
      <c r="AJ110" s="42" t="s">
        <v>689</v>
      </c>
      <c r="AK110" s="45" t="s">
        <v>1802</v>
      </c>
      <c r="AM110" s="1" t="s">
        <v>508</v>
      </c>
      <c r="AN110" s="1" t="s">
        <v>690</v>
      </c>
      <c r="AO110" s="1" t="s">
        <v>1848</v>
      </c>
      <c r="AP110" s="13" t="s">
        <v>1852</v>
      </c>
      <c r="AQ110" s="13" t="s">
        <v>2045</v>
      </c>
      <c r="AR110" s="13" t="s">
        <v>80</v>
      </c>
      <c r="AS110" s="13" t="s">
        <v>2366</v>
      </c>
      <c r="AT110" s="1" t="s">
        <v>691</v>
      </c>
    </row>
    <row r="111" spans="1:46" ht="13.15" customHeight="1">
      <c r="B111" s="3" t="s">
        <v>1723</v>
      </c>
      <c r="C111" s="1" t="s">
        <v>683</v>
      </c>
      <c r="D111" s="1" t="s">
        <v>2369</v>
      </c>
      <c r="E111" s="82">
        <v>401967.55499999999</v>
      </c>
      <c r="F111" s="82">
        <v>6465408.6299999999</v>
      </c>
      <c r="G111" s="4" t="s">
        <v>684</v>
      </c>
      <c r="H111" s="5">
        <v>10.91</v>
      </c>
      <c r="I111" s="5">
        <v>0.74</v>
      </c>
      <c r="J111" s="5">
        <v>12.3</v>
      </c>
      <c r="K111" s="5">
        <v>12.6</v>
      </c>
      <c r="L111" s="24">
        <v>3.99</v>
      </c>
      <c r="M111" s="24">
        <f t="shared" si="4"/>
        <v>6.92</v>
      </c>
      <c r="N111" s="64">
        <v>42817</v>
      </c>
      <c r="O111" s="1" t="s">
        <v>693</v>
      </c>
      <c r="P111" s="9" t="s">
        <v>686</v>
      </c>
      <c r="Q111" s="8">
        <v>0.5</v>
      </c>
      <c r="R111" s="9" t="s">
        <v>687</v>
      </c>
      <c r="AI111" s="1" t="s">
        <v>688</v>
      </c>
      <c r="AJ111" s="42" t="s">
        <v>689</v>
      </c>
      <c r="AK111" s="45" t="s">
        <v>1802</v>
      </c>
      <c r="AM111" s="1" t="s">
        <v>508</v>
      </c>
      <c r="AN111" s="1" t="s">
        <v>690</v>
      </c>
      <c r="AO111" s="1" t="s">
        <v>1847</v>
      </c>
      <c r="AP111" s="13" t="s">
        <v>1966</v>
      </c>
      <c r="AQ111" s="13" t="s">
        <v>1889</v>
      </c>
      <c r="AR111" s="13" t="s">
        <v>2027</v>
      </c>
      <c r="AS111" s="13" t="s">
        <v>1895</v>
      </c>
      <c r="AT111" s="1" t="s">
        <v>691</v>
      </c>
    </row>
    <row r="112" spans="1:46" ht="13.15" customHeight="1">
      <c r="B112" s="3" t="s">
        <v>1724</v>
      </c>
      <c r="C112" s="1" t="s">
        <v>683</v>
      </c>
      <c r="D112" s="1" t="s">
        <v>2369</v>
      </c>
      <c r="E112" s="82">
        <v>401998.86900000001</v>
      </c>
      <c r="F112" s="82">
        <v>6465289.4129999997</v>
      </c>
      <c r="G112" s="4" t="s">
        <v>684</v>
      </c>
      <c r="H112" s="5">
        <v>10.34</v>
      </c>
      <c r="I112" s="5">
        <v>0.72</v>
      </c>
      <c r="J112" s="5">
        <v>11.47</v>
      </c>
      <c r="K112" s="5">
        <v>11.8</v>
      </c>
      <c r="L112" s="24">
        <v>4.28</v>
      </c>
      <c r="M112" s="24">
        <f t="shared" si="4"/>
        <v>6.06</v>
      </c>
      <c r="N112" s="64">
        <v>42817</v>
      </c>
      <c r="O112" s="1" t="s">
        <v>694</v>
      </c>
      <c r="P112" s="9" t="s">
        <v>687</v>
      </c>
      <c r="AI112" s="1" t="s">
        <v>688</v>
      </c>
      <c r="AJ112" s="42" t="s">
        <v>689</v>
      </c>
      <c r="AK112" s="45" t="s">
        <v>1802</v>
      </c>
      <c r="AM112" s="1" t="s">
        <v>508</v>
      </c>
      <c r="AN112" s="1" t="s">
        <v>690</v>
      </c>
      <c r="AO112" s="1" t="s">
        <v>1847</v>
      </c>
      <c r="AP112" s="13" t="s">
        <v>1966</v>
      </c>
      <c r="AQ112" s="13" t="s">
        <v>1889</v>
      </c>
      <c r="AR112" s="13" t="s">
        <v>2026</v>
      </c>
      <c r="AS112" s="13" t="s">
        <v>1895</v>
      </c>
      <c r="AT112" s="1" t="s">
        <v>691</v>
      </c>
    </row>
    <row r="113" spans="1:46" ht="13.15" customHeight="1">
      <c r="B113" s="3" t="s">
        <v>1725</v>
      </c>
      <c r="C113" s="1" t="s">
        <v>683</v>
      </c>
      <c r="D113" s="1" t="s">
        <v>2369</v>
      </c>
      <c r="E113" s="82">
        <v>401930.89600000001</v>
      </c>
      <c r="F113" s="82">
        <v>6465344.699</v>
      </c>
      <c r="G113" s="4" t="s">
        <v>684</v>
      </c>
      <c r="H113" s="5">
        <v>11.52</v>
      </c>
      <c r="I113" s="5">
        <v>0.81</v>
      </c>
      <c r="K113" s="5">
        <v>12.6</v>
      </c>
      <c r="L113" s="24">
        <v>4.5199999999999996</v>
      </c>
      <c r="M113" s="24">
        <f t="shared" si="4"/>
        <v>7</v>
      </c>
      <c r="N113" s="64">
        <v>42817</v>
      </c>
      <c r="O113" s="1" t="s">
        <v>695</v>
      </c>
      <c r="P113" s="9" t="s">
        <v>75</v>
      </c>
      <c r="Q113" s="8">
        <v>0.5</v>
      </c>
      <c r="R113" s="9" t="s">
        <v>687</v>
      </c>
      <c r="AI113" s="1" t="s">
        <v>688</v>
      </c>
      <c r="AJ113" s="42" t="s">
        <v>689</v>
      </c>
      <c r="AK113" s="45" t="s">
        <v>1802</v>
      </c>
      <c r="AM113" s="1" t="s">
        <v>508</v>
      </c>
      <c r="AN113" s="1" t="s">
        <v>690</v>
      </c>
      <c r="AO113" s="1" t="s">
        <v>1847</v>
      </c>
      <c r="AP113" s="13" t="s">
        <v>2025</v>
      </c>
      <c r="AQ113" s="13" t="s">
        <v>1866</v>
      </c>
      <c r="AR113" s="13" t="s">
        <v>80</v>
      </c>
      <c r="AS113" s="13" t="s">
        <v>2365</v>
      </c>
      <c r="AT113" s="1" t="s">
        <v>691</v>
      </c>
    </row>
    <row r="114" spans="1:46" ht="13.15" customHeight="1">
      <c r="B114" s="3" t="s">
        <v>1726</v>
      </c>
      <c r="C114" s="1" t="s">
        <v>683</v>
      </c>
      <c r="D114" s="1" t="s">
        <v>2369</v>
      </c>
      <c r="E114" s="14">
        <v>401894</v>
      </c>
      <c r="F114" s="14">
        <v>6465235</v>
      </c>
      <c r="G114" s="4" t="s">
        <v>684</v>
      </c>
      <c r="H114" s="5">
        <v>10.3</v>
      </c>
      <c r="I114" s="5">
        <v>0.3</v>
      </c>
      <c r="K114" s="5">
        <v>12.2</v>
      </c>
      <c r="L114" s="24">
        <f>I114+4.65</f>
        <v>4.95</v>
      </c>
      <c r="M114" s="24">
        <f t="shared" si="4"/>
        <v>5.3500000000000005</v>
      </c>
      <c r="N114" s="64">
        <v>35696</v>
      </c>
      <c r="O114" s="1" t="s">
        <v>696</v>
      </c>
      <c r="P114" s="9" t="s">
        <v>83</v>
      </c>
      <c r="Q114" s="8">
        <v>0.4</v>
      </c>
      <c r="R114" s="9" t="s">
        <v>697</v>
      </c>
      <c r="S114" s="8">
        <v>0.7</v>
      </c>
      <c r="T114" s="9" t="s">
        <v>77</v>
      </c>
      <c r="U114" s="8">
        <v>1.9</v>
      </c>
      <c r="V114" s="9" t="s">
        <v>687</v>
      </c>
      <c r="AI114" s="1" t="s">
        <v>688</v>
      </c>
      <c r="AJ114" s="42" t="s">
        <v>689</v>
      </c>
      <c r="AK114" s="45" t="s">
        <v>1802</v>
      </c>
      <c r="AM114" s="1" t="s">
        <v>508</v>
      </c>
      <c r="AN114" s="1" t="s">
        <v>690</v>
      </c>
      <c r="AO114" s="1" t="s">
        <v>1849</v>
      </c>
      <c r="AP114" s="13" t="s">
        <v>2030</v>
      </c>
      <c r="AQ114" s="13" t="s">
        <v>80</v>
      </c>
      <c r="AR114" s="13" t="s">
        <v>80</v>
      </c>
      <c r="AS114" s="13" t="s">
        <v>2367</v>
      </c>
      <c r="AT114" s="1" t="s">
        <v>691</v>
      </c>
    </row>
    <row r="115" spans="1:46" ht="13.15" customHeight="1">
      <c r="B115" s="3" t="s">
        <v>241</v>
      </c>
      <c r="C115" s="1" t="s">
        <v>683</v>
      </c>
      <c r="D115" s="1" t="s">
        <v>2369</v>
      </c>
      <c r="E115" s="82">
        <v>402058.484</v>
      </c>
      <c r="F115" s="82">
        <v>6465241.0729999999</v>
      </c>
      <c r="G115" s="4" t="s">
        <v>698</v>
      </c>
      <c r="H115" s="5">
        <v>10.1</v>
      </c>
      <c r="I115" s="5">
        <v>0.84</v>
      </c>
      <c r="J115" s="5">
        <v>10</v>
      </c>
      <c r="K115" s="5">
        <v>10.5</v>
      </c>
      <c r="L115" s="24">
        <v>3.44</v>
      </c>
      <c r="M115" s="24">
        <f t="shared" si="4"/>
        <v>6.66</v>
      </c>
      <c r="N115" s="64">
        <v>35696</v>
      </c>
      <c r="O115" s="1" t="s">
        <v>699</v>
      </c>
      <c r="P115" s="9" t="s">
        <v>687</v>
      </c>
      <c r="AJ115" s="9"/>
      <c r="AK115" s="3" t="s">
        <v>1837</v>
      </c>
      <c r="AM115" s="1" t="s">
        <v>508</v>
      </c>
      <c r="AN115" s="1" t="s">
        <v>690</v>
      </c>
      <c r="AO115" s="1" t="s">
        <v>1847</v>
      </c>
      <c r="AP115" s="13" t="s">
        <v>1966</v>
      </c>
      <c r="AQ115" s="13" t="s">
        <v>1889</v>
      </c>
      <c r="AR115" s="13" t="s">
        <v>2024</v>
      </c>
      <c r="AS115" s="13" t="s">
        <v>1795</v>
      </c>
      <c r="AT115" s="1" t="s">
        <v>691</v>
      </c>
    </row>
    <row r="116" spans="1:46" ht="13.15" customHeight="1">
      <c r="B116" s="3" t="s">
        <v>351</v>
      </c>
      <c r="C116" s="1" t="s">
        <v>683</v>
      </c>
      <c r="D116" s="1" t="s">
        <v>2369</v>
      </c>
      <c r="E116" s="82">
        <v>402108.42</v>
      </c>
      <c r="F116" s="82">
        <v>6465181.574</v>
      </c>
      <c r="G116" s="4" t="s">
        <v>698</v>
      </c>
      <c r="H116" s="5">
        <v>9.4600000000000009</v>
      </c>
      <c r="I116" s="5">
        <v>0.67</v>
      </c>
      <c r="J116" s="5">
        <v>8.83</v>
      </c>
      <c r="K116" s="5">
        <v>9</v>
      </c>
      <c r="L116" s="24">
        <v>3.63</v>
      </c>
      <c r="M116" s="24">
        <f t="shared" si="4"/>
        <v>5.830000000000001</v>
      </c>
      <c r="N116" s="64">
        <v>35696</v>
      </c>
      <c r="O116" s="1" t="s">
        <v>701</v>
      </c>
      <c r="P116" s="9" t="s">
        <v>687</v>
      </c>
      <c r="AI116" s="42"/>
      <c r="AJ116" s="42"/>
      <c r="AK116" s="3" t="s">
        <v>1837</v>
      </c>
      <c r="AM116" s="1" t="s">
        <v>508</v>
      </c>
      <c r="AN116" s="1" t="s">
        <v>690</v>
      </c>
      <c r="AO116" s="1" t="s">
        <v>1847</v>
      </c>
      <c r="AP116" s="13" t="s">
        <v>1966</v>
      </c>
      <c r="AQ116" s="13" t="s">
        <v>1889</v>
      </c>
      <c r="AR116" s="13" t="s">
        <v>2023</v>
      </c>
      <c r="AS116" s="13" t="s">
        <v>1795</v>
      </c>
      <c r="AT116" s="1" t="s">
        <v>691</v>
      </c>
    </row>
    <row r="117" spans="1:46" ht="13.15" customHeight="1">
      <c r="B117" s="3" t="s">
        <v>1727</v>
      </c>
      <c r="C117" s="1" t="s">
        <v>683</v>
      </c>
      <c r="D117" s="1" t="s">
        <v>2369</v>
      </c>
      <c r="E117" s="82">
        <v>402009.17700000003</v>
      </c>
      <c r="F117" s="82">
        <v>6465486.8420000002</v>
      </c>
      <c r="G117" s="4" t="s">
        <v>698</v>
      </c>
      <c r="H117" s="5">
        <v>11.11</v>
      </c>
      <c r="I117" s="5">
        <v>0.63</v>
      </c>
      <c r="J117" s="5">
        <v>12.6</v>
      </c>
      <c r="K117" s="5">
        <v>12.6</v>
      </c>
      <c r="L117" s="24">
        <v>4.04</v>
      </c>
      <c r="M117" s="24">
        <f t="shared" si="4"/>
        <v>7.0699999999999994</v>
      </c>
      <c r="N117" s="64">
        <v>35696</v>
      </c>
      <c r="O117" s="1" t="s">
        <v>704</v>
      </c>
      <c r="P117" s="9" t="s">
        <v>83</v>
      </c>
      <c r="Q117" s="8">
        <v>0.2</v>
      </c>
      <c r="R117" s="9" t="s">
        <v>705</v>
      </c>
      <c r="S117" s="8">
        <v>0.6</v>
      </c>
      <c r="T117" s="9" t="s">
        <v>686</v>
      </c>
      <c r="U117" s="8">
        <v>1.2</v>
      </c>
      <c r="V117" s="9" t="s">
        <v>687</v>
      </c>
      <c r="AJ117" s="42"/>
      <c r="AK117" s="45" t="s">
        <v>1802</v>
      </c>
      <c r="AM117" s="1" t="s">
        <v>508</v>
      </c>
      <c r="AN117" s="1" t="s">
        <v>690</v>
      </c>
      <c r="AO117" s="1" t="s">
        <v>1848</v>
      </c>
      <c r="AP117" s="13" t="s">
        <v>2002</v>
      </c>
      <c r="AQ117" s="13" t="s">
        <v>2021</v>
      </c>
      <c r="AR117" s="13" t="s">
        <v>2022</v>
      </c>
      <c r="AS117" s="13" t="s">
        <v>2364</v>
      </c>
      <c r="AT117" s="1" t="s">
        <v>691</v>
      </c>
    </row>
    <row r="118" spans="1:46" ht="13.15" customHeight="1">
      <c r="B118" s="3" t="s">
        <v>148</v>
      </c>
      <c r="C118" s="1" t="s">
        <v>683</v>
      </c>
      <c r="D118" s="1" t="s">
        <v>2369</v>
      </c>
      <c r="E118" s="82">
        <v>402047.51699999999</v>
      </c>
      <c r="F118" s="82">
        <v>6465551.7249999996</v>
      </c>
      <c r="G118" s="4" t="s">
        <v>698</v>
      </c>
      <c r="H118" s="5">
        <v>11.17</v>
      </c>
      <c r="I118" s="5">
        <v>0.35</v>
      </c>
      <c r="J118" s="5">
        <v>12.53</v>
      </c>
      <c r="K118" s="5">
        <v>12.6</v>
      </c>
      <c r="L118" s="24">
        <v>4.04</v>
      </c>
      <c r="M118" s="24">
        <f t="shared" si="4"/>
        <v>7.13</v>
      </c>
      <c r="N118" s="64">
        <v>35696</v>
      </c>
      <c r="O118" s="1" t="s">
        <v>706</v>
      </c>
      <c r="P118" s="9" t="s">
        <v>83</v>
      </c>
      <c r="Q118" s="8">
        <v>0.3</v>
      </c>
      <c r="R118" s="9" t="s">
        <v>686</v>
      </c>
      <c r="S118" s="8">
        <v>1.8</v>
      </c>
      <c r="T118" s="9" t="s">
        <v>687</v>
      </c>
      <c r="AJ118" s="42"/>
      <c r="AK118" s="45" t="s">
        <v>1802</v>
      </c>
      <c r="AM118" s="1" t="s">
        <v>508</v>
      </c>
      <c r="AN118" s="1" t="s">
        <v>690</v>
      </c>
      <c r="AO118" s="1" t="s">
        <v>1847</v>
      </c>
      <c r="AP118" s="13" t="s">
        <v>1966</v>
      </c>
      <c r="AQ118" s="13" t="s">
        <v>1889</v>
      </c>
      <c r="AR118" s="13" t="s">
        <v>2020</v>
      </c>
      <c r="AS118" s="13" t="s">
        <v>1795</v>
      </c>
      <c r="AT118" s="1" t="s">
        <v>691</v>
      </c>
    </row>
    <row r="119" spans="1:46" ht="13.15" customHeight="1">
      <c r="B119" s="3" t="s">
        <v>151</v>
      </c>
      <c r="C119" s="1" t="s">
        <v>683</v>
      </c>
      <c r="D119" s="1" t="s">
        <v>2369</v>
      </c>
      <c r="E119" s="82">
        <v>401787.89600000001</v>
      </c>
      <c r="F119" s="82">
        <v>6465348.9890000001</v>
      </c>
      <c r="G119" s="4" t="s">
        <v>684</v>
      </c>
      <c r="H119" s="5">
        <v>11.46</v>
      </c>
      <c r="I119" s="5">
        <v>0.38</v>
      </c>
      <c r="J119" s="5">
        <v>18</v>
      </c>
      <c r="K119" s="5">
        <v>18.100000000000001</v>
      </c>
      <c r="L119" s="24">
        <v>4.91</v>
      </c>
      <c r="M119" s="24">
        <f t="shared" si="4"/>
        <v>6.5500000000000007</v>
      </c>
      <c r="N119" s="64">
        <v>37370</v>
      </c>
      <c r="O119" s="1" t="s">
        <v>707</v>
      </c>
      <c r="P119" s="9" t="s">
        <v>75</v>
      </c>
      <c r="Q119" s="8">
        <v>0.8</v>
      </c>
      <c r="R119" s="9" t="s">
        <v>77</v>
      </c>
      <c r="S119" s="8">
        <v>1.3</v>
      </c>
      <c r="T119" s="9" t="s">
        <v>687</v>
      </c>
      <c r="AI119" s="1" t="s">
        <v>688</v>
      </c>
      <c r="AJ119" s="42" t="s">
        <v>689</v>
      </c>
      <c r="AK119" s="45" t="s">
        <v>1802</v>
      </c>
      <c r="AM119" s="1" t="s">
        <v>508</v>
      </c>
      <c r="AN119" s="1" t="s">
        <v>690</v>
      </c>
      <c r="AO119" s="1" t="s">
        <v>1847</v>
      </c>
      <c r="AP119" s="13" t="s">
        <v>1966</v>
      </c>
      <c r="AQ119" s="13" t="s">
        <v>1889</v>
      </c>
      <c r="AR119" s="13" t="s">
        <v>2019</v>
      </c>
      <c r="AS119" s="13" t="s">
        <v>1895</v>
      </c>
      <c r="AT119" s="1" t="s">
        <v>708</v>
      </c>
    </row>
    <row r="120" spans="1:46" ht="13.15" customHeight="1">
      <c r="B120" s="3" t="s">
        <v>155</v>
      </c>
      <c r="C120" s="1" t="s">
        <v>683</v>
      </c>
      <c r="D120" s="1" t="s">
        <v>2369</v>
      </c>
      <c r="E120" s="82">
        <v>401931.46</v>
      </c>
      <c r="F120" s="82">
        <v>6465144.602</v>
      </c>
      <c r="G120" s="4" t="s">
        <v>709</v>
      </c>
      <c r="H120" s="5">
        <v>10.67</v>
      </c>
      <c r="I120" s="5">
        <v>0.57999999999999996</v>
      </c>
      <c r="J120" s="5">
        <v>12.31</v>
      </c>
      <c r="K120" s="5">
        <v>12.2</v>
      </c>
      <c r="L120" s="54">
        <v>4.8</v>
      </c>
      <c r="M120" s="24">
        <f t="shared" si="4"/>
        <v>5.87</v>
      </c>
      <c r="N120" s="64">
        <v>37370</v>
      </c>
      <c r="O120" s="1" t="s">
        <v>710</v>
      </c>
      <c r="P120" s="9" t="s">
        <v>83</v>
      </c>
      <c r="Q120" s="8">
        <v>0.1</v>
      </c>
      <c r="R120" s="9" t="s">
        <v>686</v>
      </c>
      <c r="S120" s="8">
        <v>0.4</v>
      </c>
      <c r="T120" s="9" t="s">
        <v>687</v>
      </c>
      <c r="AJ120" s="9"/>
      <c r="AK120" s="3" t="s">
        <v>1837</v>
      </c>
      <c r="AM120" s="1" t="s">
        <v>508</v>
      </c>
      <c r="AN120" s="1" t="s">
        <v>690</v>
      </c>
      <c r="AO120" s="1" t="s">
        <v>1847</v>
      </c>
      <c r="AP120" s="13" t="s">
        <v>1966</v>
      </c>
      <c r="AQ120" s="13" t="s">
        <v>1889</v>
      </c>
      <c r="AR120" s="13" t="s">
        <v>2018</v>
      </c>
      <c r="AS120" s="13" t="s">
        <v>1895</v>
      </c>
      <c r="AT120" s="1" t="s">
        <v>708</v>
      </c>
    </row>
    <row r="121" spans="1:46" ht="13.15" customHeight="1">
      <c r="B121" s="3" t="s">
        <v>160</v>
      </c>
      <c r="C121" s="1" t="s">
        <v>683</v>
      </c>
      <c r="D121" s="1" t="s">
        <v>2369</v>
      </c>
      <c r="E121" s="82">
        <v>401958.15700000001</v>
      </c>
      <c r="F121" s="82">
        <v>6465081.9800000004</v>
      </c>
      <c r="G121" s="4" t="s">
        <v>709</v>
      </c>
      <c r="H121" s="5">
        <v>10.02</v>
      </c>
      <c r="I121" s="5">
        <v>0.19</v>
      </c>
      <c r="J121" s="5">
        <v>12.66</v>
      </c>
      <c r="K121" s="5">
        <v>12.4</v>
      </c>
      <c r="L121" s="24">
        <v>4.93</v>
      </c>
      <c r="M121" s="24">
        <f t="shared" si="4"/>
        <v>5.09</v>
      </c>
      <c r="N121" s="64">
        <v>37370</v>
      </c>
      <c r="O121" s="1" t="s">
        <v>711</v>
      </c>
      <c r="P121" s="9" t="s">
        <v>83</v>
      </c>
      <c r="Q121" s="8">
        <v>0.1</v>
      </c>
      <c r="R121" s="9" t="s">
        <v>686</v>
      </c>
      <c r="S121" s="8">
        <v>0.4</v>
      </c>
      <c r="T121" s="9" t="s">
        <v>687</v>
      </c>
      <c r="AJ121" s="9"/>
      <c r="AK121" s="3" t="s">
        <v>1837</v>
      </c>
      <c r="AM121" s="1" t="s">
        <v>508</v>
      </c>
      <c r="AN121" s="1" t="s">
        <v>690</v>
      </c>
      <c r="AO121" s="1" t="s">
        <v>1847</v>
      </c>
      <c r="AP121" s="13" t="s">
        <v>1966</v>
      </c>
      <c r="AQ121" s="13" t="s">
        <v>1889</v>
      </c>
      <c r="AR121" s="13" t="s">
        <v>2017</v>
      </c>
      <c r="AS121" s="13" t="s">
        <v>1795</v>
      </c>
      <c r="AT121" s="1" t="s">
        <v>708</v>
      </c>
    </row>
    <row r="122" spans="1:46" ht="13.15" customHeight="1">
      <c r="B122" s="3" t="s">
        <v>712</v>
      </c>
      <c r="C122" s="1" t="s">
        <v>683</v>
      </c>
      <c r="D122" s="1" t="s">
        <v>2369</v>
      </c>
      <c r="E122" s="14">
        <v>401872</v>
      </c>
      <c r="F122" s="14">
        <v>6466007</v>
      </c>
      <c r="G122" s="4" t="s">
        <v>684</v>
      </c>
      <c r="H122" s="5">
        <v>11.3</v>
      </c>
      <c r="I122" s="5">
        <v>0.3</v>
      </c>
      <c r="K122" s="5">
        <v>3.3</v>
      </c>
      <c r="L122" s="24">
        <v>2.5499999999999998</v>
      </c>
      <c r="M122" s="24">
        <f t="shared" si="4"/>
        <v>8.75</v>
      </c>
      <c r="N122" s="64">
        <v>35244</v>
      </c>
      <c r="O122" s="1" t="s">
        <v>713</v>
      </c>
      <c r="P122" s="9" t="s">
        <v>714</v>
      </c>
      <c r="Q122" s="8">
        <v>0.5</v>
      </c>
      <c r="R122" s="9" t="s">
        <v>83</v>
      </c>
      <c r="S122" s="8">
        <v>0.8</v>
      </c>
      <c r="T122" s="9" t="s">
        <v>715</v>
      </c>
      <c r="U122" s="8">
        <v>1.3</v>
      </c>
      <c r="V122" s="9" t="s">
        <v>78</v>
      </c>
      <c r="AI122" s="1" t="s">
        <v>688</v>
      </c>
      <c r="AJ122" s="42" t="s">
        <v>689</v>
      </c>
      <c r="AK122" s="45" t="s">
        <v>1802</v>
      </c>
      <c r="AM122" s="1" t="s">
        <v>508</v>
      </c>
      <c r="AN122" s="1" t="s">
        <v>690</v>
      </c>
      <c r="AO122" s="1" t="s">
        <v>1849</v>
      </c>
      <c r="AP122" s="13" t="s">
        <v>2030</v>
      </c>
      <c r="AQ122" s="13" t="s">
        <v>80</v>
      </c>
      <c r="AR122" s="13" t="s">
        <v>80</v>
      </c>
      <c r="AS122" s="13" t="s">
        <v>80</v>
      </c>
      <c r="AT122" s="1" t="s">
        <v>716</v>
      </c>
    </row>
    <row r="123" spans="1:46" ht="13.15" customHeight="1">
      <c r="B123" s="3" t="s">
        <v>717</v>
      </c>
      <c r="C123" s="1" t="s">
        <v>683</v>
      </c>
      <c r="D123" s="1" t="s">
        <v>2369</v>
      </c>
      <c r="E123" s="14">
        <v>401923</v>
      </c>
      <c r="F123" s="14">
        <v>6465350</v>
      </c>
      <c r="G123" s="4" t="s">
        <v>684</v>
      </c>
      <c r="H123" s="5">
        <v>11.3</v>
      </c>
      <c r="I123" s="5">
        <v>0.8</v>
      </c>
      <c r="K123" s="5">
        <v>8</v>
      </c>
      <c r="L123" s="24">
        <v>6.2</v>
      </c>
      <c r="M123" s="24">
        <f t="shared" si="4"/>
        <v>5.1000000000000005</v>
      </c>
      <c r="N123" s="64">
        <v>35244</v>
      </c>
      <c r="O123" s="1" t="s">
        <v>718</v>
      </c>
      <c r="P123" s="9" t="s">
        <v>719</v>
      </c>
      <c r="Q123" s="8">
        <v>0.3</v>
      </c>
      <c r="R123" s="9" t="s">
        <v>83</v>
      </c>
      <c r="S123" s="8">
        <v>0.5</v>
      </c>
      <c r="T123" s="9" t="s">
        <v>720</v>
      </c>
      <c r="U123" s="8">
        <v>0.7</v>
      </c>
      <c r="V123" s="9" t="s">
        <v>78</v>
      </c>
      <c r="AI123" s="1" t="s">
        <v>688</v>
      </c>
      <c r="AJ123" s="42" t="s">
        <v>689</v>
      </c>
      <c r="AK123" s="45" t="s">
        <v>1802</v>
      </c>
      <c r="AM123" s="1" t="s">
        <v>508</v>
      </c>
      <c r="AN123" s="1" t="s">
        <v>690</v>
      </c>
      <c r="AO123" s="1" t="s">
        <v>1849</v>
      </c>
      <c r="AP123" s="13" t="s">
        <v>2030</v>
      </c>
      <c r="AQ123" s="13" t="s">
        <v>80</v>
      </c>
      <c r="AR123" s="13" t="s">
        <v>80</v>
      </c>
      <c r="AS123" s="13" t="s">
        <v>80</v>
      </c>
      <c r="AT123" s="1" t="s">
        <v>716</v>
      </c>
    </row>
    <row r="124" spans="1:46" ht="13.15" customHeight="1">
      <c r="A124" s="2">
        <v>19853</v>
      </c>
      <c r="B124" s="3" t="s">
        <v>721</v>
      </c>
      <c r="C124" s="1" t="s">
        <v>722</v>
      </c>
      <c r="D124" s="3" t="s">
        <v>723</v>
      </c>
      <c r="E124" s="14">
        <v>631188.6</v>
      </c>
      <c r="F124" s="14">
        <v>6586283</v>
      </c>
      <c r="G124" s="4" t="s">
        <v>724</v>
      </c>
      <c r="H124" s="5">
        <v>72.7</v>
      </c>
      <c r="I124" s="5">
        <v>0.72</v>
      </c>
      <c r="J124" s="5">
        <v>6.57</v>
      </c>
      <c r="K124" s="5">
        <v>6.6</v>
      </c>
      <c r="L124" s="24">
        <v>4.45</v>
      </c>
      <c r="M124" s="33">
        <f t="shared" si="4"/>
        <v>68.25</v>
      </c>
      <c r="N124" s="64">
        <v>42850</v>
      </c>
      <c r="O124" s="1" t="s">
        <v>2352</v>
      </c>
      <c r="P124" s="7" t="s">
        <v>726</v>
      </c>
      <c r="Q124" s="8">
        <v>0.3</v>
      </c>
      <c r="R124" s="7" t="s">
        <v>727</v>
      </c>
      <c r="S124" s="8">
        <v>1.4</v>
      </c>
      <c r="T124" s="7" t="s">
        <v>728</v>
      </c>
      <c r="U124" s="8">
        <v>1.65</v>
      </c>
      <c r="V124" s="7" t="s">
        <v>729</v>
      </c>
      <c r="W124" s="8">
        <v>4.5999999999999996</v>
      </c>
      <c r="X124" s="7" t="s">
        <v>730</v>
      </c>
      <c r="Y124" s="8">
        <v>5.2</v>
      </c>
      <c r="Z124" s="7" t="s">
        <v>731</v>
      </c>
      <c r="AI124" s="1" t="s">
        <v>732</v>
      </c>
      <c r="AJ124" s="42" t="s">
        <v>733</v>
      </c>
      <c r="AK124" s="48" t="s">
        <v>734</v>
      </c>
      <c r="AM124" s="1" t="s">
        <v>575</v>
      </c>
      <c r="AN124" s="1" t="s">
        <v>576</v>
      </c>
      <c r="AO124" s="1" t="s">
        <v>1847</v>
      </c>
      <c r="AP124" s="13" t="s">
        <v>1998</v>
      </c>
      <c r="AQ124" s="13" t="s">
        <v>1889</v>
      </c>
      <c r="AR124" s="13" t="s">
        <v>2037</v>
      </c>
      <c r="AS124" s="13" t="s">
        <v>1895</v>
      </c>
      <c r="AT124" s="1" t="s">
        <v>60</v>
      </c>
    </row>
    <row r="125" spans="1:46" ht="13.15" customHeight="1">
      <c r="A125" s="2">
        <v>19883</v>
      </c>
      <c r="B125" s="3" t="s">
        <v>735</v>
      </c>
      <c r="C125" s="1" t="s">
        <v>736</v>
      </c>
      <c r="D125" s="3" t="s">
        <v>737</v>
      </c>
      <c r="E125" s="14">
        <v>503771.74699999997</v>
      </c>
      <c r="F125" s="14">
        <v>6579305.5360000003</v>
      </c>
      <c r="G125" s="4" t="s">
        <v>738</v>
      </c>
      <c r="H125" s="5">
        <v>16.86</v>
      </c>
      <c r="I125" s="5">
        <v>0.61</v>
      </c>
      <c r="J125" s="5">
        <v>8.5</v>
      </c>
      <c r="K125" s="5">
        <v>8.5</v>
      </c>
      <c r="L125" s="24">
        <v>1.96</v>
      </c>
      <c r="M125" s="33">
        <f t="shared" si="4"/>
        <v>14.899999999999999</v>
      </c>
      <c r="N125" s="64">
        <v>42892</v>
      </c>
      <c r="O125" s="1" t="s">
        <v>739</v>
      </c>
      <c r="P125" s="9" t="s">
        <v>740</v>
      </c>
      <c r="Q125" s="8">
        <v>0.8</v>
      </c>
      <c r="R125" s="9" t="s">
        <v>741</v>
      </c>
      <c r="S125" s="8">
        <v>1.4</v>
      </c>
      <c r="T125" s="9" t="s">
        <v>742</v>
      </c>
      <c r="U125" s="8">
        <v>1.5</v>
      </c>
      <c r="V125" s="9" t="s">
        <v>743</v>
      </c>
      <c r="AI125" s="42" t="s">
        <v>744</v>
      </c>
      <c r="AJ125" s="42" t="s">
        <v>745</v>
      </c>
      <c r="AK125" s="45" t="s">
        <v>1803</v>
      </c>
      <c r="AM125" s="1" t="s">
        <v>116</v>
      </c>
      <c r="AN125" s="1" t="s">
        <v>746</v>
      </c>
      <c r="AO125" s="1" t="s">
        <v>1847</v>
      </c>
      <c r="AP125" s="13" t="s">
        <v>1999</v>
      </c>
      <c r="AQ125" s="13" t="s">
        <v>2035</v>
      </c>
      <c r="AR125" s="13" t="s">
        <v>2036</v>
      </c>
      <c r="AS125" s="13" t="s">
        <v>1895</v>
      </c>
      <c r="AT125" s="1" t="s">
        <v>60</v>
      </c>
    </row>
    <row r="126" spans="1:46" ht="13.15" customHeight="1">
      <c r="A126" s="2">
        <v>19884</v>
      </c>
      <c r="B126" s="3" t="s">
        <v>747</v>
      </c>
      <c r="C126" s="1" t="s">
        <v>736</v>
      </c>
      <c r="D126" s="3" t="s">
        <v>737</v>
      </c>
      <c r="E126" s="14">
        <v>503641.46899999998</v>
      </c>
      <c r="F126" s="14">
        <v>6579331.5640000002</v>
      </c>
      <c r="G126" s="4" t="s">
        <v>748</v>
      </c>
      <c r="H126" s="5">
        <v>15.41</v>
      </c>
      <c r="I126" s="5">
        <v>0.83</v>
      </c>
      <c r="J126" s="5">
        <v>6.1</v>
      </c>
      <c r="K126" s="5">
        <v>6.1</v>
      </c>
      <c r="L126" s="24">
        <v>1.66</v>
      </c>
      <c r="M126" s="33">
        <f t="shared" si="4"/>
        <v>13.75</v>
      </c>
      <c r="N126" s="64">
        <v>42892</v>
      </c>
      <c r="O126" s="1" t="s">
        <v>749</v>
      </c>
      <c r="P126" s="9" t="s">
        <v>750</v>
      </c>
      <c r="Q126" s="8">
        <v>0.9</v>
      </c>
      <c r="R126" s="9" t="s">
        <v>751</v>
      </c>
      <c r="S126" s="8">
        <v>1.2</v>
      </c>
      <c r="T126" s="9" t="s">
        <v>752</v>
      </c>
      <c r="AE126" s="9"/>
      <c r="AG126" s="9"/>
      <c r="AI126" s="42" t="s">
        <v>746</v>
      </c>
      <c r="AJ126" s="42" t="s">
        <v>80</v>
      </c>
      <c r="AM126" s="1" t="s">
        <v>116</v>
      </c>
      <c r="AN126" s="1" t="s">
        <v>746</v>
      </c>
      <c r="AO126" s="1" t="s">
        <v>1847</v>
      </c>
      <c r="AP126" s="13" t="s">
        <v>1999</v>
      </c>
      <c r="AQ126" s="13" t="s">
        <v>2034</v>
      </c>
      <c r="AR126" s="13" t="s">
        <v>2033</v>
      </c>
      <c r="AS126" s="13" t="s">
        <v>1895</v>
      </c>
      <c r="AT126" s="1" t="s">
        <v>60</v>
      </c>
    </row>
    <row r="127" spans="1:46" ht="13.15" customHeight="1">
      <c r="A127" s="2">
        <v>19885</v>
      </c>
      <c r="B127" s="3" t="s">
        <v>753</v>
      </c>
      <c r="C127" s="1" t="s">
        <v>736</v>
      </c>
      <c r="D127" s="3" t="s">
        <v>737</v>
      </c>
      <c r="E127" s="14">
        <v>503614.853</v>
      </c>
      <c r="F127" s="14">
        <v>6579308.3039999995</v>
      </c>
      <c r="G127" s="4" t="s">
        <v>748</v>
      </c>
      <c r="H127" s="5">
        <v>15.86</v>
      </c>
      <c r="I127" s="5">
        <v>0.92</v>
      </c>
      <c r="J127" s="5">
        <v>38.450000000000003</v>
      </c>
      <c r="K127" s="5">
        <v>39</v>
      </c>
      <c r="L127" s="24">
        <v>15.53</v>
      </c>
      <c r="M127" s="33">
        <f t="shared" si="4"/>
        <v>0.33000000000000007</v>
      </c>
      <c r="N127" s="64">
        <v>42892</v>
      </c>
      <c r="O127" s="14" t="s">
        <v>754</v>
      </c>
      <c r="P127" s="19" t="s">
        <v>755</v>
      </c>
      <c r="Q127" s="8">
        <v>0.6</v>
      </c>
      <c r="R127" s="19" t="s">
        <v>756</v>
      </c>
      <c r="S127" s="8">
        <v>0.8</v>
      </c>
      <c r="T127" s="19" t="s">
        <v>86</v>
      </c>
      <c r="U127" s="8">
        <v>1.1000000000000001</v>
      </c>
      <c r="V127" s="19" t="s">
        <v>686</v>
      </c>
      <c r="W127" s="8">
        <v>1.5</v>
      </c>
      <c r="X127" s="19" t="s">
        <v>757</v>
      </c>
      <c r="Y127" s="8">
        <v>17.100000000000001</v>
      </c>
      <c r="Z127" s="19" t="s">
        <v>758</v>
      </c>
      <c r="AA127" s="8">
        <v>19.3</v>
      </c>
      <c r="AB127" s="19" t="s">
        <v>759</v>
      </c>
      <c r="AC127" s="8">
        <v>25</v>
      </c>
      <c r="AD127" s="19" t="s">
        <v>760</v>
      </c>
      <c r="AE127" s="8">
        <v>27.5</v>
      </c>
      <c r="AF127" s="19" t="s">
        <v>761</v>
      </c>
      <c r="AG127" s="9"/>
      <c r="AI127" s="42" t="s">
        <v>746</v>
      </c>
      <c r="AJ127" s="42" t="s">
        <v>80</v>
      </c>
      <c r="AL127" s="14"/>
      <c r="AM127" s="1" t="s">
        <v>116</v>
      </c>
      <c r="AN127" s="1" t="s">
        <v>746</v>
      </c>
      <c r="AO127" s="1" t="s">
        <v>1847</v>
      </c>
      <c r="AP127" s="22" t="s">
        <v>2262</v>
      </c>
      <c r="AQ127" s="22" t="s">
        <v>1889</v>
      </c>
      <c r="AR127" s="13" t="s">
        <v>2031</v>
      </c>
      <c r="AS127" s="13" t="s">
        <v>415</v>
      </c>
      <c r="AT127" s="1" t="s">
        <v>762</v>
      </c>
    </row>
    <row r="128" spans="1:46" ht="13.15" customHeight="1">
      <c r="A128" s="2">
        <v>19839</v>
      </c>
      <c r="B128" s="3" t="s">
        <v>763</v>
      </c>
      <c r="C128" s="1" t="s">
        <v>187</v>
      </c>
      <c r="D128" s="3" t="s">
        <v>764</v>
      </c>
      <c r="E128" s="14">
        <v>537658.39199999999</v>
      </c>
      <c r="F128" s="14">
        <v>6591319.176</v>
      </c>
      <c r="G128" s="4" t="s">
        <v>765</v>
      </c>
      <c r="H128" s="5">
        <v>3.23</v>
      </c>
      <c r="I128" s="5">
        <v>0.54</v>
      </c>
      <c r="J128" s="5">
        <v>3.44</v>
      </c>
      <c r="K128" s="5">
        <v>3.3</v>
      </c>
      <c r="L128" s="24">
        <v>2.4</v>
      </c>
      <c r="M128" s="33">
        <f t="shared" ref="M128:M155" si="5">H128-L128</f>
        <v>0.83000000000000007</v>
      </c>
      <c r="N128" s="64">
        <v>42898</v>
      </c>
      <c r="O128" s="1" t="s">
        <v>766</v>
      </c>
      <c r="P128" s="9" t="s">
        <v>767</v>
      </c>
      <c r="Q128" s="8">
        <v>0.2</v>
      </c>
      <c r="R128" s="9" t="s">
        <v>768</v>
      </c>
      <c r="S128" s="8">
        <v>2.6</v>
      </c>
      <c r="T128" s="9" t="s">
        <v>769</v>
      </c>
      <c r="U128" s="8">
        <v>3.3</v>
      </c>
      <c r="V128" s="9" t="s">
        <v>770</v>
      </c>
      <c r="AI128" s="42" t="s">
        <v>79</v>
      </c>
      <c r="AJ128" s="42" t="s">
        <v>80</v>
      </c>
      <c r="AK128" s="56" t="s">
        <v>1825</v>
      </c>
      <c r="AM128" s="1" t="s">
        <v>116</v>
      </c>
      <c r="AN128" s="1" t="s">
        <v>117</v>
      </c>
      <c r="AO128" s="1" t="s">
        <v>1848</v>
      </c>
      <c r="AP128" s="13" t="s">
        <v>2053</v>
      </c>
      <c r="AQ128" s="13" t="s">
        <v>1891</v>
      </c>
      <c r="AR128" s="13" t="s">
        <v>2044</v>
      </c>
      <c r="AS128" s="13" t="s">
        <v>1895</v>
      </c>
      <c r="AT128" s="1" t="s">
        <v>60</v>
      </c>
    </row>
    <row r="129" spans="1:46" ht="13.15" customHeight="1">
      <c r="A129" s="2">
        <v>19840</v>
      </c>
      <c r="B129" s="3" t="s">
        <v>771</v>
      </c>
      <c r="C129" s="1" t="s">
        <v>187</v>
      </c>
      <c r="D129" s="3" t="s">
        <v>764</v>
      </c>
      <c r="E129" s="14">
        <v>537697.43799999997</v>
      </c>
      <c r="F129" s="14">
        <v>6591265.6509999996</v>
      </c>
      <c r="G129" s="4" t="s">
        <v>765</v>
      </c>
      <c r="H129" s="5">
        <v>3.66</v>
      </c>
      <c r="I129" s="5">
        <v>0.74</v>
      </c>
      <c r="J129" s="5">
        <v>2.98</v>
      </c>
      <c r="K129" s="5">
        <v>3</v>
      </c>
      <c r="L129" s="24">
        <v>2.72</v>
      </c>
      <c r="M129" s="33">
        <f t="shared" si="5"/>
        <v>0.94</v>
      </c>
      <c r="N129" s="64">
        <v>42898</v>
      </c>
      <c r="O129" s="1" t="s">
        <v>772</v>
      </c>
      <c r="P129" s="9" t="s">
        <v>773</v>
      </c>
      <c r="Q129" s="8">
        <v>1.8</v>
      </c>
      <c r="R129" s="9" t="s">
        <v>774</v>
      </c>
      <c r="S129" s="8">
        <v>2</v>
      </c>
      <c r="T129" s="9" t="s">
        <v>775</v>
      </c>
      <c r="U129" s="8">
        <v>3.4</v>
      </c>
      <c r="V129" s="9" t="s">
        <v>776</v>
      </c>
      <c r="AI129" s="42" t="s">
        <v>79</v>
      </c>
      <c r="AJ129" s="42" t="s">
        <v>80</v>
      </c>
      <c r="AK129" s="56" t="s">
        <v>1825</v>
      </c>
      <c r="AM129" s="1" t="s">
        <v>116</v>
      </c>
      <c r="AN129" s="1" t="s">
        <v>117</v>
      </c>
      <c r="AO129" s="1" t="s">
        <v>1848</v>
      </c>
      <c r="AP129" s="13" t="s">
        <v>2052</v>
      </c>
      <c r="AQ129" s="13" t="s">
        <v>2042</v>
      </c>
      <c r="AR129" s="13" t="s">
        <v>2307</v>
      </c>
      <c r="AS129" s="13" t="s">
        <v>1895</v>
      </c>
      <c r="AT129" s="1" t="s">
        <v>60</v>
      </c>
    </row>
    <row r="130" spans="1:46" ht="13.15" customHeight="1">
      <c r="A130" s="2">
        <v>19841</v>
      </c>
      <c r="B130" s="3" t="s">
        <v>777</v>
      </c>
      <c r="C130" s="1" t="s">
        <v>187</v>
      </c>
      <c r="D130" s="3" t="s">
        <v>764</v>
      </c>
      <c r="E130" s="14">
        <v>537785.40300000005</v>
      </c>
      <c r="F130" s="14">
        <v>6591166.949</v>
      </c>
      <c r="G130" s="4" t="s">
        <v>778</v>
      </c>
      <c r="H130" s="5">
        <v>3.64</v>
      </c>
      <c r="I130" s="5">
        <v>0.61</v>
      </c>
      <c r="J130" s="5">
        <v>3.58</v>
      </c>
      <c r="K130" s="5">
        <v>3.58</v>
      </c>
      <c r="L130" s="24">
        <v>3.77</v>
      </c>
      <c r="M130" s="33">
        <f t="shared" si="5"/>
        <v>-0.12999999999999989</v>
      </c>
      <c r="N130" s="64">
        <v>42898</v>
      </c>
      <c r="O130" s="1" t="s">
        <v>779</v>
      </c>
      <c r="P130" s="9" t="s">
        <v>780</v>
      </c>
      <c r="Q130" s="8">
        <v>1.2</v>
      </c>
      <c r="R130" s="9" t="s">
        <v>781</v>
      </c>
      <c r="S130" s="8">
        <v>1.4</v>
      </c>
      <c r="T130" s="9" t="s">
        <v>782</v>
      </c>
      <c r="U130" s="8">
        <v>2</v>
      </c>
      <c r="V130" s="9" t="s">
        <v>769</v>
      </c>
      <c r="W130" s="8">
        <v>2.9</v>
      </c>
      <c r="X130" s="9" t="s">
        <v>783</v>
      </c>
      <c r="Y130" s="8">
        <v>3.7</v>
      </c>
      <c r="Z130" s="9" t="s">
        <v>784</v>
      </c>
      <c r="AI130" s="42" t="s">
        <v>79</v>
      </c>
      <c r="AJ130" s="42" t="s">
        <v>80</v>
      </c>
      <c r="AK130" s="56" t="s">
        <v>1825</v>
      </c>
      <c r="AM130" s="1" t="s">
        <v>116</v>
      </c>
      <c r="AN130" s="1" t="s">
        <v>117</v>
      </c>
      <c r="AO130" s="1" t="s">
        <v>1847</v>
      </c>
      <c r="AP130" s="13" t="s">
        <v>1967</v>
      </c>
      <c r="AQ130" s="13" t="s">
        <v>1891</v>
      </c>
      <c r="AR130" s="13" t="s">
        <v>2043</v>
      </c>
      <c r="AS130" s="13" t="s">
        <v>1895</v>
      </c>
      <c r="AT130" s="1" t="s">
        <v>60</v>
      </c>
    </row>
    <row r="131" spans="1:46" ht="13.15" customHeight="1">
      <c r="B131" s="3" t="s">
        <v>1775</v>
      </c>
      <c r="C131" s="1" t="s">
        <v>187</v>
      </c>
      <c r="D131" s="3" t="s">
        <v>764</v>
      </c>
      <c r="E131" s="14">
        <v>537812.66899999999</v>
      </c>
      <c r="F131" s="14">
        <v>6591200.7980000004</v>
      </c>
      <c r="G131" s="4" t="s">
        <v>778</v>
      </c>
      <c r="H131" s="5">
        <v>4.9000000000000004</v>
      </c>
      <c r="I131" s="5">
        <v>0.76</v>
      </c>
      <c r="J131" s="5">
        <v>3.24</v>
      </c>
      <c r="K131" s="5">
        <v>3.3</v>
      </c>
      <c r="L131" s="24">
        <v>1.67</v>
      </c>
      <c r="M131" s="33">
        <f t="shared" si="5"/>
        <v>3.2300000000000004</v>
      </c>
      <c r="N131" s="64">
        <v>42898</v>
      </c>
      <c r="O131" s="1" t="s">
        <v>785</v>
      </c>
      <c r="P131" s="9" t="s">
        <v>642</v>
      </c>
      <c r="Q131" s="8">
        <v>2</v>
      </c>
      <c r="R131" s="9" t="s">
        <v>786</v>
      </c>
      <c r="AI131" s="42" t="s">
        <v>79</v>
      </c>
      <c r="AJ131" s="42" t="s">
        <v>80</v>
      </c>
      <c r="AK131" s="56" t="s">
        <v>1825</v>
      </c>
      <c r="AM131" s="1" t="s">
        <v>116</v>
      </c>
      <c r="AN131" s="1" t="s">
        <v>117</v>
      </c>
      <c r="AO131" s="1" t="s">
        <v>1847</v>
      </c>
      <c r="AP131" s="13" t="s">
        <v>1968</v>
      </c>
      <c r="AQ131" s="13" t="s">
        <v>2042</v>
      </c>
      <c r="AR131" s="13" t="s">
        <v>2041</v>
      </c>
      <c r="AS131" s="13" t="s">
        <v>1895</v>
      </c>
      <c r="AT131" s="1" t="s">
        <v>643</v>
      </c>
    </row>
    <row r="132" spans="1:46" ht="13.15" customHeight="1">
      <c r="B132" s="3" t="s">
        <v>1776</v>
      </c>
      <c r="C132" s="1" t="s">
        <v>187</v>
      </c>
      <c r="D132" s="3" t="s">
        <v>764</v>
      </c>
      <c r="E132" s="14">
        <v>537712.13500000001</v>
      </c>
      <c r="F132" s="14">
        <v>6591175.1390000004</v>
      </c>
      <c r="G132" s="4" t="s">
        <v>778</v>
      </c>
      <c r="H132" s="5">
        <v>3.2</v>
      </c>
      <c r="I132" s="5">
        <v>0.66</v>
      </c>
      <c r="J132" s="5">
        <v>4.46</v>
      </c>
      <c r="K132" s="5">
        <v>4.46</v>
      </c>
      <c r="L132" s="24">
        <v>2.92</v>
      </c>
      <c r="M132" s="33">
        <f t="shared" si="5"/>
        <v>0.28000000000000025</v>
      </c>
      <c r="N132" s="64">
        <v>42898</v>
      </c>
      <c r="O132" s="1" t="s">
        <v>787</v>
      </c>
      <c r="P132" s="9" t="s">
        <v>642</v>
      </c>
      <c r="Q132" s="8">
        <v>4</v>
      </c>
      <c r="R132" s="9" t="s">
        <v>788</v>
      </c>
      <c r="AI132" s="42" t="s">
        <v>79</v>
      </c>
      <c r="AJ132" s="42" t="s">
        <v>80</v>
      </c>
      <c r="AK132" s="56" t="s">
        <v>1825</v>
      </c>
      <c r="AM132" s="1" t="s">
        <v>116</v>
      </c>
      <c r="AN132" s="1" t="s">
        <v>117</v>
      </c>
      <c r="AO132" s="1" t="s">
        <v>1847</v>
      </c>
      <c r="AP132" s="13" t="s">
        <v>2039</v>
      </c>
      <c r="AQ132" s="13" t="s">
        <v>1891</v>
      </c>
      <c r="AR132" s="13" t="s">
        <v>2040</v>
      </c>
      <c r="AS132" s="13" t="s">
        <v>1895</v>
      </c>
      <c r="AT132" s="1" t="s">
        <v>643</v>
      </c>
    </row>
    <row r="133" spans="1:46" ht="13.15" customHeight="1">
      <c r="B133" s="3" t="s">
        <v>1777</v>
      </c>
      <c r="C133" s="1" t="s">
        <v>187</v>
      </c>
      <c r="D133" s="3" t="s">
        <v>764</v>
      </c>
      <c r="E133" s="14">
        <v>537734.06200000003</v>
      </c>
      <c r="F133" s="14">
        <v>6591102.2609999999</v>
      </c>
      <c r="G133" s="4" t="s">
        <v>778</v>
      </c>
      <c r="H133" s="5">
        <v>3.14</v>
      </c>
      <c r="I133" s="5">
        <v>0.7</v>
      </c>
      <c r="J133" s="5">
        <v>4.5</v>
      </c>
      <c r="K133" s="5">
        <v>4.5</v>
      </c>
      <c r="L133" s="24">
        <v>3.14</v>
      </c>
      <c r="M133" s="33">
        <f t="shared" si="5"/>
        <v>0</v>
      </c>
      <c r="N133" s="64">
        <v>42898</v>
      </c>
      <c r="O133" s="1" t="s">
        <v>789</v>
      </c>
      <c r="P133" s="9" t="s">
        <v>642</v>
      </c>
      <c r="Q133" s="8">
        <v>3.8</v>
      </c>
      <c r="R133" s="9" t="s">
        <v>786</v>
      </c>
      <c r="AI133" s="42" t="s">
        <v>79</v>
      </c>
      <c r="AJ133" s="42" t="s">
        <v>80</v>
      </c>
      <c r="AK133" s="56" t="s">
        <v>1825</v>
      </c>
      <c r="AM133" s="1" t="s">
        <v>116</v>
      </c>
      <c r="AN133" s="1" t="s">
        <v>117</v>
      </c>
      <c r="AO133" s="1" t="s">
        <v>1847</v>
      </c>
      <c r="AP133" s="13" t="s">
        <v>1856</v>
      </c>
      <c r="AQ133" s="13" t="s">
        <v>1868</v>
      </c>
      <c r="AR133" s="13" t="s">
        <v>80</v>
      </c>
      <c r="AS133" s="13" t="s">
        <v>1895</v>
      </c>
      <c r="AT133" s="1" t="s">
        <v>643</v>
      </c>
    </row>
    <row r="134" spans="1:46" ht="13.15" customHeight="1">
      <c r="A134" s="2">
        <v>19866</v>
      </c>
      <c r="B134" s="3" t="s">
        <v>790</v>
      </c>
      <c r="C134" s="1" t="s">
        <v>791</v>
      </c>
      <c r="D134" s="3" t="s">
        <v>792</v>
      </c>
      <c r="E134" s="14">
        <v>616730.67799999996</v>
      </c>
      <c r="F134" s="14">
        <v>6505650.8600000003</v>
      </c>
      <c r="G134" s="4" t="s">
        <v>793</v>
      </c>
      <c r="H134" s="5">
        <v>68.2</v>
      </c>
      <c r="I134" s="5">
        <v>0.71</v>
      </c>
      <c r="J134" s="5">
        <v>3.3</v>
      </c>
      <c r="K134" s="5">
        <v>3.35</v>
      </c>
      <c r="L134" s="24">
        <v>3.91</v>
      </c>
      <c r="M134" s="33">
        <f t="shared" si="5"/>
        <v>64.290000000000006</v>
      </c>
      <c r="N134" s="64">
        <v>42837</v>
      </c>
      <c r="O134" s="1" t="s">
        <v>2076</v>
      </c>
      <c r="P134" s="9" t="s">
        <v>726</v>
      </c>
      <c r="Q134" s="8">
        <v>0.3</v>
      </c>
      <c r="R134" s="9" t="s">
        <v>795</v>
      </c>
      <c r="S134" s="8">
        <v>1.1000000000000001</v>
      </c>
      <c r="T134" s="9" t="s">
        <v>796</v>
      </c>
      <c r="U134" s="8">
        <v>3.4</v>
      </c>
      <c r="V134" s="9" t="s">
        <v>78</v>
      </c>
      <c r="AI134" s="42" t="s">
        <v>797</v>
      </c>
      <c r="AJ134" s="42" t="s">
        <v>798</v>
      </c>
      <c r="AK134" s="3">
        <v>58065095</v>
      </c>
      <c r="AL134" s="1" t="s">
        <v>797</v>
      </c>
      <c r="AM134" s="1" t="s">
        <v>799</v>
      </c>
      <c r="AN134" s="1" t="s">
        <v>800</v>
      </c>
      <c r="AO134" s="1" t="s">
        <v>1847</v>
      </c>
      <c r="AP134" s="13" t="s">
        <v>2077</v>
      </c>
      <c r="AQ134" s="13" t="s">
        <v>2078</v>
      </c>
      <c r="AR134" s="13" t="s">
        <v>80</v>
      </c>
      <c r="AS134" s="13" t="s">
        <v>1795</v>
      </c>
      <c r="AT134" s="1" t="s">
        <v>60</v>
      </c>
    </row>
    <row r="135" spans="1:46" ht="13.15" customHeight="1">
      <c r="A135" s="2">
        <v>19867</v>
      </c>
      <c r="B135" s="3" t="s">
        <v>801</v>
      </c>
      <c r="C135" s="1" t="s">
        <v>791</v>
      </c>
      <c r="D135" s="3" t="s">
        <v>792</v>
      </c>
      <c r="E135" s="14">
        <v>616726.31400000001</v>
      </c>
      <c r="F135" s="14">
        <v>6505649.8130000001</v>
      </c>
      <c r="G135" s="4" t="s">
        <v>793</v>
      </c>
      <c r="H135" s="5">
        <v>67.75</v>
      </c>
      <c r="I135" s="5">
        <v>0.49</v>
      </c>
      <c r="J135" s="5">
        <v>8.84</v>
      </c>
      <c r="K135" s="5">
        <v>8.8000000000000007</v>
      </c>
      <c r="L135" s="24">
        <v>6.41</v>
      </c>
      <c r="M135" s="33">
        <f t="shared" si="5"/>
        <v>61.34</v>
      </c>
      <c r="N135" s="64">
        <v>42837</v>
      </c>
      <c r="O135" s="1" t="s">
        <v>802</v>
      </c>
      <c r="P135" s="9" t="s">
        <v>726</v>
      </c>
      <c r="Q135" s="8">
        <v>0.3</v>
      </c>
      <c r="R135" s="9" t="s">
        <v>803</v>
      </c>
      <c r="S135" s="8">
        <v>1.3</v>
      </c>
      <c r="T135" s="9" t="s">
        <v>804</v>
      </c>
      <c r="U135" s="8">
        <v>3.3</v>
      </c>
      <c r="V135" s="9" t="s">
        <v>805</v>
      </c>
      <c r="AI135" s="42" t="s">
        <v>797</v>
      </c>
      <c r="AJ135" s="42" t="s">
        <v>798</v>
      </c>
      <c r="AK135" s="3">
        <v>58065095</v>
      </c>
      <c r="AL135" s="1" t="s">
        <v>797</v>
      </c>
      <c r="AM135" s="1" t="s">
        <v>799</v>
      </c>
      <c r="AN135" s="1" t="s">
        <v>800</v>
      </c>
      <c r="AO135" s="1" t="s">
        <v>1847</v>
      </c>
      <c r="AP135" s="13" t="s">
        <v>1953</v>
      </c>
      <c r="AQ135" s="13" t="s">
        <v>1889</v>
      </c>
      <c r="AR135" s="13" t="s">
        <v>2308</v>
      </c>
      <c r="AS135" s="13" t="s">
        <v>2047</v>
      </c>
      <c r="AT135" s="1" t="s">
        <v>60</v>
      </c>
    </row>
    <row r="136" spans="1:46" ht="13.15" customHeight="1">
      <c r="A136" s="2">
        <v>52689</v>
      </c>
      <c r="B136" s="3" t="s">
        <v>1778</v>
      </c>
      <c r="C136" s="1" t="s">
        <v>791</v>
      </c>
      <c r="D136" s="3" t="s">
        <v>792</v>
      </c>
      <c r="E136" s="14">
        <v>616704.51699999999</v>
      </c>
      <c r="F136" s="14">
        <v>6505639.8449999997</v>
      </c>
      <c r="G136" s="4" t="s">
        <v>793</v>
      </c>
      <c r="H136" s="5">
        <v>67.02</v>
      </c>
      <c r="I136" s="5">
        <v>0.48</v>
      </c>
      <c r="J136" s="5">
        <v>10</v>
      </c>
      <c r="K136" s="5">
        <v>10</v>
      </c>
      <c r="L136" s="24">
        <v>5.49</v>
      </c>
      <c r="M136" s="33">
        <f t="shared" si="5"/>
        <v>61.529999999999994</v>
      </c>
      <c r="N136" s="64">
        <v>42837</v>
      </c>
      <c r="O136" s="1" t="s">
        <v>806</v>
      </c>
      <c r="P136" s="9" t="s">
        <v>77</v>
      </c>
      <c r="Q136" s="8">
        <v>3.2</v>
      </c>
      <c r="R136" s="9" t="s">
        <v>78</v>
      </c>
      <c r="AI136" s="42" t="s">
        <v>797</v>
      </c>
      <c r="AJ136" s="42" t="s">
        <v>798</v>
      </c>
      <c r="AK136" s="3">
        <v>58065095</v>
      </c>
      <c r="AL136" s="1" t="s">
        <v>797</v>
      </c>
      <c r="AM136" s="1" t="s">
        <v>799</v>
      </c>
      <c r="AN136" s="1" t="s">
        <v>800</v>
      </c>
      <c r="AO136" s="1" t="s">
        <v>1847</v>
      </c>
      <c r="AP136" s="13" t="s">
        <v>2007</v>
      </c>
      <c r="AQ136" s="13" t="s">
        <v>1871</v>
      </c>
      <c r="AR136" s="13" t="s">
        <v>80</v>
      </c>
      <c r="AS136" s="13" t="s">
        <v>2048</v>
      </c>
      <c r="AT136" s="1" t="s">
        <v>807</v>
      </c>
    </row>
    <row r="137" spans="1:46" ht="13.15" customHeight="1">
      <c r="A137" s="2">
        <v>52690</v>
      </c>
      <c r="B137" s="3" t="s">
        <v>1779</v>
      </c>
      <c r="C137" s="1" t="s">
        <v>791</v>
      </c>
      <c r="D137" s="3" t="s">
        <v>792</v>
      </c>
      <c r="E137" s="14">
        <v>616777.85900000005</v>
      </c>
      <c r="F137" s="14">
        <v>6505706.2170000002</v>
      </c>
      <c r="G137" s="4" t="s">
        <v>793</v>
      </c>
      <c r="H137" s="5">
        <v>74.92</v>
      </c>
      <c r="I137" s="5">
        <v>0.5</v>
      </c>
      <c r="J137" s="5">
        <v>17.86</v>
      </c>
      <c r="K137" s="5">
        <v>17.899999999999999</v>
      </c>
      <c r="L137" s="24">
        <v>14.11</v>
      </c>
      <c r="M137" s="33">
        <f t="shared" si="5"/>
        <v>60.81</v>
      </c>
      <c r="N137" s="64">
        <v>42837</v>
      </c>
      <c r="O137" s="1" t="s">
        <v>808</v>
      </c>
      <c r="P137" s="9" t="s">
        <v>77</v>
      </c>
      <c r="Q137" s="8">
        <v>9.4499999999999993</v>
      </c>
      <c r="R137" s="9" t="s">
        <v>78</v>
      </c>
      <c r="AI137" s="42" t="s">
        <v>797</v>
      </c>
      <c r="AJ137" s="42" t="s">
        <v>798</v>
      </c>
      <c r="AK137" s="3">
        <v>58065095</v>
      </c>
      <c r="AL137" s="1" t="s">
        <v>797</v>
      </c>
      <c r="AM137" s="1" t="s">
        <v>799</v>
      </c>
      <c r="AN137" s="1" t="s">
        <v>800</v>
      </c>
      <c r="AO137" s="1" t="s">
        <v>1847</v>
      </c>
      <c r="AP137" s="13" t="s">
        <v>1969</v>
      </c>
      <c r="AQ137" s="13" t="s">
        <v>1889</v>
      </c>
      <c r="AR137" s="13" t="s">
        <v>2049</v>
      </c>
      <c r="AS137" s="13" t="s">
        <v>1895</v>
      </c>
      <c r="AT137" s="1" t="s">
        <v>807</v>
      </c>
    </row>
    <row r="138" spans="1:46" ht="13.15" customHeight="1">
      <c r="A138" s="2">
        <v>19868</v>
      </c>
      <c r="B138" s="3" t="s">
        <v>809</v>
      </c>
      <c r="C138" s="1" t="s">
        <v>810</v>
      </c>
      <c r="D138" s="3" t="s">
        <v>811</v>
      </c>
      <c r="E138" s="14">
        <v>683465.66899999999</v>
      </c>
      <c r="F138" s="14">
        <v>6440452.1699999999</v>
      </c>
      <c r="G138" s="4" t="s">
        <v>812</v>
      </c>
      <c r="H138" s="5">
        <v>62.65</v>
      </c>
      <c r="I138" s="5">
        <v>0.61</v>
      </c>
      <c r="J138" s="5">
        <v>5.39</v>
      </c>
      <c r="K138" s="5">
        <v>4.7</v>
      </c>
      <c r="L138" s="24">
        <v>3.58</v>
      </c>
      <c r="M138" s="33">
        <f t="shared" si="5"/>
        <v>59.07</v>
      </c>
      <c r="N138" s="64">
        <v>42837</v>
      </c>
      <c r="O138" s="1" t="s">
        <v>813</v>
      </c>
      <c r="P138" s="9" t="s">
        <v>814</v>
      </c>
      <c r="Q138" s="8">
        <v>0.8</v>
      </c>
      <c r="R138" s="9" t="s">
        <v>815</v>
      </c>
      <c r="S138" s="8">
        <v>1.4</v>
      </c>
      <c r="T138" s="9" t="s">
        <v>816</v>
      </c>
      <c r="U138" s="8">
        <v>2.2000000000000002</v>
      </c>
      <c r="V138" s="9" t="s">
        <v>817</v>
      </c>
      <c r="W138" s="8">
        <v>3.6</v>
      </c>
      <c r="X138" s="9" t="s">
        <v>818</v>
      </c>
      <c r="AI138" s="42" t="s">
        <v>819</v>
      </c>
      <c r="AJ138" s="42" t="s">
        <v>820</v>
      </c>
      <c r="AK138" s="3" t="s">
        <v>1838</v>
      </c>
      <c r="AM138" s="1" t="s">
        <v>821</v>
      </c>
      <c r="AN138" s="1" t="s">
        <v>822</v>
      </c>
      <c r="AO138" s="1" t="s">
        <v>1847</v>
      </c>
      <c r="AP138" s="13" t="s">
        <v>1970</v>
      </c>
      <c r="AQ138" s="13" t="s">
        <v>1891</v>
      </c>
      <c r="AR138" s="13" t="s">
        <v>2051</v>
      </c>
      <c r="AS138" s="13" t="s">
        <v>1895</v>
      </c>
      <c r="AT138" s="1" t="s">
        <v>60</v>
      </c>
    </row>
    <row r="139" spans="1:46" ht="13.15" customHeight="1">
      <c r="A139" s="2">
        <v>19869</v>
      </c>
      <c r="B139" s="3" t="s">
        <v>823</v>
      </c>
      <c r="C139" s="1" t="s">
        <v>810</v>
      </c>
      <c r="D139" s="3" t="s">
        <v>811</v>
      </c>
      <c r="E139" s="14">
        <v>683528.92500000005</v>
      </c>
      <c r="F139" s="14">
        <v>6440343.4749999996</v>
      </c>
      <c r="G139" s="4" t="s">
        <v>812</v>
      </c>
      <c r="H139" s="5">
        <v>61.75</v>
      </c>
      <c r="I139" s="5">
        <v>0.68</v>
      </c>
      <c r="J139" s="5">
        <v>10.17</v>
      </c>
      <c r="K139" s="5">
        <v>10.65</v>
      </c>
      <c r="L139" s="24">
        <v>9.32</v>
      </c>
      <c r="M139" s="33">
        <f t="shared" si="5"/>
        <v>52.43</v>
      </c>
      <c r="N139" s="64">
        <v>42837</v>
      </c>
      <c r="O139" s="1" t="s">
        <v>824</v>
      </c>
      <c r="P139" s="9" t="s">
        <v>66</v>
      </c>
      <c r="Q139" s="8">
        <v>0.2</v>
      </c>
      <c r="R139" s="9" t="s">
        <v>825</v>
      </c>
      <c r="S139" s="8">
        <v>0.4</v>
      </c>
      <c r="T139" s="9" t="s">
        <v>826</v>
      </c>
      <c r="U139" s="8">
        <v>1.8</v>
      </c>
      <c r="V139" s="9" t="s">
        <v>827</v>
      </c>
      <c r="W139" s="8">
        <v>3.2</v>
      </c>
      <c r="X139" s="9" t="s">
        <v>828</v>
      </c>
      <c r="AI139" s="42" t="s">
        <v>819</v>
      </c>
      <c r="AJ139" s="42" t="s">
        <v>820</v>
      </c>
      <c r="AK139" s="3" t="s">
        <v>1838</v>
      </c>
      <c r="AM139" s="1" t="s">
        <v>821</v>
      </c>
      <c r="AN139" s="1" t="s">
        <v>822</v>
      </c>
      <c r="AO139" s="1" t="s">
        <v>1847</v>
      </c>
      <c r="AP139" s="13" t="s">
        <v>1971</v>
      </c>
      <c r="AQ139" s="13" t="s">
        <v>1889</v>
      </c>
      <c r="AR139" s="13" t="s">
        <v>2050</v>
      </c>
      <c r="AS139" s="13" t="s">
        <v>1895</v>
      </c>
      <c r="AT139" s="1" t="s">
        <v>60</v>
      </c>
    </row>
    <row r="140" spans="1:46" ht="13.15" customHeight="1">
      <c r="B140" s="3" t="s">
        <v>829</v>
      </c>
      <c r="C140" s="1" t="s">
        <v>830</v>
      </c>
      <c r="D140" s="3" t="s">
        <v>831</v>
      </c>
      <c r="E140" s="14">
        <v>531862.54700000002</v>
      </c>
      <c r="F140" s="14">
        <v>6473319.3710000003</v>
      </c>
      <c r="G140" s="4" t="s">
        <v>832</v>
      </c>
      <c r="H140" s="5">
        <v>10.84</v>
      </c>
      <c r="I140" s="5">
        <v>0.35</v>
      </c>
      <c r="J140" s="5">
        <v>3.3</v>
      </c>
      <c r="K140" s="5">
        <v>3.71</v>
      </c>
      <c r="L140" s="24">
        <v>2.83</v>
      </c>
      <c r="M140" s="33">
        <f t="shared" si="5"/>
        <v>8.01</v>
      </c>
      <c r="N140" s="64">
        <v>42838</v>
      </c>
      <c r="O140" s="1" t="s">
        <v>833</v>
      </c>
      <c r="P140" s="9" t="s">
        <v>75</v>
      </c>
      <c r="Q140" s="8">
        <v>1</v>
      </c>
      <c r="R140" s="9" t="s">
        <v>705</v>
      </c>
      <c r="S140" s="8">
        <v>4.8</v>
      </c>
      <c r="T140" s="9" t="s">
        <v>834</v>
      </c>
      <c r="AI140" s="42" t="s">
        <v>835</v>
      </c>
      <c r="AJ140" s="42" t="s">
        <v>836</v>
      </c>
      <c r="AK140" s="3" t="s">
        <v>1839</v>
      </c>
      <c r="AM140" s="1" t="s">
        <v>837</v>
      </c>
      <c r="AN140" s="1" t="s">
        <v>838</v>
      </c>
      <c r="AO140" s="1" t="s">
        <v>1847</v>
      </c>
      <c r="AP140" s="13" t="s">
        <v>2263</v>
      </c>
      <c r="AQ140" s="13" t="s">
        <v>1891</v>
      </c>
      <c r="AR140" s="13" t="s">
        <v>2055</v>
      </c>
      <c r="AS140" s="13" t="s">
        <v>1895</v>
      </c>
      <c r="AT140" s="1" t="s">
        <v>839</v>
      </c>
    </row>
    <row r="141" spans="1:46" ht="13.15" customHeight="1">
      <c r="A141" s="2">
        <v>19828</v>
      </c>
      <c r="B141" s="3" t="s">
        <v>840</v>
      </c>
      <c r="C141" s="1" t="s">
        <v>830</v>
      </c>
      <c r="D141" s="3" t="s">
        <v>831</v>
      </c>
      <c r="E141" s="14">
        <v>531806.74800000002</v>
      </c>
      <c r="F141" s="14">
        <v>6473103.8169999998</v>
      </c>
      <c r="G141" s="4" t="s">
        <v>832</v>
      </c>
      <c r="H141" s="5">
        <v>9.98</v>
      </c>
      <c r="I141" s="5">
        <v>0.42</v>
      </c>
      <c r="J141" s="5">
        <v>3.32</v>
      </c>
      <c r="K141" s="5">
        <v>6.1</v>
      </c>
      <c r="L141" s="24">
        <v>2.11</v>
      </c>
      <c r="M141" s="33">
        <f t="shared" si="5"/>
        <v>7.870000000000001</v>
      </c>
      <c r="N141" s="64">
        <v>42838</v>
      </c>
      <c r="O141" s="1" t="s">
        <v>841</v>
      </c>
      <c r="P141" s="9" t="s">
        <v>726</v>
      </c>
      <c r="Q141" s="8">
        <v>0.3</v>
      </c>
      <c r="R141" s="9" t="s">
        <v>842</v>
      </c>
      <c r="S141" s="8">
        <v>0.7</v>
      </c>
      <c r="T141" s="9" t="s">
        <v>66</v>
      </c>
      <c r="U141" s="8">
        <v>0.9</v>
      </c>
      <c r="V141" s="9" t="s">
        <v>843</v>
      </c>
      <c r="W141" s="8">
        <v>1.5</v>
      </c>
      <c r="X141" s="9" t="s">
        <v>844</v>
      </c>
      <c r="Y141" s="8">
        <v>2.2000000000000002</v>
      </c>
      <c r="Z141" s="9" t="s">
        <v>845</v>
      </c>
      <c r="AA141" s="8">
        <v>2.6</v>
      </c>
      <c r="AB141" s="9" t="s">
        <v>844</v>
      </c>
      <c r="AC141" s="8">
        <v>4.5</v>
      </c>
      <c r="AD141" s="9" t="s">
        <v>843</v>
      </c>
      <c r="AE141" s="8">
        <v>5.2</v>
      </c>
      <c r="AF141" s="9" t="s">
        <v>834</v>
      </c>
      <c r="AI141" s="42" t="s">
        <v>835</v>
      </c>
      <c r="AJ141" s="42" t="s">
        <v>836</v>
      </c>
      <c r="AK141" s="3" t="s">
        <v>1839</v>
      </c>
      <c r="AM141" s="1" t="s">
        <v>837</v>
      </c>
      <c r="AN141" s="1" t="s">
        <v>838</v>
      </c>
      <c r="AO141" s="1" t="s">
        <v>1848</v>
      </c>
      <c r="AP141" s="13" t="s">
        <v>2341</v>
      </c>
      <c r="AQ141" s="13" t="s">
        <v>1872</v>
      </c>
      <c r="AR141" s="13" t="s">
        <v>80</v>
      </c>
      <c r="AS141" s="13" t="s">
        <v>2056</v>
      </c>
      <c r="AT141" s="1" t="s">
        <v>60</v>
      </c>
    </row>
    <row r="142" spans="1:46" ht="13.15" customHeight="1">
      <c r="A142" s="2">
        <v>19875</v>
      </c>
      <c r="B142" s="3" t="s">
        <v>846</v>
      </c>
      <c r="C142" s="1" t="s">
        <v>830</v>
      </c>
      <c r="D142" s="3" t="s">
        <v>831</v>
      </c>
      <c r="E142" s="14">
        <v>532052</v>
      </c>
      <c r="F142" s="14">
        <v>6473123</v>
      </c>
      <c r="G142" s="4" t="s">
        <v>832</v>
      </c>
      <c r="H142" s="5">
        <v>10.6</v>
      </c>
      <c r="I142" s="5">
        <v>0.4</v>
      </c>
      <c r="K142" s="5">
        <v>4.0999999999999996</v>
      </c>
      <c r="L142" s="24">
        <v>1.7</v>
      </c>
      <c r="M142" s="33">
        <f t="shared" si="5"/>
        <v>8.9</v>
      </c>
      <c r="N142" s="64">
        <v>38937</v>
      </c>
      <c r="O142" s="1" t="s">
        <v>847</v>
      </c>
      <c r="P142" s="9" t="s">
        <v>848</v>
      </c>
      <c r="Q142" s="8">
        <v>0.3</v>
      </c>
      <c r="R142" s="9" t="s">
        <v>849</v>
      </c>
      <c r="S142" s="8">
        <v>1.5</v>
      </c>
      <c r="T142" s="9" t="s">
        <v>850</v>
      </c>
      <c r="U142" s="8">
        <v>3.7</v>
      </c>
      <c r="V142" s="9" t="s">
        <v>845</v>
      </c>
      <c r="W142" s="8">
        <v>3.9</v>
      </c>
      <c r="X142" s="9" t="s">
        <v>843</v>
      </c>
      <c r="AI142" s="42" t="s">
        <v>835</v>
      </c>
      <c r="AJ142" s="42" t="s">
        <v>836</v>
      </c>
      <c r="AK142" s="3" t="s">
        <v>1839</v>
      </c>
      <c r="AM142" s="1" t="s">
        <v>837</v>
      </c>
      <c r="AN142" s="1" t="s">
        <v>838</v>
      </c>
      <c r="AO142" s="1" t="s">
        <v>1849</v>
      </c>
      <c r="AP142" s="13" t="s">
        <v>851</v>
      </c>
      <c r="AQ142" s="13" t="s">
        <v>80</v>
      </c>
      <c r="AR142" s="13" t="s">
        <v>80</v>
      </c>
      <c r="AS142" s="13" t="s">
        <v>2056</v>
      </c>
      <c r="AT142" s="1" t="s">
        <v>60</v>
      </c>
    </row>
    <row r="143" spans="1:46" ht="13.15" customHeight="1">
      <c r="B143" s="3" t="s">
        <v>1721</v>
      </c>
      <c r="C143" s="1" t="s">
        <v>852</v>
      </c>
      <c r="D143" s="1" t="s">
        <v>853</v>
      </c>
      <c r="E143" s="80">
        <v>634173.96</v>
      </c>
      <c r="F143" s="80">
        <v>6583385.2800000003</v>
      </c>
      <c r="G143" s="4" t="s">
        <v>854</v>
      </c>
      <c r="H143" s="5">
        <v>71.64</v>
      </c>
      <c r="I143" s="5">
        <v>0.83</v>
      </c>
      <c r="J143" s="5">
        <v>16.2</v>
      </c>
      <c r="K143" s="5">
        <v>17</v>
      </c>
      <c r="L143" s="24">
        <v>2.94</v>
      </c>
      <c r="M143" s="24">
        <f t="shared" si="5"/>
        <v>68.7</v>
      </c>
      <c r="N143" s="64">
        <v>42850</v>
      </c>
      <c r="O143" s="1" t="s">
        <v>855</v>
      </c>
      <c r="P143" s="9" t="s">
        <v>83</v>
      </c>
      <c r="Q143" s="8">
        <v>0.3</v>
      </c>
      <c r="R143" s="9" t="s">
        <v>856</v>
      </c>
      <c r="S143" s="8">
        <v>1.5</v>
      </c>
      <c r="T143" s="9" t="s">
        <v>857</v>
      </c>
      <c r="AI143" s="42" t="s">
        <v>858</v>
      </c>
      <c r="AJ143" s="42" t="s">
        <v>859</v>
      </c>
      <c r="AK143" s="49" t="s">
        <v>1804</v>
      </c>
      <c r="AM143" s="1" t="s">
        <v>575</v>
      </c>
      <c r="AN143" s="1" t="s">
        <v>860</v>
      </c>
      <c r="AO143" s="1" t="s">
        <v>1847</v>
      </c>
      <c r="AP143" s="13" t="s">
        <v>2264</v>
      </c>
      <c r="AQ143" s="13" t="s">
        <v>1889</v>
      </c>
      <c r="AR143" s="13" t="s">
        <v>2058</v>
      </c>
      <c r="AS143" s="13" t="s">
        <v>1895</v>
      </c>
      <c r="AT143" s="1" t="s">
        <v>861</v>
      </c>
    </row>
    <row r="144" spans="1:46" ht="13.15" customHeight="1">
      <c r="B144" s="3" t="s">
        <v>1722</v>
      </c>
      <c r="C144" s="1" t="s">
        <v>852</v>
      </c>
      <c r="D144" s="1" t="s">
        <v>853</v>
      </c>
      <c r="E144" s="80">
        <v>634238.98</v>
      </c>
      <c r="F144" s="80">
        <v>6583328.5</v>
      </c>
      <c r="G144" s="4" t="s">
        <v>862</v>
      </c>
      <c r="H144" s="5">
        <v>71.75</v>
      </c>
      <c r="I144" s="5">
        <v>1.02</v>
      </c>
      <c r="J144" s="5">
        <v>5.3</v>
      </c>
      <c r="K144" s="5">
        <v>6.3</v>
      </c>
      <c r="L144" s="24">
        <v>3.11</v>
      </c>
      <c r="M144" s="24">
        <f t="shared" si="5"/>
        <v>68.64</v>
      </c>
      <c r="N144" s="64">
        <v>42850</v>
      </c>
      <c r="O144" s="1" t="s">
        <v>863</v>
      </c>
      <c r="P144" s="9" t="s">
        <v>83</v>
      </c>
      <c r="Q144" s="8">
        <v>0.2</v>
      </c>
      <c r="R144" s="9" t="s">
        <v>864</v>
      </c>
      <c r="S144" s="8">
        <v>2.1</v>
      </c>
      <c r="T144" s="9" t="s">
        <v>865</v>
      </c>
      <c r="AI144" s="42" t="s">
        <v>658</v>
      </c>
      <c r="AJ144" s="42" t="s">
        <v>80</v>
      </c>
      <c r="AM144" s="1" t="s">
        <v>575</v>
      </c>
      <c r="AN144" s="1" t="s">
        <v>860</v>
      </c>
      <c r="AO144" s="1" t="s">
        <v>1847</v>
      </c>
      <c r="AP144" s="13" t="s">
        <v>1972</v>
      </c>
      <c r="AQ144" s="13" t="s">
        <v>1889</v>
      </c>
      <c r="AR144" s="13" t="s">
        <v>2057</v>
      </c>
      <c r="AS144" s="13" t="s">
        <v>1895</v>
      </c>
      <c r="AT144" s="1" t="s">
        <v>866</v>
      </c>
    </row>
    <row r="145" spans="1:46" ht="13.15" customHeight="1">
      <c r="B145" s="3" t="s">
        <v>1723</v>
      </c>
      <c r="C145" s="1" t="s">
        <v>852</v>
      </c>
      <c r="D145" s="1" t="s">
        <v>853</v>
      </c>
      <c r="E145" s="14">
        <v>634265</v>
      </c>
      <c r="F145" s="14">
        <v>6583398</v>
      </c>
      <c r="G145" s="4" t="s">
        <v>867</v>
      </c>
      <c r="H145" s="5">
        <v>69.5</v>
      </c>
      <c r="I145" s="5">
        <v>0</v>
      </c>
      <c r="K145" s="5">
        <v>7</v>
      </c>
      <c r="L145" s="24">
        <f>I145+2.7</f>
        <v>2.7</v>
      </c>
      <c r="M145" s="24">
        <f t="shared" si="5"/>
        <v>66.8</v>
      </c>
      <c r="N145" s="64">
        <v>34135</v>
      </c>
      <c r="O145" s="1" t="s">
        <v>868</v>
      </c>
      <c r="P145" s="9" t="s">
        <v>83</v>
      </c>
      <c r="Q145" s="8">
        <v>0.3</v>
      </c>
      <c r="R145" s="9" t="s">
        <v>869</v>
      </c>
      <c r="S145" s="8">
        <v>2.2999999999999998</v>
      </c>
      <c r="T145" s="9" t="s">
        <v>870</v>
      </c>
      <c r="AI145" s="42" t="s">
        <v>871</v>
      </c>
      <c r="AJ145" s="42" t="s">
        <v>872</v>
      </c>
      <c r="AK145" s="49" t="s">
        <v>1805</v>
      </c>
      <c r="AM145" s="1" t="s">
        <v>575</v>
      </c>
      <c r="AN145" s="1" t="s">
        <v>860</v>
      </c>
      <c r="AO145" s="1" t="s">
        <v>1849</v>
      </c>
      <c r="AP145" s="13" t="s">
        <v>2054</v>
      </c>
      <c r="AQ145" s="13" t="s">
        <v>80</v>
      </c>
      <c r="AR145" s="13" t="s">
        <v>80</v>
      </c>
      <c r="AS145" s="13" t="s">
        <v>80</v>
      </c>
      <c r="AT145" s="1" t="s">
        <v>873</v>
      </c>
    </row>
    <row r="146" spans="1:46" ht="13.15" customHeight="1">
      <c r="B146" s="3" t="s">
        <v>1721</v>
      </c>
      <c r="C146" s="1" t="s">
        <v>874</v>
      </c>
      <c r="D146" s="1" t="s">
        <v>875</v>
      </c>
      <c r="E146" s="80">
        <v>635748.78</v>
      </c>
      <c r="F146" s="80">
        <v>6582213.3700000001</v>
      </c>
      <c r="G146" s="4" t="s">
        <v>876</v>
      </c>
      <c r="H146" s="5">
        <v>76.25</v>
      </c>
      <c r="I146" s="5">
        <v>0.56999999999999995</v>
      </c>
      <c r="J146" s="5">
        <v>6.24</v>
      </c>
      <c r="K146" s="5">
        <v>6.8</v>
      </c>
      <c r="L146" s="24">
        <v>4.24</v>
      </c>
      <c r="M146" s="24">
        <f t="shared" si="5"/>
        <v>72.010000000000005</v>
      </c>
      <c r="N146" s="64">
        <v>42843</v>
      </c>
      <c r="O146" s="1" t="s">
        <v>877</v>
      </c>
      <c r="P146" s="9" t="s">
        <v>83</v>
      </c>
      <c r="Q146" s="8">
        <v>0.3</v>
      </c>
      <c r="R146" s="9" t="s">
        <v>878</v>
      </c>
      <c r="S146" s="8">
        <v>0.6</v>
      </c>
      <c r="T146" s="9" t="s">
        <v>879</v>
      </c>
      <c r="U146" s="8">
        <v>2.6</v>
      </c>
      <c r="V146" s="9" t="s">
        <v>880</v>
      </c>
      <c r="AI146" s="42" t="s">
        <v>881</v>
      </c>
      <c r="AJ146" s="42" t="s">
        <v>882</v>
      </c>
      <c r="AK146" s="48" t="s">
        <v>1815</v>
      </c>
      <c r="AM146" s="1" t="s">
        <v>575</v>
      </c>
      <c r="AN146" s="1" t="s">
        <v>658</v>
      </c>
      <c r="AO146" s="1" t="s">
        <v>1847</v>
      </c>
      <c r="AP146" s="13" t="s">
        <v>2265</v>
      </c>
      <c r="AQ146" s="13" t="s">
        <v>1889</v>
      </c>
      <c r="AR146" s="13" t="s">
        <v>2079</v>
      </c>
      <c r="AS146" s="13" t="s">
        <v>1895</v>
      </c>
      <c r="AT146" s="1" t="s">
        <v>883</v>
      </c>
    </row>
    <row r="147" spans="1:46" ht="13.15" customHeight="1">
      <c r="B147" s="3" t="s">
        <v>1722</v>
      </c>
      <c r="C147" s="1" t="s">
        <v>874</v>
      </c>
      <c r="D147" s="1" t="s">
        <v>875</v>
      </c>
      <c r="E147" s="80">
        <v>635608.93999999994</v>
      </c>
      <c r="F147" s="80">
        <v>6582383.9800000004</v>
      </c>
      <c r="G147" s="4" t="s">
        <v>876</v>
      </c>
      <c r="H147" s="5">
        <v>76.62</v>
      </c>
      <c r="I147" s="5">
        <v>0.71</v>
      </c>
      <c r="J147" s="5">
        <v>4.9000000000000004</v>
      </c>
      <c r="K147" s="5">
        <v>8</v>
      </c>
      <c r="L147" s="24">
        <v>5.6</v>
      </c>
      <c r="M147" s="24">
        <f t="shared" si="5"/>
        <v>71.02000000000001</v>
      </c>
      <c r="N147" s="64">
        <v>42843</v>
      </c>
      <c r="O147" s="1" t="s">
        <v>884</v>
      </c>
      <c r="P147" s="9" t="s">
        <v>885</v>
      </c>
      <c r="Q147" s="8">
        <v>1.5</v>
      </c>
      <c r="R147" s="9" t="s">
        <v>83</v>
      </c>
      <c r="S147" s="8">
        <v>1.7</v>
      </c>
      <c r="T147" s="9" t="s">
        <v>878</v>
      </c>
      <c r="U147" s="8">
        <v>2</v>
      </c>
      <c r="V147" s="9" t="s">
        <v>886</v>
      </c>
      <c r="W147" s="8">
        <v>3</v>
      </c>
      <c r="X147" s="9" t="s">
        <v>887</v>
      </c>
      <c r="AI147" s="42" t="s">
        <v>881</v>
      </c>
      <c r="AJ147" s="42" t="s">
        <v>882</v>
      </c>
      <c r="AK147" s="48" t="s">
        <v>1815</v>
      </c>
      <c r="AM147" s="1" t="s">
        <v>575</v>
      </c>
      <c r="AN147" s="1" t="s">
        <v>658</v>
      </c>
      <c r="AO147" s="1" t="s">
        <v>1848</v>
      </c>
      <c r="AP147" s="13" t="s">
        <v>2266</v>
      </c>
      <c r="AQ147" s="13" t="s">
        <v>1872</v>
      </c>
      <c r="AR147" s="13" t="s">
        <v>80</v>
      </c>
      <c r="AS147" s="13" t="s">
        <v>2061</v>
      </c>
      <c r="AT147" s="1" t="s">
        <v>883</v>
      </c>
    </row>
    <row r="148" spans="1:46" ht="13.15" customHeight="1">
      <c r="B148" s="3" t="s">
        <v>712</v>
      </c>
      <c r="C148" s="1" t="s">
        <v>874</v>
      </c>
      <c r="D148" s="1" t="s">
        <v>875</v>
      </c>
      <c r="E148" s="80">
        <v>635542.63</v>
      </c>
      <c r="F148" s="80">
        <v>6582592.8399999999</v>
      </c>
      <c r="G148" s="4" t="s">
        <v>888</v>
      </c>
      <c r="H148" s="5">
        <v>77.73</v>
      </c>
      <c r="I148" s="5">
        <v>1.31</v>
      </c>
      <c r="J148" s="5">
        <v>6.72</v>
      </c>
      <c r="K148" s="5">
        <v>7.5</v>
      </c>
      <c r="L148" s="24">
        <v>5.61</v>
      </c>
      <c r="M148" s="24">
        <f t="shared" si="5"/>
        <v>72.12</v>
      </c>
      <c r="N148" s="64">
        <v>42843</v>
      </c>
      <c r="O148" s="1" t="s">
        <v>889</v>
      </c>
      <c r="P148" s="9" t="s">
        <v>890</v>
      </c>
      <c r="Q148" s="8">
        <v>0.5</v>
      </c>
      <c r="R148" s="9" t="s">
        <v>891</v>
      </c>
      <c r="S148" s="8">
        <v>5.5</v>
      </c>
      <c r="T148" s="9" t="s">
        <v>892</v>
      </c>
      <c r="AI148" s="42" t="s">
        <v>893</v>
      </c>
      <c r="AJ148" s="42" t="s">
        <v>894</v>
      </c>
      <c r="AK148" s="3" t="s">
        <v>1882</v>
      </c>
      <c r="AM148" s="1" t="s">
        <v>575</v>
      </c>
      <c r="AN148" s="1" t="s">
        <v>658</v>
      </c>
      <c r="AO148" s="1" t="s">
        <v>1847</v>
      </c>
      <c r="AP148" s="13" t="s">
        <v>2267</v>
      </c>
      <c r="AQ148" s="13" t="s">
        <v>1889</v>
      </c>
      <c r="AR148" s="13" t="s">
        <v>2060</v>
      </c>
      <c r="AS148" s="13" t="s">
        <v>1895</v>
      </c>
      <c r="AT148" s="1" t="s">
        <v>895</v>
      </c>
    </row>
    <row r="149" spans="1:46" ht="13.15" customHeight="1">
      <c r="B149" s="3" t="s">
        <v>717</v>
      </c>
      <c r="C149" s="1" t="s">
        <v>874</v>
      </c>
      <c r="D149" s="1" t="s">
        <v>875</v>
      </c>
      <c r="E149" s="80">
        <v>635549.87</v>
      </c>
      <c r="F149" s="80">
        <v>6582498.1299999999</v>
      </c>
      <c r="G149" s="4" t="s">
        <v>888</v>
      </c>
      <c r="H149" s="5">
        <v>76.569999999999993</v>
      </c>
      <c r="I149" s="5">
        <v>0.88</v>
      </c>
      <c r="J149" s="5">
        <v>6.76</v>
      </c>
      <c r="K149" s="5">
        <v>6.6</v>
      </c>
      <c r="L149" s="24">
        <v>4.46</v>
      </c>
      <c r="M149" s="24">
        <f t="shared" si="5"/>
        <v>72.11</v>
      </c>
      <c r="N149" s="64">
        <v>42843</v>
      </c>
      <c r="O149" s="1" t="s">
        <v>896</v>
      </c>
      <c r="P149" s="9" t="s">
        <v>890</v>
      </c>
      <c r="Q149" s="8">
        <v>0.5</v>
      </c>
      <c r="R149" s="9" t="s">
        <v>897</v>
      </c>
      <c r="S149" s="8">
        <v>4.2</v>
      </c>
      <c r="T149" s="9" t="s">
        <v>892</v>
      </c>
      <c r="AI149" s="42" t="s">
        <v>893</v>
      </c>
      <c r="AJ149" s="42" t="s">
        <v>894</v>
      </c>
      <c r="AK149" s="3" t="s">
        <v>1814</v>
      </c>
      <c r="AM149" s="1" t="s">
        <v>575</v>
      </c>
      <c r="AN149" s="1" t="s">
        <v>658</v>
      </c>
      <c r="AO149" s="1" t="s">
        <v>1847</v>
      </c>
      <c r="AP149" s="13" t="s">
        <v>1973</v>
      </c>
      <c r="AQ149" s="13" t="s">
        <v>1889</v>
      </c>
      <c r="AR149" s="13" t="s">
        <v>2059</v>
      </c>
      <c r="AS149" s="13" t="s">
        <v>1895</v>
      </c>
      <c r="AT149" s="1" t="s">
        <v>895</v>
      </c>
    </row>
    <row r="150" spans="1:46" ht="13.15" customHeight="1">
      <c r="B150" s="3" t="s">
        <v>1735</v>
      </c>
      <c r="C150" s="1" t="s">
        <v>898</v>
      </c>
      <c r="D150" s="3" t="s">
        <v>899</v>
      </c>
      <c r="E150" s="14">
        <v>518374.75599999999</v>
      </c>
      <c r="F150" s="14">
        <v>6554216.0999999996</v>
      </c>
      <c r="G150" s="4" t="s">
        <v>900</v>
      </c>
      <c r="H150" s="5">
        <v>51.521000000000001</v>
      </c>
      <c r="I150" s="5">
        <v>0.26400000000000001</v>
      </c>
      <c r="J150" s="5">
        <v>4.0999999999999996</v>
      </c>
      <c r="K150" s="5">
        <v>5.3</v>
      </c>
      <c r="L150" s="24">
        <v>2.63</v>
      </c>
      <c r="M150" s="33">
        <f t="shared" si="5"/>
        <v>48.890999999999998</v>
      </c>
      <c r="N150" s="64">
        <v>42892</v>
      </c>
      <c r="O150" s="1" t="s">
        <v>901</v>
      </c>
      <c r="P150" s="9" t="s">
        <v>161</v>
      </c>
      <c r="Q150" s="8">
        <v>0.05</v>
      </c>
      <c r="R150" s="9" t="s">
        <v>902</v>
      </c>
      <c r="S150" s="8">
        <v>0.8</v>
      </c>
      <c r="T150" s="9" t="s">
        <v>2071</v>
      </c>
      <c r="U150" s="8">
        <v>4.5</v>
      </c>
      <c r="V150" s="9" t="s">
        <v>904</v>
      </c>
      <c r="AI150" s="1" t="s">
        <v>905</v>
      </c>
      <c r="AJ150" s="42" t="s">
        <v>80</v>
      </c>
      <c r="AK150" s="51" t="s">
        <v>1832</v>
      </c>
      <c r="AM150" s="1" t="s">
        <v>116</v>
      </c>
      <c r="AN150" s="1" t="s">
        <v>906</v>
      </c>
      <c r="AO150" s="1" t="s">
        <v>1848</v>
      </c>
      <c r="AP150" s="13" t="s">
        <v>2371</v>
      </c>
      <c r="AQ150" s="13" t="s">
        <v>2080</v>
      </c>
      <c r="AR150" s="13" t="s">
        <v>80</v>
      </c>
      <c r="AS150" s="13" t="s">
        <v>2073</v>
      </c>
      <c r="AT150" s="1" t="s">
        <v>907</v>
      </c>
    </row>
    <row r="151" spans="1:46" ht="13.15" customHeight="1">
      <c r="A151" s="50">
        <v>19823</v>
      </c>
      <c r="B151" s="27" t="s">
        <v>1736</v>
      </c>
      <c r="C151" s="1" t="s">
        <v>898</v>
      </c>
      <c r="D151" s="3" t="s">
        <v>899</v>
      </c>
      <c r="E151" s="28">
        <v>518300.41100000002</v>
      </c>
      <c r="F151" s="28">
        <v>6554199.8490000004</v>
      </c>
      <c r="G151" s="4" t="s">
        <v>900</v>
      </c>
      <c r="H151" s="20">
        <v>51.972999999999999</v>
      </c>
      <c r="I151" s="20">
        <v>0.71</v>
      </c>
      <c r="J151" s="20">
        <v>5.2</v>
      </c>
      <c r="K151" s="20">
        <v>8</v>
      </c>
      <c r="L151" s="33">
        <v>3.69</v>
      </c>
      <c r="M151" s="33">
        <f t="shared" si="5"/>
        <v>48.283000000000001</v>
      </c>
      <c r="N151" s="64">
        <v>42892</v>
      </c>
      <c r="O151" s="23" t="s">
        <v>908</v>
      </c>
      <c r="P151" s="7" t="s">
        <v>909</v>
      </c>
      <c r="Q151" s="32">
        <v>1.2</v>
      </c>
      <c r="R151" s="7" t="s">
        <v>910</v>
      </c>
      <c r="S151" s="32">
        <v>3.6</v>
      </c>
      <c r="T151" s="7" t="s">
        <v>911</v>
      </c>
      <c r="U151" s="32">
        <v>4.3</v>
      </c>
      <c r="V151" s="7" t="s">
        <v>912</v>
      </c>
      <c r="W151" s="32"/>
      <c r="X151" s="7"/>
      <c r="Y151" s="32"/>
      <c r="Z151" s="7"/>
      <c r="AA151" s="32"/>
      <c r="AB151" s="7"/>
      <c r="AC151" s="32"/>
      <c r="AD151" s="7"/>
      <c r="AE151" s="32"/>
      <c r="AF151" s="7"/>
      <c r="AG151" s="32"/>
      <c r="AH151" s="7"/>
      <c r="AI151" s="42" t="s">
        <v>913</v>
      </c>
      <c r="AJ151" s="42" t="s">
        <v>914</v>
      </c>
      <c r="AK151" s="51" t="s">
        <v>1832</v>
      </c>
      <c r="AL151" s="23"/>
      <c r="AM151" s="23" t="s">
        <v>116</v>
      </c>
      <c r="AN151" s="1" t="s">
        <v>906</v>
      </c>
      <c r="AO151" s="1" t="s">
        <v>1848</v>
      </c>
      <c r="AP151" s="13" t="s">
        <v>2268</v>
      </c>
      <c r="AQ151" s="13" t="s">
        <v>2045</v>
      </c>
      <c r="AR151" s="13" t="s">
        <v>80</v>
      </c>
      <c r="AS151" s="52" t="s">
        <v>2072</v>
      </c>
      <c r="AT151" s="23" t="s">
        <v>915</v>
      </c>
    </row>
    <row r="152" spans="1:46" ht="13.15" customHeight="1">
      <c r="A152" s="2">
        <v>54171</v>
      </c>
      <c r="B152" s="3" t="s">
        <v>916</v>
      </c>
      <c r="C152" s="1" t="s">
        <v>898</v>
      </c>
      <c r="D152" s="3" t="s">
        <v>899</v>
      </c>
      <c r="E152" s="14">
        <v>516673.15500000003</v>
      </c>
      <c r="F152" s="14">
        <v>6552990.5719999997</v>
      </c>
      <c r="G152" s="4" t="s">
        <v>917</v>
      </c>
      <c r="H152" s="5">
        <v>37.517000000000003</v>
      </c>
      <c r="I152" s="5">
        <v>0.53100000000000003</v>
      </c>
      <c r="J152" s="5">
        <v>8.85</v>
      </c>
      <c r="K152" s="5">
        <v>10</v>
      </c>
      <c r="L152" s="24">
        <v>3.08</v>
      </c>
      <c r="M152" s="33">
        <f t="shared" si="5"/>
        <v>34.437000000000005</v>
      </c>
      <c r="N152" s="64">
        <v>42892</v>
      </c>
      <c r="O152" s="1" t="s">
        <v>918</v>
      </c>
      <c r="P152" s="9" t="s">
        <v>83</v>
      </c>
      <c r="Q152" s="8">
        <v>0.3</v>
      </c>
      <c r="R152" s="9" t="s">
        <v>77</v>
      </c>
      <c r="S152" s="8">
        <v>5.9</v>
      </c>
      <c r="T152" s="9" t="s">
        <v>78</v>
      </c>
      <c r="AI152" s="42" t="s">
        <v>919</v>
      </c>
      <c r="AJ152" s="42" t="s">
        <v>920</v>
      </c>
      <c r="AM152" s="1" t="s">
        <v>116</v>
      </c>
      <c r="AN152" s="1" t="s">
        <v>906</v>
      </c>
      <c r="AO152" s="1" t="s">
        <v>1847</v>
      </c>
      <c r="AP152" s="13" t="s">
        <v>2269</v>
      </c>
      <c r="AQ152" s="13" t="s">
        <v>1889</v>
      </c>
      <c r="AR152" s="13" t="s">
        <v>2309</v>
      </c>
      <c r="AS152" s="13" t="s">
        <v>1895</v>
      </c>
      <c r="AT152" s="1" t="s">
        <v>921</v>
      </c>
    </row>
    <row r="153" spans="1:46" ht="13.15" customHeight="1">
      <c r="B153" s="3" t="s">
        <v>922</v>
      </c>
      <c r="C153" s="1" t="s">
        <v>898</v>
      </c>
      <c r="D153" s="3" t="s">
        <v>899</v>
      </c>
      <c r="E153" s="14">
        <v>516671.65299999999</v>
      </c>
      <c r="F153" s="14">
        <v>6552991.7769999998</v>
      </c>
      <c r="G153" s="4" t="s">
        <v>917</v>
      </c>
      <c r="H153" s="5">
        <v>37.460999999999999</v>
      </c>
      <c r="I153" s="5">
        <v>0.47199999999999998</v>
      </c>
      <c r="J153" s="5">
        <v>5.2</v>
      </c>
      <c r="K153" s="5">
        <v>5.5</v>
      </c>
      <c r="L153" s="24">
        <v>3.02</v>
      </c>
      <c r="M153" s="33">
        <f t="shared" si="5"/>
        <v>34.440999999999995</v>
      </c>
      <c r="N153" s="64">
        <v>42892</v>
      </c>
      <c r="O153" s="1" t="s">
        <v>923</v>
      </c>
      <c r="P153" s="9" t="s">
        <v>83</v>
      </c>
      <c r="Q153" s="8">
        <v>0.3</v>
      </c>
      <c r="R153" s="9" t="s">
        <v>77</v>
      </c>
      <c r="AI153" s="42" t="s">
        <v>919</v>
      </c>
      <c r="AJ153" s="42" t="s">
        <v>920</v>
      </c>
      <c r="AM153" s="1" t="s">
        <v>116</v>
      </c>
      <c r="AN153" s="1" t="s">
        <v>906</v>
      </c>
      <c r="AO153" s="1" t="s">
        <v>1847</v>
      </c>
      <c r="AP153" s="13" t="s">
        <v>2270</v>
      </c>
      <c r="AQ153" s="13" t="s">
        <v>1889</v>
      </c>
      <c r="AR153" s="13" t="s">
        <v>2068</v>
      </c>
      <c r="AS153" s="13" t="s">
        <v>1795</v>
      </c>
      <c r="AT153" s="1" t="s">
        <v>921</v>
      </c>
    </row>
    <row r="154" spans="1:46" ht="13.15" customHeight="1">
      <c r="A154" s="2">
        <v>19824</v>
      </c>
      <c r="B154" s="3" t="s">
        <v>924</v>
      </c>
      <c r="C154" s="1" t="s">
        <v>898</v>
      </c>
      <c r="D154" s="3" t="s">
        <v>899</v>
      </c>
      <c r="E154" s="14">
        <v>518481.60600000003</v>
      </c>
      <c r="F154" s="14">
        <v>6554183.7429999998</v>
      </c>
      <c r="G154" s="4" t="s">
        <v>900</v>
      </c>
      <c r="H154" s="5">
        <v>51.463999999999999</v>
      </c>
      <c r="I154" s="5">
        <v>0.72</v>
      </c>
      <c r="J154" s="5">
        <v>6.6</v>
      </c>
      <c r="K154" s="5">
        <v>6.8</v>
      </c>
      <c r="L154" s="24">
        <v>2.99</v>
      </c>
      <c r="M154" s="33">
        <f t="shared" si="5"/>
        <v>48.473999999999997</v>
      </c>
      <c r="N154" s="64">
        <v>42892</v>
      </c>
      <c r="O154" s="1" t="s">
        <v>925</v>
      </c>
      <c r="P154" s="9" t="s">
        <v>75</v>
      </c>
      <c r="Q154" s="8">
        <v>1</v>
      </c>
      <c r="R154" s="9" t="s">
        <v>77</v>
      </c>
      <c r="S154" s="8">
        <v>4.9000000000000004</v>
      </c>
      <c r="T154" s="9" t="s">
        <v>78</v>
      </c>
      <c r="AI154" s="42" t="s">
        <v>913</v>
      </c>
      <c r="AJ154" s="42" t="s">
        <v>914</v>
      </c>
      <c r="AK154" s="51" t="s">
        <v>1832</v>
      </c>
      <c r="AM154" s="1" t="s">
        <v>116</v>
      </c>
      <c r="AN154" s="1" t="s">
        <v>906</v>
      </c>
      <c r="AO154" s="1" t="s">
        <v>1848</v>
      </c>
      <c r="AP154" s="13" t="s">
        <v>2372</v>
      </c>
      <c r="AQ154" s="13" t="s">
        <v>2069</v>
      </c>
      <c r="AR154" s="13" t="s">
        <v>2070</v>
      </c>
      <c r="AS154" s="13" t="s">
        <v>2350</v>
      </c>
      <c r="AT154" s="1" t="s">
        <v>915</v>
      </c>
    </row>
    <row r="155" spans="1:46" ht="13.15" customHeight="1">
      <c r="A155" s="2">
        <v>54165</v>
      </c>
      <c r="B155" s="3" t="s">
        <v>926</v>
      </c>
      <c r="C155" s="1" t="s">
        <v>898</v>
      </c>
      <c r="D155" s="3" t="s">
        <v>899</v>
      </c>
      <c r="E155" s="14">
        <v>516848.277</v>
      </c>
      <c r="F155" s="14">
        <v>6552848.1780000003</v>
      </c>
      <c r="G155" s="4" t="s">
        <v>917</v>
      </c>
      <c r="H155" s="5">
        <v>41.44</v>
      </c>
      <c r="I155" s="5">
        <v>0.37</v>
      </c>
      <c r="J155" s="5">
        <v>8.9</v>
      </c>
      <c r="K155" s="5">
        <v>10</v>
      </c>
      <c r="L155" s="24">
        <v>6.53</v>
      </c>
      <c r="M155" s="33">
        <f t="shared" si="5"/>
        <v>34.909999999999997</v>
      </c>
      <c r="N155" s="64">
        <v>42892</v>
      </c>
      <c r="O155" s="1" t="s">
        <v>927</v>
      </c>
      <c r="P155" s="9" t="s">
        <v>83</v>
      </c>
      <c r="Q155" s="8">
        <v>0.3</v>
      </c>
      <c r="R155" s="9" t="s">
        <v>77</v>
      </c>
      <c r="S155" s="8">
        <v>6.8</v>
      </c>
      <c r="T155" s="9" t="s">
        <v>928</v>
      </c>
      <c r="U155" s="8">
        <v>7.8</v>
      </c>
      <c r="V155" s="9" t="s">
        <v>78</v>
      </c>
      <c r="AI155" s="42" t="s">
        <v>919</v>
      </c>
      <c r="AJ155" s="42" t="s">
        <v>920</v>
      </c>
      <c r="AM155" s="1" t="s">
        <v>116</v>
      </c>
      <c r="AN155" s="1" t="s">
        <v>906</v>
      </c>
      <c r="AO155" s="1" t="s">
        <v>1847</v>
      </c>
      <c r="AP155" s="13" t="s">
        <v>2271</v>
      </c>
      <c r="AQ155" s="13" t="s">
        <v>1889</v>
      </c>
      <c r="AR155" s="13" t="s">
        <v>2067</v>
      </c>
      <c r="AS155" s="13" t="s">
        <v>1895</v>
      </c>
      <c r="AT155" s="1" t="s">
        <v>921</v>
      </c>
    </row>
    <row r="156" spans="1:46" ht="13.15" customHeight="1">
      <c r="B156" s="3" t="s">
        <v>929</v>
      </c>
      <c r="C156" s="1" t="s">
        <v>898</v>
      </c>
      <c r="D156" s="3" t="s">
        <v>899</v>
      </c>
      <c r="E156" s="14">
        <v>516850.00199999998</v>
      </c>
      <c r="F156" s="14">
        <v>6552847.1390000004</v>
      </c>
      <c r="G156" s="4" t="s">
        <v>917</v>
      </c>
      <c r="H156" s="5">
        <v>41.85</v>
      </c>
      <c r="I156" s="5">
        <v>0.73</v>
      </c>
      <c r="J156" s="5">
        <v>6.3</v>
      </c>
      <c r="K156" s="5">
        <v>6.3</v>
      </c>
      <c r="L156" s="24" t="s">
        <v>930</v>
      </c>
      <c r="M156" s="24" t="s">
        <v>930</v>
      </c>
      <c r="N156" s="64">
        <v>42892</v>
      </c>
      <c r="O156" s="1" t="s">
        <v>931</v>
      </c>
      <c r="P156" s="9" t="s">
        <v>83</v>
      </c>
      <c r="Q156" s="8">
        <v>0.3</v>
      </c>
      <c r="R156" s="9" t="s">
        <v>77</v>
      </c>
      <c r="AI156" s="42" t="s">
        <v>919</v>
      </c>
      <c r="AJ156" s="42" t="s">
        <v>920</v>
      </c>
      <c r="AM156" s="1" t="s">
        <v>116</v>
      </c>
      <c r="AN156" s="1" t="s">
        <v>906</v>
      </c>
      <c r="AO156" s="1" t="s">
        <v>1847</v>
      </c>
      <c r="AP156" s="13" t="s">
        <v>1857</v>
      </c>
      <c r="AQ156" s="13" t="s">
        <v>1872</v>
      </c>
      <c r="AR156" s="13" t="s">
        <v>80</v>
      </c>
      <c r="AS156" s="13" t="s">
        <v>1795</v>
      </c>
      <c r="AT156" s="1" t="s">
        <v>921</v>
      </c>
    </row>
    <row r="157" spans="1:46" ht="13.15" customHeight="1">
      <c r="A157" s="2">
        <v>54166</v>
      </c>
      <c r="B157" s="3" t="s">
        <v>932</v>
      </c>
      <c r="C157" s="1" t="s">
        <v>898</v>
      </c>
      <c r="D157" s="3" t="s">
        <v>899</v>
      </c>
      <c r="E157" s="14">
        <v>517001.63400000002</v>
      </c>
      <c r="F157" s="14">
        <v>6552342.6399999997</v>
      </c>
      <c r="G157" s="4" t="s">
        <v>933</v>
      </c>
      <c r="H157" s="5">
        <v>37.81</v>
      </c>
      <c r="I157" s="5">
        <v>0.38</v>
      </c>
      <c r="J157" s="5">
        <v>9</v>
      </c>
      <c r="K157" s="5">
        <v>9</v>
      </c>
      <c r="L157" s="24">
        <v>2.0299999999999998</v>
      </c>
      <c r="M157" s="33">
        <f>H157-L157</f>
        <v>35.78</v>
      </c>
      <c r="N157" s="64">
        <v>42892</v>
      </c>
      <c r="O157" s="1" t="s">
        <v>934</v>
      </c>
      <c r="P157" s="9" t="s">
        <v>83</v>
      </c>
      <c r="Q157" s="8">
        <v>0.5</v>
      </c>
      <c r="R157" s="9" t="s">
        <v>77</v>
      </c>
      <c r="S157" s="8">
        <v>4.5</v>
      </c>
      <c r="T157" s="9" t="s">
        <v>78</v>
      </c>
      <c r="AI157" s="42" t="s">
        <v>935</v>
      </c>
      <c r="AJ157" s="42" t="s">
        <v>936</v>
      </c>
      <c r="AM157" s="1" t="s">
        <v>116</v>
      </c>
      <c r="AN157" s="1" t="s">
        <v>906</v>
      </c>
      <c r="AO157" s="1" t="s">
        <v>1847</v>
      </c>
      <c r="AP157" s="13" t="s">
        <v>1974</v>
      </c>
      <c r="AQ157" s="13" t="s">
        <v>1889</v>
      </c>
      <c r="AR157" s="13" t="s">
        <v>2066</v>
      </c>
      <c r="AS157" s="13" t="s">
        <v>1895</v>
      </c>
      <c r="AT157" s="1" t="s">
        <v>921</v>
      </c>
    </row>
    <row r="158" spans="1:46" ht="13.15" customHeight="1">
      <c r="A158" s="2">
        <v>54167</v>
      </c>
      <c r="B158" s="3" t="s">
        <v>937</v>
      </c>
      <c r="C158" s="1" t="s">
        <v>898</v>
      </c>
      <c r="D158" s="3" t="s">
        <v>899</v>
      </c>
      <c r="E158" s="14">
        <v>517082.429</v>
      </c>
      <c r="F158" s="14">
        <v>6553280.9850000003</v>
      </c>
      <c r="G158" s="4" t="s">
        <v>938</v>
      </c>
      <c r="H158" s="5">
        <v>42.42</v>
      </c>
      <c r="I158" s="5">
        <v>0.23</v>
      </c>
      <c r="J158" s="5">
        <v>13.1</v>
      </c>
      <c r="K158" s="5">
        <v>13</v>
      </c>
      <c r="L158" s="24">
        <v>5.83</v>
      </c>
      <c r="M158" s="33">
        <f>H158-L158</f>
        <v>36.590000000000003</v>
      </c>
      <c r="N158" s="64">
        <v>42899</v>
      </c>
      <c r="O158" s="1" t="s">
        <v>939</v>
      </c>
      <c r="P158" s="9" t="s">
        <v>83</v>
      </c>
      <c r="Q158" s="8">
        <v>0.3</v>
      </c>
      <c r="R158" s="9" t="s">
        <v>77</v>
      </c>
      <c r="S158" s="8">
        <v>6.5</v>
      </c>
      <c r="T158" s="9" t="s">
        <v>78</v>
      </c>
      <c r="AI158" s="42" t="s">
        <v>906</v>
      </c>
      <c r="AJ158" s="42" t="s">
        <v>80</v>
      </c>
      <c r="AM158" s="1" t="s">
        <v>116</v>
      </c>
      <c r="AN158" s="1" t="s">
        <v>906</v>
      </c>
      <c r="AO158" s="1" t="s">
        <v>1847</v>
      </c>
      <c r="AP158" s="13" t="s">
        <v>1975</v>
      </c>
      <c r="AQ158" s="13" t="s">
        <v>1889</v>
      </c>
      <c r="AR158" s="13" t="s">
        <v>2065</v>
      </c>
      <c r="AS158" s="13" t="s">
        <v>1895</v>
      </c>
      <c r="AT158" s="1" t="s">
        <v>921</v>
      </c>
    </row>
    <row r="159" spans="1:46" ht="13.15" customHeight="1">
      <c r="B159" s="3" t="s">
        <v>940</v>
      </c>
      <c r="C159" s="1" t="s">
        <v>898</v>
      </c>
      <c r="D159" s="3" t="s">
        <v>899</v>
      </c>
      <c r="E159" s="14">
        <v>517081.08100000001</v>
      </c>
      <c r="F159" s="14">
        <v>6553281.7000000002</v>
      </c>
      <c r="G159" s="4" t="s">
        <v>938</v>
      </c>
      <c r="H159" s="5">
        <v>42.79</v>
      </c>
      <c r="I159" s="5">
        <v>0.85</v>
      </c>
      <c r="J159" s="5">
        <v>6.3</v>
      </c>
      <c r="K159" s="5">
        <v>6.3</v>
      </c>
      <c r="L159" s="24">
        <v>6.43</v>
      </c>
      <c r="M159" s="33">
        <f>H159-L159</f>
        <v>36.36</v>
      </c>
      <c r="N159" s="64">
        <v>42892</v>
      </c>
      <c r="O159" s="1" t="s">
        <v>941</v>
      </c>
      <c r="P159" s="9" t="s">
        <v>83</v>
      </c>
      <c r="Q159" s="8">
        <v>0.3</v>
      </c>
      <c r="R159" s="9" t="s">
        <v>77</v>
      </c>
      <c r="AI159" s="42" t="s">
        <v>906</v>
      </c>
      <c r="AJ159" s="42" t="s">
        <v>80</v>
      </c>
      <c r="AM159" s="1" t="s">
        <v>116</v>
      </c>
      <c r="AN159" s="1" t="s">
        <v>906</v>
      </c>
      <c r="AO159" s="1" t="s">
        <v>1847</v>
      </c>
      <c r="AP159" s="13" t="s">
        <v>2063</v>
      </c>
      <c r="AQ159" s="13" t="s">
        <v>1889</v>
      </c>
      <c r="AR159" s="13" t="s">
        <v>2064</v>
      </c>
      <c r="AS159" s="13" t="s">
        <v>1895</v>
      </c>
      <c r="AT159" s="1" t="s">
        <v>921</v>
      </c>
    </row>
    <row r="160" spans="1:46" ht="13.15" customHeight="1">
      <c r="A160" s="2">
        <v>54164</v>
      </c>
      <c r="B160" s="3" t="s">
        <v>942</v>
      </c>
      <c r="C160" s="1" t="s">
        <v>898</v>
      </c>
      <c r="D160" s="3" t="s">
        <v>899</v>
      </c>
      <c r="E160" s="14">
        <v>517510.89500000002</v>
      </c>
      <c r="F160" s="14">
        <v>6553444.3059999999</v>
      </c>
      <c r="G160" s="4" t="s">
        <v>943</v>
      </c>
      <c r="H160" s="5">
        <v>50.59</v>
      </c>
      <c r="I160" s="5">
        <v>0.41</v>
      </c>
      <c r="J160" s="5">
        <v>16.899999999999999</v>
      </c>
      <c r="K160" s="5">
        <v>18</v>
      </c>
      <c r="L160" s="24">
        <v>8.4499999999999993</v>
      </c>
      <c r="M160" s="33">
        <f>H160-L160</f>
        <v>42.14</v>
      </c>
      <c r="N160" s="64">
        <v>42892</v>
      </c>
      <c r="O160" s="1" t="s">
        <v>944</v>
      </c>
      <c r="P160" s="9" t="s">
        <v>83</v>
      </c>
      <c r="Q160" s="8">
        <v>0.3</v>
      </c>
      <c r="R160" s="9" t="s">
        <v>77</v>
      </c>
      <c r="S160" s="8">
        <v>8.1</v>
      </c>
      <c r="T160" s="9" t="s">
        <v>78</v>
      </c>
      <c r="AI160" s="42" t="s">
        <v>945</v>
      </c>
      <c r="AJ160" s="42" t="s">
        <v>946</v>
      </c>
      <c r="AM160" s="1" t="s">
        <v>116</v>
      </c>
      <c r="AN160" s="1" t="s">
        <v>906</v>
      </c>
      <c r="AO160" s="1" t="s">
        <v>1847</v>
      </c>
      <c r="AP160" s="13" t="s">
        <v>2272</v>
      </c>
      <c r="AQ160" s="13" t="s">
        <v>1889</v>
      </c>
      <c r="AR160" s="13" t="s">
        <v>2062</v>
      </c>
      <c r="AS160" s="13" t="s">
        <v>1895</v>
      </c>
      <c r="AT160" s="1" t="s">
        <v>921</v>
      </c>
    </row>
    <row r="161" spans="1:46" ht="13.15" customHeight="1">
      <c r="A161" s="2">
        <v>19856</v>
      </c>
      <c r="B161" s="3" t="s">
        <v>947</v>
      </c>
      <c r="C161" s="13" t="s">
        <v>948</v>
      </c>
      <c r="D161" s="3" t="s">
        <v>949</v>
      </c>
      <c r="E161" s="81">
        <v>635445.65</v>
      </c>
      <c r="F161" s="81">
        <v>6583584.6500000004</v>
      </c>
      <c r="G161" s="4" t="s">
        <v>950</v>
      </c>
      <c r="H161" s="5">
        <v>68.739999999999995</v>
      </c>
      <c r="I161" s="5">
        <v>0.18</v>
      </c>
      <c r="J161" s="5">
        <v>1.9</v>
      </c>
      <c r="K161" s="5">
        <v>4.8</v>
      </c>
      <c r="L161" s="24" t="s">
        <v>951</v>
      </c>
      <c r="M161" s="24" t="s">
        <v>952</v>
      </c>
      <c r="N161" s="64">
        <v>42850</v>
      </c>
      <c r="O161" s="1" t="s">
        <v>953</v>
      </c>
      <c r="P161" s="9" t="s">
        <v>954</v>
      </c>
      <c r="Q161" s="8">
        <v>1.4</v>
      </c>
      <c r="R161" s="9" t="s">
        <v>955</v>
      </c>
      <c r="S161" s="8">
        <v>1.7</v>
      </c>
      <c r="T161" s="9" t="s">
        <v>956</v>
      </c>
      <c r="U161" s="8">
        <v>3</v>
      </c>
      <c r="V161" s="9" t="s">
        <v>957</v>
      </c>
      <c r="AI161" s="42" t="s">
        <v>958</v>
      </c>
      <c r="AJ161" s="42" t="s">
        <v>959</v>
      </c>
      <c r="AK161" s="48" t="s">
        <v>1813</v>
      </c>
      <c r="AM161" s="1" t="s">
        <v>575</v>
      </c>
      <c r="AN161" s="1" t="s">
        <v>860</v>
      </c>
      <c r="AO161" s="1" t="s">
        <v>1848</v>
      </c>
      <c r="AP161" s="13" t="s">
        <v>2353</v>
      </c>
      <c r="AQ161" s="13" t="s">
        <v>1872</v>
      </c>
      <c r="AR161" s="13" t="s">
        <v>80</v>
      </c>
      <c r="AS161" s="13" t="s">
        <v>2356</v>
      </c>
      <c r="AT161" s="1" t="s">
        <v>60</v>
      </c>
    </row>
    <row r="162" spans="1:46" ht="13.15" customHeight="1">
      <c r="A162" s="2">
        <v>19857</v>
      </c>
      <c r="B162" s="3" t="s">
        <v>960</v>
      </c>
      <c r="C162" s="13" t="s">
        <v>948</v>
      </c>
      <c r="D162" s="3" t="s">
        <v>949</v>
      </c>
      <c r="E162" s="80">
        <v>635467.36</v>
      </c>
      <c r="F162" s="80">
        <v>6583609.71</v>
      </c>
      <c r="G162" s="4" t="s">
        <v>950</v>
      </c>
      <c r="H162" s="5">
        <v>69.040000000000006</v>
      </c>
      <c r="I162" s="5">
        <v>0.6</v>
      </c>
      <c r="J162" s="5">
        <v>3</v>
      </c>
      <c r="K162" s="5">
        <v>8.3000000000000007</v>
      </c>
      <c r="L162" s="24">
        <v>3.23</v>
      </c>
      <c r="M162" s="33">
        <f t="shared" ref="M162:M193" si="6">H162-L162</f>
        <v>65.81</v>
      </c>
      <c r="N162" s="64">
        <v>42850</v>
      </c>
      <c r="O162" s="1" t="s">
        <v>961</v>
      </c>
      <c r="P162" s="9" t="s">
        <v>962</v>
      </c>
      <c r="Q162" s="8">
        <v>1.4</v>
      </c>
      <c r="R162" s="9" t="s">
        <v>963</v>
      </c>
      <c r="S162" s="8">
        <v>5.3</v>
      </c>
      <c r="T162" s="9" t="s">
        <v>964</v>
      </c>
      <c r="AI162" s="42" t="s">
        <v>958</v>
      </c>
      <c r="AJ162" s="42" t="s">
        <v>959</v>
      </c>
      <c r="AK162" s="48" t="s">
        <v>1813</v>
      </c>
      <c r="AM162" s="1" t="s">
        <v>575</v>
      </c>
      <c r="AN162" s="1" t="s">
        <v>860</v>
      </c>
      <c r="AO162" s="1" t="s">
        <v>1848</v>
      </c>
      <c r="AP162" s="13" t="s">
        <v>2355</v>
      </c>
      <c r="AQ162" s="13" t="s">
        <v>1873</v>
      </c>
      <c r="AR162" s="13" t="s">
        <v>80</v>
      </c>
      <c r="AS162" s="13" t="s">
        <v>2152</v>
      </c>
      <c r="AT162" s="1" t="s">
        <v>60</v>
      </c>
    </row>
    <row r="163" spans="1:46" ht="13.15" customHeight="1">
      <c r="A163" s="2">
        <v>19797</v>
      </c>
      <c r="B163" s="1" t="s">
        <v>1721</v>
      </c>
      <c r="C163" s="1" t="s">
        <v>965</v>
      </c>
      <c r="D163" s="1" t="s">
        <v>966</v>
      </c>
      <c r="E163" s="14">
        <v>591571.18099999998</v>
      </c>
      <c r="F163" s="14">
        <v>6530332.9720000001</v>
      </c>
      <c r="G163" s="4" t="s">
        <v>967</v>
      </c>
      <c r="H163" s="5">
        <v>66.540000000000006</v>
      </c>
      <c r="I163" s="5">
        <v>0.86</v>
      </c>
      <c r="J163" s="5">
        <v>11.05</v>
      </c>
      <c r="K163" s="5">
        <v>10.8</v>
      </c>
      <c r="L163" s="24">
        <v>2.81</v>
      </c>
      <c r="M163" s="24">
        <f t="shared" si="6"/>
        <v>63.730000000000004</v>
      </c>
      <c r="N163" s="65">
        <v>42837</v>
      </c>
      <c r="O163" s="1" t="s">
        <v>968</v>
      </c>
      <c r="P163" s="9" t="s">
        <v>969</v>
      </c>
      <c r="Q163" s="8">
        <v>0.3</v>
      </c>
      <c r="R163" s="9" t="s">
        <v>970</v>
      </c>
      <c r="S163" s="8">
        <v>1.3</v>
      </c>
      <c r="T163" s="9" t="s">
        <v>83</v>
      </c>
      <c r="U163" s="8">
        <v>1.5</v>
      </c>
      <c r="V163" s="9" t="s">
        <v>971</v>
      </c>
      <c r="W163" s="8">
        <v>8.4</v>
      </c>
      <c r="X163" s="9" t="s">
        <v>78</v>
      </c>
      <c r="AI163" s="42" t="s">
        <v>972</v>
      </c>
      <c r="AJ163" s="42" t="s">
        <v>973</v>
      </c>
      <c r="AK163" s="48" t="s">
        <v>1840</v>
      </c>
      <c r="AM163" s="1" t="s">
        <v>974</v>
      </c>
      <c r="AN163" s="1" t="s">
        <v>975</v>
      </c>
      <c r="AO163" s="1" t="s">
        <v>1847</v>
      </c>
      <c r="AP163" s="13" t="s">
        <v>1976</v>
      </c>
      <c r="AQ163" s="13" t="s">
        <v>1889</v>
      </c>
      <c r="AR163" s="13" t="s">
        <v>2088</v>
      </c>
      <c r="AS163" s="13" t="s">
        <v>2328</v>
      </c>
      <c r="AT163" s="1" t="s">
        <v>2327</v>
      </c>
    </row>
    <row r="164" spans="1:46" ht="13.15" customHeight="1">
      <c r="B164" s="3" t="s">
        <v>1737</v>
      </c>
      <c r="C164" s="1" t="s">
        <v>965</v>
      </c>
      <c r="D164" s="1" t="s">
        <v>966</v>
      </c>
      <c r="E164" s="14">
        <v>591569.40800000005</v>
      </c>
      <c r="F164" s="14">
        <v>6530335.3739999998</v>
      </c>
      <c r="G164" s="4" t="s">
        <v>967</v>
      </c>
      <c r="H164" s="5">
        <v>65.88</v>
      </c>
      <c r="I164" s="5">
        <v>0.24</v>
      </c>
      <c r="J164" s="5">
        <v>4.05</v>
      </c>
      <c r="K164" s="5">
        <v>5.8</v>
      </c>
      <c r="L164" s="24">
        <v>1.67</v>
      </c>
      <c r="M164" s="24">
        <f t="shared" si="6"/>
        <v>64.209999999999994</v>
      </c>
      <c r="N164" s="65">
        <v>42837</v>
      </c>
      <c r="O164" s="1" t="s">
        <v>977</v>
      </c>
      <c r="P164" s="9" t="s">
        <v>969</v>
      </c>
      <c r="Q164" s="8">
        <v>0.3</v>
      </c>
      <c r="R164" s="9" t="s">
        <v>970</v>
      </c>
      <c r="S164" s="8">
        <v>1.3</v>
      </c>
      <c r="T164" s="9" t="s">
        <v>83</v>
      </c>
      <c r="U164" s="8">
        <v>1.5</v>
      </c>
      <c r="V164" s="9" t="s">
        <v>971</v>
      </c>
      <c r="AI164" s="42" t="s">
        <v>972</v>
      </c>
      <c r="AJ164" s="42" t="s">
        <v>973</v>
      </c>
      <c r="AK164" s="48" t="s">
        <v>1840</v>
      </c>
      <c r="AM164" s="1" t="s">
        <v>974</v>
      </c>
      <c r="AN164" s="1" t="s">
        <v>975</v>
      </c>
      <c r="AO164" s="1" t="s">
        <v>1847</v>
      </c>
      <c r="AP164" s="13" t="s">
        <v>2354</v>
      </c>
      <c r="AQ164" s="13" t="s">
        <v>1889</v>
      </c>
      <c r="AR164" s="13" t="s">
        <v>2184</v>
      </c>
      <c r="AS164" s="13" t="s">
        <v>2089</v>
      </c>
      <c r="AT164" s="1" t="s">
        <v>976</v>
      </c>
    </row>
    <row r="165" spans="1:46" ht="13.15" customHeight="1">
      <c r="B165" s="3" t="s">
        <v>1722</v>
      </c>
      <c r="C165" s="1" t="s">
        <v>965</v>
      </c>
      <c r="D165" s="1" t="s">
        <v>966</v>
      </c>
      <c r="E165" s="14">
        <v>591845.97699999996</v>
      </c>
      <c r="F165" s="14">
        <v>6530358.3360000001</v>
      </c>
      <c r="G165" s="4" t="s">
        <v>967</v>
      </c>
      <c r="H165" s="5">
        <v>66.47</v>
      </c>
      <c r="I165" s="5">
        <v>0.76</v>
      </c>
      <c r="J165" s="5">
        <v>5.2</v>
      </c>
      <c r="K165" s="5">
        <v>5.4</v>
      </c>
      <c r="L165" s="24">
        <v>1.07</v>
      </c>
      <c r="M165" s="24">
        <f t="shared" si="6"/>
        <v>65.400000000000006</v>
      </c>
      <c r="N165" s="65">
        <v>42837</v>
      </c>
      <c r="O165" s="1" t="s">
        <v>979</v>
      </c>
      <c r="P165" s="9" t="s">
        <v>980</v>
      </c>
      <c r="Q165" s="8">
        <v>1.8</v>
      </c>
      <c r="R165" s="9" t="s">
        <v>466</v>
      </c>
      <c r="S165" s="8">
        <v>2.2000000000000002</v>
      </c>
      <c r="T165" s="9" t="s">
        <v>981</v>
      </c>
      <c r="AI165" s="42" t="s">
        <v>972</v>
      </c>
      <c r="AJ165" s="42" t="s">
        <v>973</v>
      </c>
      <c r="AK165" s="48" t="s">
        <v>1840</v>
      </c>
      <c r="AM165" s="1" t="s">
        <v>974</v>
      </c>
      <c r="AN165" s="1" t="s">
        <v>975</v>
      </c>
      <c r="AO165" s="1" t="s">
        <v>1847</v>
      </c>
      <c r="AP165" s="13" t="s">
        <v>2273</v>
      </c>
      <c r="AQ165" s="13" t="s">
        <v>2087</v>
      </c>
      <c r="AR165" s="13" t="s">
        <v>2086</v>
      </c>
      <c r="AS165" s="13" t="s">
        <v>1895</v>
      </c>
      <c r="AT165" s="1" t="s">
        <v>984</v>
      </c>
    </row>
    <row r="166" spans="1:46" ht="13.15" customHeight="1">
      <c r="A166" s="2">
        <v>30449</v>
      </c>
      <c r="B166" s="3" t="s">
        <v>1738</v>
      </c>
      <c r="C166" s="1" t="s">
        <v>965</v>
      </c>
      <c r="D166" s="1" t="s">
        <v>966</v>
      </c>
      <c r="E166" s="14">
        <v>591846.473</v>
      </c>
      <c r="F166" s="14">
        <v>6530357.9630000005</v>
      </c>
      <c r="G166" s="4" t="s">
        <v>967</v>
      </c>
      <c r="H166" s="5">
        <v>66.8</v>
      </c>
      <c r="I166" s="5">
        <v>1.0900000000000001</v>
      </c>
      <c r="J166" s="5">
        <v>9.9</v>
      </c>
      <c r="K166" s="5">
        <v>9.9</v>
      </c>
      <c r="L166" s="24">
        <v>3.08</v>
      </c>
      <c r="M166" s="24">
        <f t="shared" si="6"/>
        <v>63.72</v>
      </c>
      <c r="N166" s="65">
        <v>42837</v>
      </c>
      <c r="O166" s="1" t="s">
        <v>985</v>
      </c>
      <c r="P166" s="9" t="s">
        <v>980</v>
      </c>
      <c r="Q166" s="8">
        <v>1.8</v>
      </c>
      <c r="R166" s="9" t="s">
        <v>466</v>
      </c>
      <c r="S166" s="8">
        <v>2.2000000000000002</v>
      </c>
      <c r="T166" s="9" t="s">
        <v>981</v>
      </c>
      <c r="U166" s="8">
        <v>8.1</v>
      </c>
      <c r="V166" s="9" t="s">
        <v>78</v>
      </c>
      <c r="AI166" s="42" t="s">
        <v>972</v>
      </c>
      <c r="AJ166" s="42" t="s">
        <v>973</v>
      </c>
      <c r="AK166" s="48" t="s">
        <v>1840</v>
      </c>
      <c r="AM166" s="1" t="s">
        <v>974</v>
      </c>
      <c r="AN166" s="1" t="s">
        <v>975</v>
      </c>
      <c r="AO166" s="1" t="s">
        <v>1847</v>
      </c>
      <c r="AP166" s="13" t="s">
        <v>1977</v>
      </c>
      <c r="AQ166" s="13" t="s">
        <v>1889</v>
      </c>
      <c r="AR166" s="13" t="s">
        <v>2085</v>
      </c>
      <c r="AS166" s="13" t="s">
        <v>1895</v>
      </c>
      <c r="AT166" s="1" t="s">
        <v>984</v>
      </c>
    </row>
    <row r="167" spans="1:46" ht="13.15" customHeight="1">
      <c r="B167" s="3" t="s">
        <v>1724</v>
      </c>
      <c r="C167" s="1" t="s">
        <v>965</v>
      </c>
      <c r="D167" s="1" t="s">
        <v>966</v>
      </c>
      <c r="E167" s="14">
        <v>591820</v>
      </c>
      <c r="F167" s="14">
        <v>6530265</v>
      </c>
      <c r="G167" s="4" t="s">
        <v>986</v>
      </c>
      <c r="H167" s="5">
        <v>64.599999999999994</v>
      </c>
      <c r="K167" s="5">
        <v>8.6999999999999993</v>
      </c>
      <c r="L167" s="24">
        <v>4</v>
      </c>
      <c r="M167" s="24">
        <f t="shared" si="6"/>
        <v>60.599999999999994</v>
      </c>
      <c r="N167" s="65">
        <v>35320</v>
      </c>
      <c r="P167" s="9" t="s">
        <v>987</v>
      </c>
      <c r="Q167" s="8">
        <v>0.9</v>
      </c>
      <c r="R167" s="9" t="s">
        <v>988</v>
      </c>
      <c r="S167" s="8">
        <v>1.2</v>
      </c>
      <c r="T167" s="9" t="s">
        <v>989</v>
      </c>
      <c r="U167" s="8">
        <v>8.6999999999999993</v>
      </c>
      <c r="V167" s="9" t="s">
        <v>589</v>
      </c>
      <c r="AI167" s="42" t="s">
        <v>990</v>
      </c>
      <c r="AJ167" s="42" t="s">
        <v>991</v>
      </c>
      <c r="AK167" s="45" t="s">
        <v>1806</v>
      </c>
      <c r="AM167" s="1" t="s">
        <v>974</v>
      </c>
      <c r="AN167" s="1" t="s">
        <v>975</v>
      </c>
      <c r="AO167" s="1" t="s">
        <v>1849</v>
      </c>
      <c r="AP167" s="13" t="s">
        <v>992</v>
      </c>
      <c r="AQ167" s="13" t="s">
        <v>80</v>
      </c>
      <c r="AR167" s="13" t="s">
        <v>80</v>
      </c>
      <c r="AS167" s="13" t="s">
        <v>80</v>
      </c>
      <c r="AT167" s="1" t="s">
        <v>993</v>
      </c>
    </row>
    <row r="168" spans="1:46" ht="13.15" customHeight="1">
      <c r="B168" s="3" t="s">
        <v>1725</v>
      </c>
      <c r="C168" s="1" t="s">
        <v>965</v>
      </c>
      <c r="D168" s="1" t="s">
        <v>966</v>
      </c>
      <c r="E168" s="14">
        <v>591795.82999999996</v>
      </c>
      <c r="F168" s="14">
        <v>6530224.9280000003</v>
      </c>
      <c r="G168" s="4" t="s">
        <v>986</v>
      </c>
      <c r="H168" s="5">
        <v>66.37</v>
      </c>
      <c r="I168" s="5">
        <v>0.63</v>
      </c>
      <c r="J168" s="5">
        <v>5.1100000000000003</v>
      </c>
      <c r="K168" s="5">
        <v>5.3</v>
      </c>
      <c r="L168" s="24">
        <v>1.86</v>
      </c>
      <c r="M168" s="24">
        <f t="shared" si="6"/>
        <v>64.510000000000005</v>
      </c>
      <c r="N168" s="65">
        <v>42837</v>
      </c>
      <c r="O168" s="1" t="s">
        <v>994</v>
      </c>
      <c r="P168" s="9" t="s">
        <v>995</v>
      </c>
      <c r="Q168" s="8">
        <v>0.9</v>
      </c>
      <c r="R168" s="9" t="s">
        <v>996</v>
      </c>
      <c r="S168" s="8">
        <v>1.2</v>
      </c>
      <c r="T168" s="9" t="s">
        <v>997</v>
      </c>
      <c r="AI168" s="42" t="s">
        <v>990</v>
      </c>
      <c r="AJ168" s="42" t="s">
        <v>991</v>
      </c>
      <c r="AK168" s="45" t="s">
        <v>1806</v>
      </c>
      <c r="AM168" s="1" t="s">
        <v>974</v>
      </c>
      <c r="AN168" s="1" t="s">
        <v>975</v>
      </c>
      <c r="AO168" s="1" t="s">
        <v>1847</v>
      </c>
      <c r="AP168" s="13" t="s">
        <v>1978</v>
      </c>
      <c r="AQ168" s="13" t="s">
        <v>1889</v>
      </c>
      <c r="AR168" s="13" t="s">
        <v>2084</v>
      </c>
      <c r="AS168" s="13" t="s">
        <v>1795</v>
      </c>
      <c r="AT168" s="1" t="s">
        <v>984</v>
      </c>
    </row>
    <row r="169" spans="1:46" ht="13.15" customHeight="1">
      <c r="A169" s="2">
        <v>30450</v>
      </c>
      <c r="B169" s="3" t="s">
        <v>1739</v>
      </c>
      <c r="C169" s="1" t="s">
        <v>965</v>
      </c>
      <c r="D169" s="1" t="s">
        <v>966</v>
      </c>
      <c r="E169" s="14">
        <v>591795.48899999994</v>
      </c>
      <c r="F169" s="14">
        <v>6530224.3739999998</v>
      </c>
      <c r="G169" s="4" t="s">
        <v>986</v>
      </c>
      <c r="H169" s="5">
        <v>66.56</v>
      </c>
      <c r="I169" s="5">
        <v>0.87</v>
      </c>
      <c r="J169" s="5">
        <v>10.8</v>
      </c>
      <c r="K169" s="5">
        <v>10.7</v>
      </c>
      <c r="L169" s="24">
        <v>2.84</v>
      </c>
      <c r="M169" s="24">
        <f t="shared" si="6"/>
        <v>63.72</v>
      </c>
      <c r="N169" s="65">
        <v>42837</v>
      </c>
      <c r="O169" s="1" t="s">
        <v>998</v>
      </c>
      <c r="P169" s="9" t="s">
        <v>995</v>
      </c>
      <c r="Q169" s="8">
        <v>0.9</v>
      </c>
      <c r="R169" s="9" t="s">
        <v>996</v>
      </c>
      <c r="S169" s="8">
        <v>1.2</v>
      </c>
      <c r="T169" s="9" t="s">
        <v>997</v>
      </c>
      <c r="U169" s="8">
        <v>9.1</v>
      </c>
      <c r="V169" s="9" t="s">
        <v>78</v>
      </c>
      <c r="AI169" s="42" t="s">
        <v>990</v>
      </c>
      <c r="AJ169" s="42" t="s">
        <v>991</v>
      </c>
      <c r="AK169" s="45" t="s">
        <v>1806</v>
      </c>
      <c r="AM169" s="1" t="s">
        <v>974</v>
      </c>
      <c r="AN169" s="1" t="s">
        <v>975</v>
      </c>
      <c r="AO169" s="1" t="s">
        <v>1847</v>
      </c>
      <c r="AP169" s="13" t="s">
        <v>1979</v>
      </c>
      <c r="AQ169" s="13" t="s">
        <v>1889</v>
      </c>
      <c r="AR169" s="13" t="s">
        <v>2083</v>
      </c>
      <c r="AS169" s="13" t="s">
        <v>1895</v>
      </c>
      <c r="AT169" s="1" t="s">
        <v>984</v>
      </c>
    </row>
    <row r="170" spans="1:46" ht="13.15" customHeight="1">
      <c r="B170" s="3" t="s">
        <v>174</v>
      </c>
      <c r="C170" s="1" t="s">
        <v>965</v>
      </c>
      <c r="D170" s="1" t="s">
        <v>966</v>
      </c>
      <c r="E170" s="14">
        <v>591848.43900000001</v>
      </c>
      <c r="F170" s="14">
        <v>6530056.8629999999</v>
      </c>
      <c r="G170" s="4" t="s">
        <v>999</v>
      </c>
      <c r="H170" s="5">
        <v>65.319999999999993</v>
      </c>
      <c r="I170" s="5">
        <v>0.68</v>
      </c>
      <c r="J170" s="5">
        <v>4.97</v>
      </c>
      <c r="K170" s="5">
        <v>5.4</v>
      </c>
      <c r="L170" s="24">
        <v>1.64</v>
      </c>
      <c r="M170" s="24">
        <f t="shared" si="6"/>
        <v>63.679999999999993</v>
      </c>
      <c r="N170" s="65">
        <v>42837</v>
      </c>
      <c r="O170" s="1" t="s">
        <v>1000</v>
      </c>
      <c r="P170" s="9" t="s">
        <v>1001</v>
      </c>
      <c r="Q170" s="8">
        <v>1.7</v>
      </c>
      <c r="R170" s="9" t="s">
        <v>466</v>
      </c>
      <c r="S170" s="8">
        <v>2.4</v>
      </c>
      <c r="T170" s="9" t="s">
        <v>1002</v>
      </c>
      <c r="AI170" s="42" t="s">
        <v>972</v>
      </c>
      <c r="AJ170" s="42" t="s">
        <v>973</v>
      </c>
      <c r="AK170" s="48" t="s">
        <v>1840</v>
      </c>
      <c r="AM170" s="1" t="s">
        <v>974</v>
      </c>
      <c r="AN170" s="1" t="s">
        <v>975</v>
      </c>
      <c r="AO170" s="1" t="s">
        <v>1847</v>
      </c>
      <c r="AP170" s="13" t="s">
        <v>2274</v>
      </c>
      <c r="AQ170" s="13" t="s">
        <v>1889</v>
      </c>
      <c r="AR170" s="13" t="s">
        <v>2082</v>
      </c>
      <c r="AS170" s="13" t="s">
        <v>1795</v>
      </c>
      <c r="AT170" s="1" t="s">
        <v>984</v>
      </c>
    </row>
    <row r="171" spans="1:46" ht="13.15" customHeight="1">
      <c r="A171" s="2">
        <v>19394</v>
      </c>
      <c r="B171" s="3" t="s">
        <v>1003</v>
      </c>
      <c r="C171" s="1" t="s">
        <v>965</v>
      </c>
      <c r="D171" s="1" t="s">
        <v>966</v>
      </c>
      <c r="E171" s="14">
        <v>591850.98899999994</v>
      </c>
      <c r="F171" s="14">
        <v>6530053.2280000001</v>
      </c>
      <c r="G171" s="4" t="s">
        <v>999</v>
      </c>
      <c r="H171" s="5">
        <v>65.86</v>
      </c>
      <c r="I171" s="5">
        <v>1.1299999999999999</v>
      </c>
      <c r="J171" s="5">
        <v>30</v>
      </c>
      <c r="K171" s="5">
        <v>30.5</v>
      </c>
      <c r="L171" s="24">
        <v>2.15</v>
      </c>
      <c r="M171" s="24">
        <f t="shared" si="6"/>
        <v>63.71</v>
      </c>
      <c r="N171" s="65">
        <v>42837</v>
      </c>
      <c r="O171" s="1" t="s">
        <v>1004</v>
      </c>
      <c r="P171" s="9" t="s">
        <v>1005</v>
      </c>
      <c r="Q171" s="8">
        <v>1.2</v>
      </c>
      <c r="R171" s="9" t="s">
        <v>1006</v>
      </c>
      <c r="S171" s="8">
        <v>1.5</v>
      </c>
      <c r="T171" s="9" t="s">
        <v>1007</v>
      </c>
      <c r="U171" s="8">
        <v>1.7</v>
      </c>
      <c r="V171" s="9" t="s">
        <v>1008</v>
      </c>
      <c r="W171" s="8">
        <v>4</v>
      </c>
      <c r="X171" s="9" t="s">
        <v>1009</v>
      </c>
      <c r="Y171" s="8">
        <v>5.6</v>
      </c>
      <c r="Z171" s="9" t="s">
        <v>1010</v>
      </c>
      <c r="AA171" s="8">
        <v>7.7</v>
      </c>
      <c r="AB171" s="9" t="s">
        <v>1011</v>
      </c>
      <c r="AI171" s="42" t="s">
        <v>972</v>
      </c>
      <c r="AJ171" s="42" t="s">
        <v>973</v>
      </c>
      <c r="AK171" s="48" t="s">
        <v>1841</v>
      </c>
      <c r="AM171" s="1" t="s">
        <v>974</v>
      </c>
      <c r="AN171" s="1" t="s">
        <v>1012</v>
      </c>
      <c r="AO171" s="1" t="s">
        <v>1847</v>
      </c>
      <c r="AP171" s="13" t="s">
        <v>2275</v>
      </c>
      <c r="AQ171" s="13" t="s">
        <v>1889</v>
      </c>
      <c r="AR171" s="13" t="s">
        <v>2081</v>
      </c>
      <c r="AS171" s="13" t="s">
        <v>2373</v>
      </c>
      <c r="AT171" s="1" t="s">
        <v>1013</v>
      </c>
    </row>
    <row r="172" spans="1:46" ht="13.15" customHeight="1">
      <c r="B172" s="3" t="s">
        <v>1740</v>
      </c>
      <c r="C172" s="1" t="s">
        <v>1014</v>
      </c>
      <c r="D172" s="1" t="s">
        <v>1015</v>
      </c>
      <c r="E172" s="14">
        <v>554730</v>
      </c>
      <c r="F172" s="14">
        <v>6591889</v>
      </c>
      <c r="G172" s="4" t="s">
        <v>1016</v>
      </c>
      <c r="H172" s="5">
        <v>24.68</v>
      </c>
      <c r="I172" s="5">
        <v>0.66</v>
      </c>
      <c r="J172" s="5">
        <v>4.8</v>
      </c>
      <c r="K172" s="5">
        <v>5.23</v>
      </c>
      <c r="L172" s="24">
        <v>4.25</v>
      </c>
      <c r="M172" s="24">
        <f t="shared" si="6"/>
        <v>20.43</v>
      </c>
      <c r="N172" s="64">
        <v>42906</v>
      </c>
      <c r="O172" s="1" t="s">
        <v>1017</v>
      </c>
      <c r="AI172" s="1" t="s">
        <v>1018</v>
      </c>
      <c r="AJ172" s="42" t="s">
        <v>1019</v>
      </c>
      <c r="AK172" s="48" t="s">
        <v>1822</v>
      </c>
      <c r="AM172" s="1" t="s">
        <v>116</v>
      </c>
      <c r="AN172" s="1" t="s">
        <v>1020</v>
      </c>
      <c r="AO172" s="1" t="s">
        <v>1847</v>
      </c>
      <c r="AP172" s="13" t="s">
        <v>2109</v>
      </c>
      <c r="AQ172" s="13" t="s">
        <v>1889</v>
      </c>
      <c r="AR172" s="13" t="s">
        <v>2110</v>
      </c>
      <c r="AS172" s="13" t="s">
        <v>1895</v>
      </c>
      <c r="AT172" s="1" t="s">
        <v>1021</v>
      </c>
    </row>
    <row r="173" spans="1:46" ht="13.15" customHeight="1">
      <c r="B173" s="3" t="s">
        <v>1741</v>
      </c>
      <c r="C173" s="1" t="s">
        <v>1014</v>
      </c>
      <c r="D173" s="1" t="s">
        <v>1015</v>
      </c>
      <c r="E173" s="14">
        <v>554640</v>
      </c>
      <c r="F173" s="14">
        <v>6591792</v>
      </c>
      <c r="G173" s="4" t="s">
        <v>1016</v>
      </c>
      <c r="H173" s="5">
        <v>23.16</v>
      </c>
      <c r="I173" s="5">
        <v>0.42</v>
      </c>
      <c r="J173" s="5">
        <v>3.55</v>
      </c>
      <c r="K173" s="5">
        <v>5.3</v>
      </c>
      <c r="L173" s="24">
        <v>2.34</v>
      </c>
      <c r="M173" s="24">
        <f t="shared" si="6"/>
        <v>20.82</v>
      </c>
      <c r="N173" s="64">
        <v>42906</v>
      </c>
      <c r="O173" s="1" t="s">
        <v>1022</v>
      </c>
      <c r="AI173" s="1" t="s">
        <v>1018</v>
      </c>
      <c r="AJ173" s="42" t="s">
        <v>1019</v>
      </c>
      <c r="AK173" s="48" t="s">
        <v>1822</v>
      </c>
      <c r="AM173" s="1" t="s">
        <v>116</v>
      </c>
      <c r="AN173" s="1" t="s">
        <v>1020</v>
      </c>
      <c r="AO173" s="1" t="s">
        <v>1848</v>
      </c>
      <c r="AP173" s="13" t="s">
        <v>2107</v>
      </c>
      <c r="AQ173" s="1" t="s">
        <v>2357</v>
      </c>
      <c r="AR173" s="13" t="s">
        <v>80</v>
      </c>
      <c r="AS173" s="13" t="s">
        <v>2370</v>
      </c>
      <c r="AT173" s="1" t="s">
        <v>1021</v>
      </c>
    </row>
    <row r="174" spans="1:46" ht="13.15" customHeight="1">
      <c r="B174" s="3" t="s">
        <v>1742</v>
      </c>
      <c r="C174" s="1" t="s">
        <v>1014</v>
      </c>
      <c r="D174" s="1" t="s">
        <v>1015</v>
      </c>
      <c r="E174" s="14">
        <v>554489</v>
      </c>
      <c r="F174" s="14">
        <v>6591607</v>
      </c>
      <c r="G174" s="4" t="s">
        <v>1016</v>
      </c>
      <c r="H174" s="5">
        <v>25.35</v>
      </c>
      <c r="I174" s="5">
        <v>1.26</v>
      </c>
      <c r="J174" s="5">
        <v>2.36</v>
      </c>
      <c r="K174" s="5">
        <v>2.98</v>
      </c>
      <c r="L174" s="24">
        <v>1.42</v>
      </c>
      <c r="M174" s="24">
        <f t="shared" si="6"/>
        <v>23.93</v>
      </c>
      <c r="N174" s="64">
        <v>42906</v>
      </c>
      <c r="O174" s="1" t="s">
        <v>1023</v>
      </c>
      <c r="AI174" s="1" t="s">
        <v>1018</v>
      </c>
      <c r="AJ174" s="42" t="s">
        <v>1019</v>
      </c>
      <c r="AK174" s="48" t="s">
        <v>1822</v>
      </c>
      <c r="AM174" s="1" t="s">
        <v>116</v>
      </c>
      <c r="AN174" s="1" t="s">
        <v>1020</v>
      </c>
      <c r="AO174" s="1" t="s">
        <v>1847</v>
      </c>
      <c r="AP174" s="13" t="s">
        <v>2276</v>
      </c>
      <c r="AQ174" s="13" t="s">
        <v>1889</v>
      </c>
      <c r="AR174" s="13" t="s">
        <v>2106</v>
      </c>
      <c r="AS174" s="13" t="s">
        <v>1895</v>
      </c>
      <c r="AT174" s="1" t="s">
        <v>1021</v>
      </c>
    </row>
    <row r="175" spans="1:46" ht="13.15" customHeight="1">
      <c r="B175" s="3" t="s">
        <v>1743</v>
      </c>
      <c r="C175" s="1" t="s">
        <v>1014</v>
      </c>
      <c r="D175" s="1" t="s">
        <v>1015</v>
      </c>
      <c r="E175" s="14">
        <v>554839</v>
      </c>
      <c r="F175" s="14">
        <v>6591583</v>
      </c>
      <c r="G175" s="4" t="s">
        <v>1016</v>
      </c>
      <c r="H175" s="5">
        <v>24.26</v>
      </c>
      <c r="I175" s="5">
        <v>0.21</v>
      </c>
      <c r="J175" s="5">
        <v>3.84</v>
      </c>
      <c r="K175" s="5">
        <v>3.79</v>
      </c>
      <c r="L175" s="24">
        <v>1.08</v>
      </c>
      <c r="M175" s="24">
        <f t="shared" si="6"/>
        <v>23.18</v>
      </c>
      <c r="N175" s="64">
        <v>42906</v>
      </c>
      <c r="O175" s="1" t="s">
        <v>1024</v>
      </c>
      <c r="AI175" s="1" t="s">
        <v>1018</v>
      </c>
      <c r="AJ175" s="42" t="s">
        <v>1019</v>
      </c>
      <c r="AK175" s="48" t="s">
        <v>1822</v>
      </c>
      <c r="AM175" s="1" t="s">
        <v>116</v>
      </c>
      <c r="AN175" s="1" t="s">
        <v>1020</v>
      </c>
      <c r="AO175" s="1" t="s">
        <v>1847</v>
      </c>
      <c r="AP175" s="13" t="s">
        <v>2104</v>
      </c>
      <c r="AQ175" s="13" t="s">
        <v>1889</v>
      </c>
      <c r="AR175" s="13" t="s">
        <v>2103</v>
      </c>
      <c r="AS175" s="13" t="s">
        <v>1895</v>
      </c>
      <c r="AT175" s="1" t="s">
        <v>1021</v>
      </c>
    </row>
    <row r="176" spans="1:46" ht="13.15" customHeight="1">
      <c r="B176" s="3" t="s">
        <v>1744</v>
      </c>
      <c r="C176" s="1" t="s">
        <v>1014</v>
      </c>
      <c r="D176" s="1" t="s">
        <v>1015</v>
      </c>
      <c r="E176" s="14">
        <v>554882</v>
      </c>
      <c r="F176" s="14">
        <v>6591562</v>
      </c>
      <c r="G176" s="4" t="s">
        <v>1016</v>
      </c>
      <c r="H176" s="5">
        <v>24.84</v>
      </c>
      <c r="I176" s="5">
        <v>0.23</v>
      </c>
      <c r="J176" s="5">
        <v>3.9</v>
      </c>
      <c r="K176" s="5">
        <v>3.57</v>
      </c>
      <c r="L176" s="24">
        <v>1.2</v>
      </c>
      <c r="M176" s="24">
        <f t="shared" si="6"/>
        <v>23.64</v>
      </c>
      <c r="N176" s="64">
        <v>42906</v>
      </c>
      <c r="O176" s="1" t="s">
        <v>1025</v>
      </c>
      <c r="AI176" s="1" t="s">
        <v>1018</v>
      </c>
      <c r="AJ176" s="42" t="s">
        <v>1019</v>
      </c>
      <c r="AK176" s="48" t="s">
        <v>1822</v>
      </c>
      <c r="AM176" s="1" t="s">
        <v>116</v>
      </c>
      <c r="AN176" s="1" t="s">
        <v>1020</v>
      </c>
      <c r="AO176" s="1" t="s">
        <v>1847</v>
      </c>
      <c r="AP176" s="13" t="s">
        <v>2101</v>
      </c>
      <c r="AQ176" s="13" t="s">
        <v>1889</v>
      </c>
      <c r="AR176" s="13" t="s">
        <v>2102</v>
      </c>
      <c r="AS176" s="13" t="s">
        <v>1895</v>
      </c>
      <c r="AT176" s="1" t="s">
        <v>1021</v>
      </c>
    </row>
    <row r="177" spans="1:46" ht="13.15" customHeight="1">
      <c r="B177" s="3" t="s">
        <v>1745</v>
      </c>
      <c r="C177" s="1" t="s">
        <v>1014</v>
      </c>
      <c r="D177" s="1" t="s">
        <v>1015</v>
      </c>
      <c r="E177" s="14">
        <v>554854</v>
      </c>
      <c r="F177" s="14">
        <v>6591718</v>
      </c>
      <c r="G177" s="4" t="s">
        <v>1016</v>
      </c>
      <c r="H177" s="5">
        <v>24.02</v>
      </c>
      <c r="I177" s="5">
        <v>0.5</v>
      </c>
      <c r="J177" s="5">
        <v>4.53</v>
      </c>
      <c r="K177" s="5">
        <v>4.4400000000000004</v>
      </c>
      <c r="L177" s="24">
        <v>2.64</v>
      </c>
      <c r="M177" s="24">
        <f t="shared" si="6"/>
        <v>21.38</v>
      </c>
      <c r="N177" s="64">
        <v>42906</v>
      </c>
      <c r="O177" s="1" t="s">
        <v>1026</v>
      </c>
      <c r="AI177" s="1" t="s">
        <v>1018</v>
      </c>
      <c r="AJ177" s="42" t="s">
        <v>1019</v>
      </c>
      <c r="AK177" s="48" t="s">
        <v>1822</v>
      </c>
      <c r="AM177" s="1" t="s">
        <v>116</v>
      </c>
      <c r="AN177" s="1" t="s">
        <v>1020</v>
      </c>
      <c r="AO177" s="1" t="s">
        <v>1847</v>
      </c>
      <c r="AP177" s="13" t="s">
        <v>2098</v>
      </c>
      <c r="AQ177" s="13" t="s">
        <v>1889</v>
      </c>
      <c r="AR177" s="13" t="s">
        <v>2100</v>
      </c>
      <c r="AS177" s="13" t="s">
        <v>1895</v>
      </c>
      <c r="AT177" s="1" t="s">
        <v>1021</v>
      </c>
    </row>
    <row r="178" spans="1:46" ht="13.15" customHeight="1">
      <c r="B178" s="3" t="s">
        <v>1746</v>
      </c>
      <c r="C178" s="1" t="s">
        <v>1014</v>
      </c>
      <c r="D178" s="1" t="s">
        <v>1015</v>
      </c>
      <c r="E178" s="14">
        <v>554919</v>
      </c>
      <c r="F178" s="14">
        <v>6591690</v>
      </c>
      <c r="G178" s="4" t="s">
        <v>1016</v>
      </c>
      <c r="H178" s="5">
        <v>24.61</v>
      </c>
      <c r="I178" s="5">
        <v>0.1</v>
      </c>
      <c r="J178" s="5">
        <v>4.95</v>
      </c>
      <c r="K178" s="5">
        <v>4.78</v>
      </c>
      <c r="L178" s="24">
        <v>2.76</v>
      </c>
      <c r="M178" s="24">
        <f t="shared" si="6"/>
        <v>21.85</v>
      </c>
      <c r="N178" s="64">
        <v>42906</v>
      </c>
      <c r="O178" s="1" t="s">
        <v>1027</v>
      </c>
      <c r="AI178" s="1" t="s">
        <v>1018</v>
      </c>
      <c r="AJ178" s="42" t="s">
        <v>1019</v>
      </c>
      <c r="AK178" s="48" t="s">
        <v>1822</v>
      </c>
      <c r="AM178" s="1" t="s">
        <v>116</v>
      </c>
      <c r="AN178" s="1" t="s">
        <v>1020</v>
      </c>
      <c r="AO178" s="1" t="s">
        <v>1847</v>
      </c>
      <c r="AP178" s="13" t="s">
        <v>2093</v>
      </c>
      <c r="AQ178" s="13" t="s">
        <v>1889</v>
      </c>
      <c r="AR178" s="13" t="s">
        <v>2099</v>
      </c>
      <c r="AS178" s="13" t="s">
        <v>1895</v>
      </c>
      <c r="AT178" s="1" t="s">
        <v>1021</v>
      </c>
    </row>
    <row r="179" spans="1:46" ht="13.15" customHeight="1">
      <c r="B179" s="3" t="s">
        <v>1028</v>
      </c>
      <c r="C179" s="1" t="s">
        <v>1014</v>
      </c>
      <c r="D179" s="1" t="s">
        <v>1015</v>
      </c>
      <c r="E179" s="14">
        <v>554964</v>
      </c>
      <c r="F179" s="14">
        <v>6591662</v>
      </c>
      <c r="G179" s="4" t="s">
        <v>1016</v>
      </c>
      <c r="H179" s="5">
        <v>24.91</v>
      </c>
      <c r="I179" s="5">
        <v>0.26</v>
      </c>
      <c r="J179" s="5">
        <v>4.8499999999999996</v>
      </c>
      <c r="K179" s="5">
        <v>4.8499999999999996</v>
      </c>
      <c r="L179" s="24">
        <v>2.82</v>
      </c>
      <c r="M179" s="24">
        <f t="shared" si="6"/>
        <v>22.09</v>
      </c>
      <c r="N179" s="64">
        <v>42906</v>
      </c>
      <c r="O179" s="1" t="s">
        <v>1029</v>
      </c>
      <c r="P179" s="9" t="s">
        <v>1030</v>
      </c>
      <c r="Q179" s="8">
        <v>1.55</v>
      </c>
      <c r="R179" s="9" t="s">
        <v>1031</v>
      </c>
      <c r="S179" s="8">
        <v>2</v>
      </c>
      <c r="T179" s="9" t="s">
        <v>1032</v>
      </c>
      <c r="AI179" s="1" t="s">
        <v>1018</v>
      </c>
      <c r="AJ179" s="42" t="s">
        <v>1019</v>
      </c>
      <c r="AK179" s="48" t="s">
        <v>1822</v>
      </c>
      <c r="AM179" s="1" t="s">
        <v>116</v>
      </c>
      <c r="AN179" s="1" t="s">
        <v>1020</v>
      </c>
      <c r="AO179" s="1" t="s">
        <v>1847</v>
      </c>
      <c r="AP179" s="13" t="s">
        <v>2093</v>
      </c>
      <c r="AQ179" s="13" t="s">
        <v>1889</v>
      </c>
      <c r="AR179" s="13" t="s">
        <v>2097</v>
      </c>
      <c r="AS179" s="13" t="s">
        <v>1895</v>
      </c>
      <c r="AT179" s="1" t="s">
        <v>1021</v>
      </c>
    </row>
    <row r="180" spans="1:46" ht="13.15" customHeight="1">
      <c r="B180" s="3" t="s">
        <v>1033</v>
      </c>
      <c r="C180" s="1" t="s">
        <v>1014</v>
      </c>
      <c r="D180" s="1" t="s">
        <v>1015</v>
      </c>
      <c r="E180" s="14">
        <v>554913</v>
      </c>
      <c r="F180" s="14">
        <v>6591534</v>
      </c>
      <c r="G180" s="4" t="s">
        <v>1016</v>
      </c>
      <c r="H180" s="5">
        <v>25.78</v>
      </c>
      <c r="I180" s="5">
        <v>0.43</v>
      </c>
      <c r="J180" s="5">
        <v>4.6100000000000003</v>
      </c>
      <c r="K180" s="5">
        <v>4.4800000000000004</v>
      </c>
      <c r="L180" s="24">
        <v>1.94</v>
      </c>
      <c r="M180" s="24">
        <f t="shared" si="6"/>
        <v>23.84</v>
      </c>
      <c r="N180" s="64">
        <v>42906</v>
      </c>
      <c r="O180" s="1" t="s">
        <v>1034</v>
      </c>
      <c r="P180" s="9" t="s">
        <v>1035</v>
      </c>
      <c r="Q180" s="8">
        <v>1.5</v>
      </c>
      <c r="R180" s="9" t="s">
        <v>1036</v>
      </c>
      <c r="AI180" s="1" t="s">
        <v>1018</v>
      </c>
      <c r="AJ180" s="42" t="s">
        <v>1019</v>
      </c>
      <c r="AK180" s="48" t="s">
        <v>1822</v>
      </c>
      <c r="AM180" s="1" t="s">
        <v>116</v>
      </c>
      <c r="AN180" s="1" t="s">
        <v>1020</v>
      </c>
      <c r="AO180" s="1" t="s">
        <v>1847</v>
      </c>
      <c r="AP180" s="13" t="s">
        <v>2095</v>
      </c>
      <c r="AQ180" s="13" t="s">
        <v>1889</v>
      </c>
      <c r="AR180" s="13" t="s">
        <v>2096</v>
      </c>
      <c r="AS180" s="13" t="s">
        <v>1895</v>
      </c>
      <c r="AT180" s="1" t="s">
        <v>1021</v>
      </c>
    </row>
    <row r="181" spans="1:46" ht="13.15" customHeight="1">
      <c r="B181" s="3" t="s">
        <v>1037</v>
      </c>
      <c r="C181" s="1" t="s">
        <v>1014</v>
      </c>
      <c r="D181" s="1" t="s">
        <v>1015</v>
      </c>
      <c r="E181" s="14">
        <v>554794</v>
      </c>
      <c r="F181" s="14">
        <v>6591478</v>
      </c>
      <c r="G181" s="4" t="s">
        <v>1016</v>
      </c>
      <c r="H181" s="5">
        <v>25.32</v>
      </c>
      <c r="I181" s="5">
        <v>0.33</v>
      </c>
      <c r="J181" s="5">
        <v>2.5499999999999998</v>
      </c>
      <c r="K181" s="5">
        <v>2.46</v>
      </c>
      <c r="L181" s="24">
        <v>0.7</v>
      </c>
      <c r="M181" s="24">
        <f t="shared" si="6"/>
        <v>24.62</v>
      </c>
      <c r="N181" s="64">
        <v>42906</v>
      </c>
      <c r="O181" s="1" t="s">
        <v>1038</v>
      </c>
      <c r="AI181" s="1" t="s">
        <v>1018</v>
      </c>
      <c r="AJ181" s="42" t="s">
        <v>1019</v>
      </c>
      <c r="AK181" s="48" t="s">
        <v>1822</v>
      </c>
      <c r="AM181" s="1" t="s">
        <v>116</v>
      </c>
      <c r="AN181" s="1" t="s">
        <v>1020</v>
      </c>
      <c r="AO181" s="1" t="s">
        <v>1847</v>
      </c>
      <c r="AP181" s="13" t="s">
        <v>2105</v>
      </c>
      <c r="AQ181" s="13" t="s">
        <v>1889</v>
      </c>
      <c r="AR181" s="13" t="s">
        <v>2094</v>
      </c>
      <c r="AS181" s="13" t="s">
        <v>1895</v>
      </c>
      <c r="AT181" s="1" t="s">
        <v>1021</v>
      </c>
    </row>
    <row r="182" spans="1:46" ht="13.15" customHeight="1">
      <c r="B182" s="3" t="s">
        <v>1039</v>
      </c>
      <c r="C182" s="1" t="s">
        <v>1014</v>
      </c>
      <c r="D182" s="1" t="s">
        <v>1015</v>
      </c>
      <c r="E182" s="14">
        <v>554861</v>
      </c>
      <c r="F182" s="14">
        <v>6591617</v>
      </c>
      <c r="G182" s="4" t="s">
        <v>1016</v>
      </c>
      <c r="H182" s="5">
        <v>25.02</v>
      </c>
      <c r="I182" s="5">
        <v>0.4</v>
      </c>
      <c r="J182" s="5">
        <v>4</v>
      </c>
      <c r="K182" s="5">
        <v>4.5999999999999996</v>
      </c>
      <c r="L182" s="24">
        <v>2.19</v>
      </c>
      <c r="M182" s="24">
        <f t="shared" si="6"/>
        <v>22.83</v>
      </c>
      <c r="N182" s="64">
        <v>42906</v>
      </c>
      <c r="O182" s="1" t="s">
        <v>1040</v>
      </c>
      <c r="P182" s="9" t="s">
        <v>1041</v>
      </c>
      <c r="Q182" s="8">
        <v>1.1499999999999999</v>
      </c>
      <c r="R182" s="9" t="s">
        <v>1042</v>
      </c>
      <c r="AI182" s="1" t="s">
        <v>1018</v>
      </c>
      <c r="AJ182" s="42" t="s">
        <v>1019</v>
      </c>
      <c r="AK182" s="48" t="s">
        <v>1822</v>
      </c>
      <c r="AM182" s="1" t="s">
        <v>116</v>
      </c>
      <c r="AN182" s="1" t="s">
        <v>1020</v>
      </c>
      <c r="AO182" s="1" t="s">
        <v>1847</v>
      </c>
      <c r="AP182" s="13" t="s">
        <v>2091</v>
      </c>
      <c r="AQ182" s="13" t="s">
        <v>1889</v>
      </c>
      <c r="AR182" s="13" t="s">
        <v>2092</v>
      </c>
      <c r="AS182" s="13" t="s">
        <v>1895</v>
      </c>
      <c r="AT182" s="1" t="s">
        <v>1021</v>
      </c>
    </row>
    <row r="183" spans="1:46" ht="13.15" customHeight="1">
      <c r="B183" s="3" t="s">
        <v>1043</v>
      </c>
      <c r="C183" s="1" t="s">
        <v>1014</v>
      </c>
      <c r="D183" s="1" t="s">
        <v>1015</v>
      </c>
      <c r="E183" s="14">
        <v>554683</v>
      </c>
      <c r="F183" s="14">
        <v>6591947</v>
      </c>
      <c r="G183" s="4" t="s">
        <v>1016</v>
      </c>
      <c r="H183" s="5">
        <v>24.220000000000002</v>
      </c>
      <c r="I183" s="5">
        <v>0.67</v>
      </c>
      <c r="J183" s="5">
        <v>4.75</v>
      </c>
      <c r="K183" s="5">
        <v>5.3</v>
      </c>
      <c r="L183" s="24">
        <v>4.0199999999999996</v>
      </c>
      <c r="M183" s="24">
        <f t="shared" si="6"/>
        <v>20.200000000000003</v>
      </c>
      <c r="N183" s="64">
        <v>42906</v>
      </c>
      <c r="O183" s="1" t="s">
        <v>1044</v>
      </c>
      <c r="P183" s="9" t="s">
        <v>123</v>
      </c>
      <c r="Q183" s="8">
        <v>0.35</v>
      </c>
      <c r="R183" s="9" t="s">
        <v>1045</v>
      </c>
      <c r="S183" s="8">
        <v>2.75</v>
      </c>
      <c r="T183" s="9" t="s">
        <v>1046</v>
      </c>
      <c r="U183" s="8">
        <v>3</v>
      </c>
      <c r="V183" s="9" t="s">
        <v>1047</v>
      </c>
      <c r="AI183" s="1" t="s">
        <v>1018</v>
      </c>
      <c r="AJ183" s="42" t="s">
        <v>1019</v>
      </c>
      <c r="AK183" s="48" t="s">
        <v>1822</v>
      </c>
      <c r="AM183" s="1" t="s">
        <v>116</v>
      </c>
      <c r="AN183" s="1" t="s">
        <v>1020</v>
      </c>
      <c r="AO183" s="1" t="s">
        <v>1847</v>
      </c>
      <c r="AP183" s="13" t="s">
        <v>2090</v>
      </c>
      <c r="AQ183" s="13" t="s">
        <v>2045</v>
      </c>
      <c r="AR183" s="13" t="s">
        <v>80</v>
      </c>
      <c r="AS183" s="13" t="s">
        <v>1895</v>
      </c>
      <c r="AT183" s="1" t="s">
        <v>1021</v>
      </c>
    </row>
    <row r="184" spans="1:46" ht="13.15" customHeight="1">
      <c r="B184" s="3" t="s">
        <v>1048</v>
      </c>
      <c r="C184" s="1" t="s">
        <v>1014</v>
      </c>
      <c r="D184" s="1" t="s">
        <v>1015</v>
      </c>
      <c r="E184" s="14">
        <v>554807</v>
      </c>
      <c r="F184" s="14">
        <v>6591894</v>
      </c>
      <c r="G184" s="4" t="s">
        <v>1016</v>
      </c>
      <c r="H184" s="5">
        <v>24.009999999999998</v>
      </c>
      <c r="I184" s="5">
        <v>0.56000000000000005</v>
      </c>
      <c r="J184" s="5">
        <v>3.39</v>
      </c>
      <c r="K184" s="5">
        <v>5.55</v>
      </c>
      <c r="L184" s="24">
        <v>3.52</v>
      </c>
      <c r="M184" s="24">
        <f t="shared" si="6"/>
        <v>20.49</v>
      </c>
      <c r="N184" s="64">
        <v>42906</v>
      </c>
      <c r="O184" s="1" t="s">
        <v>1049</v>
      </c>
      <c r="P184" s="9" t="s">
        <v>123</v>
      </c>
      <c r="Q184" s="8">
        <v>0.35</v>
      </c>
      <c r="R184" s="9" t="s">
        <v>1050</v>
      </c>
      <c r="S184" s="8">
        <v>2.9</v>
      </c>
      <c r="T184" s="9" t="s">
        <v>1046</v>
      </c>
      <c r="U184" s="8">
        <v>3</v>
      </c>
      <c r="V184" s="9" t="s">
        <v>1051</v>
      </c>
      <c r="AI184" s="1" t="s">
        <v>1018</v>
      </c>
      <c r="AJ184" s="42" t="s">
        <v>1019</v>
      </c>
      <c r="AK184" s="48" t="s">
        <v>1822</v>
      </c>
      <c r="AM184" s="1" t="s">
        <v>116</v>
      </c>
      <c r="AN184" s="1" t="s">
        <v>1020</v>
      </c>
      <c r="AO184" s="1" t="s">
        <v>1847</v>
      </c>
      <c r="AP184" s="13" t="s">
        <v>2277</v>
      </c>
      <c r="AQ184" s="13" t="s">
        <v>1889</v>
      </c>
      <c r="AR184" s="13" t="s">
        <v>2111</v>
      </c>
      <c r="AS184" s="13" t="s">
        <v>1895</v>
      </c>
      <c r="AT184" s="1" t="s">
        <v>1021</v>
      </c>
    </row>
    <row r="185" spans="1:46" ht="13.15" customHeight="1">
      <c r="B185" s="3" t="s">
        <v>1052</v>
      </c>
      <c r="C185" s="1" t="s">
        <v>1014</v>
      </c>
      <c r="D185" s="1" t="s">
        <v>1015</v>
      </c>
      <c r="E185" s="14">
        <v>554722</v>
      </c>
      <c r="F185" s="14">
        <v>6591835</v>
      </c>
      <c r="G185" s="4" t="s">
        <v>1016</v>
      </c>
      <c r="H185" s="5">
        <v>23.48</v>
      </c>
      <c r="I185" s="5">
        <v>0.43</v>
      </c>
      <c r="J185" s="5">
        <v>4.6500000000000004</v>
      </c>
      <c r="K185" s="5">
        <v>4.6500000000000004</v>
      </c>
      <c r="L185" s="24">
        <v>2.98</v>
      </c>
      <c r="M185" s="24">
        <f t="shared" si="6"/>
        <v>20.5</v>
      </c>
      <c r="N185" s="64">
        <v>42906</v>
      </c>
      <c r="O185" s="1" t="s">
        <v>1053</v>
      </c>
      <c r="P185" s="9" t="s">
        <v>1054</v>
      </c>
      <c r="Q185" s="8">
        <v>2</v>
      </c>
      <c r="R185" s="9" t="s">
        <v>1055</v>
      </c>
      <c r="S185" s="8">
        <v>2.2000000000000002</v>
      </c>
      <c r="T185" s="9" t="s">
        <v>1056</v>
      </c>
      <c r="AI185" s="1" t="s">
        <v>1018</v>
      </c>
      <c r="AJ185" s="42" t="s">
        <v>1019</v>
      </c>
      <c r="AK185" s="48" t="s">
        <v>1822</v>
      </c>
      <c r="AM185" s="1" t="s">
        <v>116</v>
      </c>
      <c r="AN185" s="1" t="s">
        <v>1020</v>
      </c>
      <c r="AO185" s="1" t="s">
        <v>1847</v>
      </c>
      <c r="AP185" s="13" t="s">
        <v>2108</v>
      </c>
      <c r="AQ185" s="13" t="s">
        <v>1868</v>
      </c>
      <c r="AR185" s="13" t="s">
        <v>80</v>
      </c>
      <c r="AS185" s="13" t="s">
        <v>1895</v>
      </c>
      <c r="AT185" s="1" t="s">
        <v>1021</v>
      </c>
    </row>
    <row r="186" spans="1:46" ht="13.15" customHeight="1">
      <c r="A186" s="2">
        <v>19835</v>
      </c>
      <c r="B186" s="3" t="s">
        <v>1057</v>
      </c>
      <c r="C186" s="1" t="s">
        <v>1058</v>
      </c>
      <c r="D186" s="3" t="s">
        <v>1059</v>
      </c>
      <c r="E186" s="14">
        <v>542454.67599999998</v>
      </c>
      <c r="F186" s="14">
        <v>6586808.5719999997</v>
      </c>
      <c r="G186" s="4" t="s">
        <v>1060</v>
      </c>
      <c r="H186" s="5">
        <v>24.65</v>
      </c>
      <c r="I186" s="5">
        <v>0.91</v>
      </c>
      <c r="J186" s="5">
        <v>5.16</v>
      </c>
      <c r="K186" s="5">
        <v>5.13</v>
      </c>
      <c r="L186" s="24">
        <v>4.63</v>
      </c>
      <c r="M186" s="33">
        <f t="shared" si="6"/>
        <v>20.02</v>
      </c>
      <c r="N186" s="64">
        <v>42893</v>
      </c>
      <c r="O186" s="1" t="s">
        <v>1061</v>
      </c>
      <c r="P186" s="9" t="s">
        <v>1062</v>
      </c>
      <c r="Q186" s="8">
        <v>0.5</v>
      </c>
      <c r="R186" s="9" t="s">
        <v>1063</v>
      </c>
      <c r="S186" s="8">
        <v>3</v>
      </c>
      <c r="T186" s="9" t="s">
        <v>1064</v>
      </c>
      <c r="AI186" s="1" t="s">
        <v>1065</v>
      </c>
      <c r="AJ186" s="44" t="s">
        <v>1066</v>
      </c>
      <c r="AK186" s="45" t="s">
        <v>1807</v>
      </c>
      <c r="AM186" s="1" t="s">
        <v>116</v>
      </c>
      <c r="AN186" s="1" t="s">
        <v>117</v>
      </c>
      <c r="AO186" s="1" t="s">
        <v>1847</v>
      </c>
      <c r="AP186" s="13" t="s">
        <v>1980</v>
      </c>
      <c r="AQ186" s="13" t="s">
        <v>2118</v>
      </c>
      <c r="AR186" s="13" t="s">
        <v>2117</v>
      </c>
      <c r="AS186" s="13" t="s">
        <v>1895</v>
      </c>
      <c r="AT186" s="1" t="s">
        <v>60</v>
      </c>
    </row>
    <row r="187" spans="1:46" ht="13.15" customHeight="1">
      <c r="A187" s="2">
        <v>19836</v>
      </c>
      <c r="B187" s="3" t="s">
        <v>1067</v>
      </c>
      <c r="C187" s="1" t="s">
        <v>1058</v>
      </c>
      <c r="D187" s="3" t="s">
        <v>1059</v>
      </c>
      <c r="E187" s="14">
        <v>542365.946</v>
      </c>
      <c r="F187" s="14">
        <v>6586861.6299999999</v>
      </c>
      <c r="G187" s="4" t="s">
        <v>1060</v>
      </c>
      <c r="H187" s="5">
        <v>24.419999999999998</v>
      </c>
      <c r="I187" s="5">
        <v>0.77</v>
      </c>
      <c r="J187" s="5">
        <v>5.13</v>
      </c>
      <c r="K187" s="5">
        <v>5.23</v>
      </c>
      <c r="L187" s="24">
        <v>4.91</v>
      </c>
      <c r="M187" s="33">
        <f t="shared" si="6"/>
        <v>19.509999999999998</v>
      </c>
      <c r="N187" s="64">
        <v>42893</v>
      </c>
      <c r="O187" s="1" t="s">
        <v>1068</v>
      </c>
      <c r="P187" s="9" t="s">
        <v>1069</v>
      </c>
      <c r="Q187" s="8">
        <v>1.6</v>
      </c>
      <c r="R187" s="9" t="s">
        <v>1070</v>
      </c>
      <c r="S187" s="8">
        <v>3.7</v>
      </c>
      <c r="T187" s="9" t="s">
        <v>1071</v>
      </c>
      <c r="U187" s="8">
        <v>4</v>
      </c>
      <c r="V187" s="9" t="s">
        <v>1072</v>
      </c>
      <c r="AI187" s="1" t="s">
        <v>1065</v>
      </c>
      <c r="AJ187" s="44" t="s">
        <v>1066</v>
      </c>
      <c r="AK187" s="45" t="s">
        <v>1807</v>
      </c>
      <c r="AM187" s="1" t="s">
        <v>116</v>
      </c>
      <c r="AN187" s="1" t="s">
        <v>117</v>
      </c>
      <c r="AO187" s="1" t="s">
        <v>1847</v>
      </c>
      <c r="AP187" s="13" t="s">
        <v>2278</v>
      </c>
      <c r="AQ187" s="13" t="s">
        <v>1889</v>
      </c>
      <c r="AR187" s="13" t="s">
        <v>2116</v>
      </c>
      <c r="AS187" s="13" t="s">
        <v>1895</v>
      </c>
      <c r="AT187" s="1" t="s">
        <v>60</v>
      </c>
    </row>
    <row r="188" spans="1:46" ht="13.15" customHeight="1">
      <c r="B188" s="3" t="s">
        <v>712</v>
      </c>
      <c r="C188" s="1" t="s">
        <v>1058</v>
      </c>
      <c r="D188" s="3" t="s">
        <v>1059</v>
      </c>
      <c r="E188" s="14">
        <v>542406.16399999999</v>
      </c>
      <c r="F188" s="14">
        <v>6586844.7999999998</v>
      </c>
      <c r="G188" s="4" t="s">
        <v>1060</v>
      </c>
      <c r="H188" s="5">
        <v>24.43</v>
      </c>
      <c r="I188" s="5">
        <v>0.44</v>
      </c>
      <c r="J188" s="5">
        <v>5.98</v>
      </c>
      <c r="K188" s="5">
        <v>6.18</v>
      </c>
      <c r="L188" s="24">
        <v>4.74</v>
      </c>
      <c r="M188" s="33">
        <f t="shared" si="6"/>
        <v>19.689999999999998</v>
      </c>
      <c r="N188" s="64">
        <v>42893</v>
      </c>
      <c r="O188" s="1" t="s">
        <v>1073</v>
      </c>
      <c r="P188" s="9" t="s">
        <v>1074</v>
      </c>
      <c r="Q188" s="8">
        <v>1.6</v>
      </c>
      <c r="R188" s="9" t="s">
        <v>1075</v>
      </c>
      <c r="S188" s="8">
        <v>4</v>
      </c>
      <c r="T188" s="9" t="s">
        <v>1076</v>
      </c>
      <c r="AI188" s="1" t="s">
        <v>1065</v>
      </c>
      <c r="AJ188" s="44" t="s">
        <v>1066</v>
      </c>
      <c r="AK188" s="45" t="s">
        <v>1807</v>
      </c>
      <c r="AM188" s="1" t="s">
        <v>116</v>
      </c>
      <c r="AN188" s="1" t="s">
        <v>117</v>
      </c>
      <c r="AO188" s="1" t="s">
        <v>1847</v>
      </c>
      <c r="AP188" s="13" t="s">
        <v>2279</v>
      </c>
      <c r="AQ188" s="13" t="s">
        <v>2114</v>
      </c>
      <c r="AR188" s="13" t="s">
        <v>2115</v>
      </c>
      <c r="AS188" s="13" t="s">
        <v>1895</v>
      </c>
      <c r="AT188" s="1" t="s">
        <v>1077</v>
      </c>
    </row>
    <row r="189" spans="1:46" ht="13.15" customHeight="1">
      <c r="B189" s="3" t="s">
        <v>717</v>
      </c>
      <c r="C189" s="1" t="s">
        <v>1058</v>
      </c>
      <c r="D189" s="3" t="s">
        <v>1059</v>
      </c>
      <c r="E189" s="14">
        <v>542470.13</v>
      </c>
      <c r="F189" s="14">
        <v>6586770.8830000004</v>
      </c>
      <c r="G189" s="4" t="s">
        <v>1060</v>
      </c>
      <c r="H189" s="5">
        <v>24.92</v>
      </c>
      <c r="I189" s="5">
        <v>0.28999999999999998</v>
      </c>
      <c r="J189" s="5">
        <v>5.2</v>
      </c>
      <c r="K189" s="5">
        <v>5.8</v>
      </c>
      <c r="L189" s="24">
        <v>4.76</v>
      </c>
      <c r="M189" s="33">
        <f t="shared" si="6"/>
        <v>20.160000000000004</v>
      </c>
      <c r="N189" s="64">
        <v>42893</v>
      </c>
      <c r="O189" s="1" t="s">
        <v>1078</v>
      </c>
      <c r="P189" s="9" t="s">
        <v>1079</v>
      </c>
      <c r="Q189" s="8">
        <v>1.6</v>
      </c>
      <c r="R189" s="9" t="s">
        <v>1080</v>
      </c>
      <c r="S189" s="8">
        <v>4.8</v>
      </c>
      <c r="T189" s="9" t="s">
        <v>1081</v>
      </c>
      <c r="AI189" s="1" t="s">
        <v>1065</v>
      </c>
      <c r="AJ189" s="44" t="s">
        <v>1066</v>
      </c>
      <c r="AK189" s="45" t="s">
        <v>1807</v>
      </c>
      <c r="AM189" s="1" t="s">
        <v>116</v>
      </c>
      <c r="AN189" s="1" t="s">
        <v>117</v>
      </c>
      <c r="AO189" s="1" t="s">
        <v>1847</v>
      </c>
      <c r="AP189" s="13" t="s">
        <v>2280</v>
      </c>
      <c r="AQ189" s="13" t="s">
        <v>1891</v>
      </c>
      <c r="AR189" s="13" t="s">
        <v>2113</v>
      </c>
      <c r="AS189" s="13" t="s">
        <v>1895</v>
      </c>
      <c r="AT189" s="1" t="s">
        <v>1077</v>
      </c>
    </row>
    <row r="190" spans="1:46" ht="13.15" customHeight="1">
      <c r="B190" s="3" t="s">
        <v>1718</v>
      </c>
      <c r="C190" s="1" t="s">
        <v>1058</v>
      </c>
      <c r="D190" s="3" t="s">
        <v>1059</v>
      </c>
      <c r="E190" s="14">
        <v>542443.34400000004</v>
      </c>
      <c r="F190" s="14">
        <v>6586833.5369999995</v>
      </c>
      <c r="G190" s="4" t="s">
        <v>1060</v>
      </c>
      <c r="H190" s="5">
        <v>23.89</v>
      </c>
      <c r="I190" s="5">
        <v>0.31</v>
      </c>
      <c r="J190" s="5">
        <v>5.62</v>
      </c>
      <c r="K190" s="5">
        <v>6.07</v>
      </c>
      <c r="L190" s="24">
        <v>3.97</v>
      </c>
      <c r="M190" s="33">
        <f t="shared" si="6"/>
        <v>19.920000000000002</v>
      </c>
      <c r="N190" s="64">
        <v>42893</v>
      </c>
      <c r="O190" s="1" t="s">
        <v>1082</v>
      </c>
      <c r="P190" s="9" t="s">
        <v>1083</v>
      </c>
      <c r="Q190" s="8">
        <v>1.3</v>
      </c>
      <c r="R190" s="9" t="s">
        <v>1084</v>
      </c>
      <c r="AI190" s="1" t="s">
        <v>1065</v>
      </c>
      <c r="AJ190" s="44" t="s">
        <v>1066</v>
      </c>
      <c r="AK190" s="45" t="s">
        <v>1807</v>
      </c>
      <c r="AM190" s="1" t="s">
        <v>116</v>
      </c>
      <c r="AN190" s="1" t="s">
        <v>117</v>
      </c>
      <c r="AO190" s="1" t="s">
        <v>1847</v>
      </c>
      <c r="AP190" s="13" t="s">
        <v>2281</v>
      </c>
      <c r="AQ190" s="13" t="s">
        <v>1889</v>
      </c>
      <c r="AR190" s="13" t="s">
        <v>2112</v>
      </c>
      <c r="AS190" s="13" t="s">
        <v>1895</v>
      </c>
      <c r="AT190" s="1" t="s">
        <v>1077</v>
      </c>
    </row>
    <row r="191" spans="1:46" ht="13.15" customHeight="1">
      <c r="B191" s="3" t="s">
        <v>1085</v>
      </c>
      <c r="C191" s="1" t="s">
        <v>1086</v>
      </c>
      <c r="D191" s="1" t="s">
        <v>1087</v>
      </c>
      <c r="E191" s="14">
        <v>619744</v>
      </c>
      <c r="F191" s="14">
        <v>6558960</v>
      </c>
      <c r="G191" s="4" t="s">
        <v>1088</v>
      </c>
      <c r="H191" s="5">
        <v>117.7</v>
      </c>
      <c r="I191" s="5">
        <v>0.2</v>
      </c>
      <c r="K191" s="5">
        <v>23</v>
      </c>
      <c r="L191" s="24">
        <v>14.2</v>
      </c>
      <c r="M191" s="24">
        <f t="shared" si="6"/>
        <v>103.5</v>
      </c>
      <c r="N191" s="64">
        <v>37048</v>
      </c>
      <c r="O191" s="1" t="s">
        <v>1089</v>
      </c>
      <c r="P191" s="9" t="s">
        <v>1090</v>
      </c>
      <c r="Q191" s="8">
        <v>0.4</v>
      </c>
      <c r="R191" s="9" t="s">
        <v>1091</v>
      </c>
      <c r="S191" s="8">
        <v>2.1</v>
      </c>
      <c r="T191" s="9" t="s">
        <v>1092</v>
      </c>
      <c r="U191" s="8">
        <v>14</v>
      </c>
      <c r="V191" s="9" t="s">
        <v>1093</v>
      </c>
      <c r="W191" s="8">
        <v>19</v>
      </c>
      <c r="X191" s="9" t="s">
        <v>1094</v>
      </c>
      <c r="AI191" s="42" t="s">
        <v>79</v>
      </c>
      <c r="AJ191" s="42" t="s">
        <v>80</v>
      </c>
      <c r="AM191" s="1" t="s">
        <v>575</v>
      </c>
      <c r="AN191" s="1" t="s">
        <v>1095</v>
      </c>
      <c r="AO191" s="1" t="s">
        <v>1849</v>
      </c>
      <c r="AP191" s="13" t="s">
        <v>109</v>
      </c>
      <c r="AQ191" s="13" t="s">
        <v>80</v>
      </c>
      <c r="AR191" s="13" t="s">
        <v>80</v>
      </c>
      <c r="AS191" s="13" t="s">
        <v>80</v>
      </c>
      <c r="AT191" s="1" t="s">
        <v>1096</v>
      </c>
    </row>
    <row r="192" spans="1:46" ht="13.15" customHeight="1">
      <c r="A192" s="26"/>
      <c r="B192" s="27" t="s">
        <v>1721</v>
      </c>
      <c r="C192" s="13" t="s">
        <v>1097</v>
      </c>
      <c r="D192" s="28" t="s">
        <v>1098</v>
      </c>
      <c r="E192" s="80">
        <v>612130.26</v>
      </c>
      <c r="F192" s="80">
        <v>6569867</v>
      </c>
      <c r="G192" s="29" t="s">
        <v>1099</v>
      </c>
      <c r="H192" s="20">
        <v>99.92</v>
      </c>
      <c r="I192" s="20">
        <v>0.62</v>
      </c>
      <c r="J192" s="20">
        <v>11.7</v>
      </c>
      <c r="K192" s="20">
        <v>11.7</v>
      </c>
      <c r="L192" s="33">
        <v>6.79</v>
      </c>
      <c r="M192" s="33">
        <f t="shared" si="6"/>
        <v>93.13</v>
      </c>
      <c r="N192" s="66">
        <v>35411</v>
      </c>
      <c r="O192" s="28" t="s">
        <v>1100</v>
      </c>
      <c r="P192" s="21" t="s">
        <v>83</v>
      </c>
      <c r="Q192" s="32">
        <v>0.3</v>
      </c>
      <c r="R192" s="21" t="s">
        <v>1101</v>
      </c>
      <c r="S192" s="32">
        <v>1.8</v>
      </c>
      <c r="T192" s="21" t="s">
        <v>1102</v>
      </c>
      <c r="U192" s="32">
        <v>0</v>
      </c>
      <c r="V192" s="21"/>
      <c r="W192" s="32">
        <v>0</v>
      </c>
      <c r="X192" s="21"/>
      <c r="Y192" s="32">
        <v>0</v>
      </c>
      <c r="Z192" s="21"/>
      <c r="AA192" s="32">
        <v>0</v>
      </c>
      <c r="AB192" s="21"/>
      <c r="AC192" s="32">
        <v>0</v>
      </c>
      <c r="AD192" s="21"/>
      <c r="AE192" s="32">
        <v>0</v>
      </c>
      <c r="AF192" s="21"/>
      <c r="AG192" s="32">
        <v>0</v>
      </c>
      <c r="AH192" s="21"/>
      <c r="AI192" s="42" t="s">
        <v>79</v>
      </c>
      <c r="AJ192" s="42" t="s">
        <v>80</v>
      </c>
      <c r="AM192" s="1" t="s">
        <v>575</v>
      </c>
      <c r="AN192" s="1" t="s">
        <v>1103</v>
      </c>
      <c r="AO192" s="1" t="s">
        <v>1848</v>
      </c>
      <c r="AP192" s="13" t="s">
        <v>1853</v>
      </c>
      <c r="AQ192" s="13" t="s">
        <v>2119</v>
      </c>
      <c r="AR192" s="67" t="s">
        <v>80</v>
      </c>
      <c r="AS192" s="13" t="s">
        <v>2153</v>
      </c>
      <c r="AT192" s="28" t="s">
        <v>1104</v>
      </c>
    </row>
    <row r="193" spans="1:46" ht="13.15" customHeight="1">
      <c r="A193" s="26"/>
      <c r="B193" s="27" t="s">
        <v>1725</v>
      </c>
      <c r="C193" s="13" t="s">
        <v>1097</v>
      </c>
      <c r="D193" s="28" t="s">
        <v>1098</v>
      </c>
      <c r="E193" s="28">
        <v>612680</v>
      </c>
      <c r="F193" s="28">
        <v>6568358</v>
      </c>
      <c r="G193" s="29" t="s">
        <v>1105</v>
      </c>
      <c r="H193" s="20">
        <v>101.24000000000001</v>
      </c>
      <c r="I193" s="20">
        <v>0.4</v>
      </c>
      <c r="J193" s="20">
        <v>10</v>
      </c>
      <c r="K193" s="20">
        <v>10</v>
      </c>
      <c r="L193" s="33">
        <v>5.3500000000000005</v>
      </c>
      <c r="M193" s="33">
        <f t="shared" si="6"/>
        <v>95.890000000000015</v>
      </c>
      <c r="N193" s="66">
        <v>35411</v>
      </c>
      <c r="O193" s="28" t="s">
        <v>1106</v>
      </c>
      <c r="P193" s="21" t="s">
        <v>83</v>
      </c>
      <c r="Q193" s="32">
        <v>0.2</v>
      </c>
      <c r="R193" s="21" t="s">
        <v>1101</v>
      </c>
      <c r="S193" s="32">
        <v>0.8</v>
      </c>
      <c r="T193" s="21" t="s">
        <v>1107</v>
      </c>
      <c r="U193" s="32">
        <v>1.5</v>
      </c>
      <c r="V193" s="21" t="s">
        <v>1108</v>
      </c>
      <c r="W193" s="32">
        <v>0</v>
      </c>
      <c r="X193" s="21"/>
      <c r="Y193" s="32">
        <v>0</v>
      </c>
      <c r="Z193" s="21"/>
      <c r="AA193" s="32">
        <v>0</v>
      </c>
      <c r="AB193" s="21"/>
      <c r="AC193" s="32">
        <v>0</v>
      </c>
      <c r="AD193" s="21"/>
      <c r="AE193" s="32">
        <v>0</v>
      </c>
      <c r="AF193" s="21"/>
      <c r="AG193" s="32">
        <v>0</v>
      </c>
      <c r="AH193" s="21"/>
      <c r="AI193" s="42" t="s">
        <v>79</v>
      </c>
      <c r="AJ193" s="42" t="s">
        <v>80</v>
      </c>
      <c r="AK193" s="3" t="s">
        <v>1845</v>
      </c>
      <c r="AM193" s="1" t="s">
        <v>575</v>
      </c>
      <c r="AN193" s="1" t="s">
        <v>1103</v>
      </c>
      <c r="AO193" s="1" t="s">
        <v>1849</v>
      </c>
      <c r="AP193" s="13" t="s">
        <v>1109</v>
      </c>
      <c r="AQ193" s="13" t="s">
        <v>80</v>
      </c>
      <c r="AR193" s="13" t="s">
        <v>80</v>
      </c>
      <c r="AS193" s="13" t="s">
        <v>80</v>
      </c>
      <c r="AT193" s="28" t="s">
        <v>1104</v>
      </c>
    </row>
    <row r="194" spans="1:46" ht="13.15" customHeight="1">
      <c r="A194" s="26" t="s">
        <v>1110</v>
      </c>
      <c r="B194" s="27" t="s">
        <v>151</v>
      </c>
      <c r="C194" s="13" t="s">
        <v>1097</v>
      </c>
      <c r="D194" s="28" t="s">
        <v>1098</v>
      </c>
      <c r="E194" s="83">
        <v>614593.53</v>
      </c>
      <c r="F194" s="83">
        <v>6568719.6900000004</v>
      </c>
      <c r="G194" s="29" t="s">
        <v>1111</v>
      </c>
      <c r="H194" s="30">
        <v>102.06</v>
      </c>
      <c r="I194" s="20">
        <v>0.43</v>
      </c>
      <c r="J194" s="20">
        <v>20.3</v>
      </c>
      <c r="K194" s="20">
        <v>30</v>
      </c>
      <c r="L194" s="33">
        <v>7.62</v>
      </c>
      <c r="M194" s="33">
        <f t="shared" ref="M194:M225" si="7">H194-L194</f>
        <v>94.44</v>
      </c>
      <c r="N194" s="66">
        <v>42853</v>
      </c>
      <c r="O194" s="28" t="s">
        <v>1112</v>
      </c>
      <c r="P194" s="21" t="s">
        <v>77</v>
      </c>
      <c r="Q194" s="32">
        <v>2.5</v>
      </c>
      <c r="R194" s="21" t="s">
        <v>1113</v>
      </c>
      <c r="S194" s="32">
        <v>14.3</v>
      </c>
      <c r="T194" s="21" t="s">
        <v>1114</v>
      </c>
      <c r="U194" s="32">
        <v>20</v>
      </c>
      <c r="V194" s="21" t="s">
        <v>78</v>
      </c>
      <c r="W194" s="32">
        <v>0</v>
      </c>
      <c r="X194" s="21"/>
      <c r="Y194" s="32">
        <v>0</v>
      </c>
      <c r="Z194" s="21"/>
      <c r="AA194" s="32">
        <v>0</v>
      </c>
      <c r="AB194" s="21"/>
      <c r="AC194" s="32">
        <v>0</v>
      </c>
      <c r="AD194" s="21"/>
      <c r="AE194" s="32">
        <v>0</v>
      </c>
      <c r="AF194" s="21"/>
      <c r="AG194" s="32">
        <v>0</v>
      </c>
      <c r="AH194" s="21"/>
      <c r="AI194" s="42" t="s">
        <v>1115</v>
      </c>
      <c r="AJ194" s="42" t="s">
        <v>1116</v>
      </c>
      <c r="AK194" s="48" t="s">
        <v>1821</v>
      </c>
      <c r="AM194" s="1" t="s">
        <v>575</v>
      </c>
      <c r="AN194" s="1" t="s">
        <v>1117</v>
      </c>
      <c r="AO194" s="1" t="s">
        <v>1848</v>
      </c>
      <c r="AP194" s="13" t="s">
        <v>2325</v>
      </c>
      <c r="AQ194" s="13" t="s">
        <v>2120</v>
      </c>
      <c r="AR194" s="13" t="s">
        <v>2131</v>
      </c>
      <c r="AS194" s="13" t="s">
        <v>2154</v>
      </c>
      <c r="AT194" s="28" t="s">
        <v>1104</v>
      </c>
    </row>
    <row r="195" spans="1:46" ht="13.15" customHeight="1">
      <c r="A195" s="26"/>
      <c r="B195" s="27" t="s">
        <v>155</v>
      </c>
      <c r="C195" s="13" t="s">
        <v>1097</v>
      </c>
      <c r="D195" s="28" t="s">
        <v>1098</v>
      </c>
      <c r="E195" s="83">
        <v>613385.29</v>
      </c>
      <c r="F195" s="83">
        <v>6568988.46</v>
      </c>
      <c r="G195" s="29" t="s">
        <v>1118</v>
      </c>
      <c r="H195" s="30">
        <v>99.71</v>
      </c>
      <c r="I195" s="20">
        <v>0.31</v>
      </c>
      <c r="J195" s="20">
        <v>1.5</v>
      </c>
      <c r="K195" s="20">
        <v>16.8</v>
      </c>
      <c r="L195" s="33">
        <v>3.55</v>
      </c>
      <c r="M195" s="33">
        <f t="shared" si="7"/>
        <v>96.16</v>
      </c>
      <c r="N195" s="66">
        <v>35411</v>
      </c>
      <c r="O195" s="28" t="s">
        <v>1119</v>
      </c>
      <c r="P195" s="21" t="s">
        <v>83</v>
      </c>
      <c r="Q195" s="32">
        <v>0.5</v>
      </c>
      <c r="R195" s="21" t="s">
        <v>1120</v>
      </c>
      <c r="S195" s="32">
        <v>1.5</v>
      </c>
      <c r="T195" s="21" t="s">
        <v>1121</v>
      </c>
      <c r="U195" s="32">
        <v>2</v>
      </c>
      <c r="V195" s="21" t="s">
        <v>1122</v>
      </c>
      <c r="W195" s="32">
        <v>0</v>
      </c>
      <c r="X195" s="21"/>
      <c r="Y195" s="32">
        <v>0</v>
      </c>
      <c r="Z195" s="21"/>
      <c r="AA195" s="32">
        <v>0</v>
      </c>
      <c r="AB195" s="21"/>
      <c r="AC195" s="32">
        <v>0</v>
      </c>
      <c r="AD195" s="21"/>
      <c r="AE195" s="32">
        <v>0</v>
      </c>
      <c r="AF195" s="21"/>
      <c r="AG195" s="32">
        <v>0</v>
      </c>
      <c r="AH195" s="21"/>
      <c r="AI195" s="42" t="s">
        <v>1123</v>
      </c>
      <c r="AJ195" s="42" t="s">
        <v>1124</v>
      </c>
      <c r="AM195" s="1" t="s">
        <v>575</v>
      </c>
      <c r="AN195" s="1" t="s">
        <v>1117</v>
      </c>
      <c r="AO195" s="1" t="s">
        <v>1848</v>
      </c>
      <c r="AP195" s="13" t="s">
        <v>2282</v>
      </c>
      <c r="AQ195" s="13" t="s">
        <v>2121</v>
      </c>
      <c r="AR195" s="13" t="s">
        <v>80</v>
      </c>
      <c r="AS195" s="13" t="s">
        <v>2152</v>
      </c>
      <c r="AT195" s="28" t="s">
        <v>1104</v>
      </c>
    </row>
    <row r="196" spans="1:46" ht="13.15" customHeight="1">
      <c r="A196" s="26" t="s">
        <v>1125</v>
      </c>
      <c r="B196" s="27" t="s">
        <v>165</v>
      </c>
      <c r="C196" s="13" t="s">
        <v>1097</v>
      </c>
      <c r="D196" s="28" t="s">
        <v>1098</v>
      </c>
      <c r="E196" s="83">
        <v>613702.62</v>
      </c>
      <c r="F196" s="83">
        <v>6570139.4900000002</v>
      </c>
      <c r="G196" s="29" t="s">
        <v>1126</v>
      </c>
      <c r="H196" s="30">
        <v>101.9</v>
      </c>
      <c r="I196" s="20">
        <v>0.52</v>
      </c>
      <c r="J196" s="20">
        <v>11.8</v>
      </c>
      <c r="K196" s="20">
        <v>12</v>
      </c>
      <c r="L196" s="33">
        <v>7.87</v>
      </c>
      <c r="M196" s="33">
        <f t="shared" si="7"/>
        <v>94.03</v>
      </c>
      <c r="N196" s="66">
        <v>42853</v>
      </c>
      <c r="O196" s="28" t="s">
        <v>1127</v>
      </c>
      <c r="P196" s="21" t="s">
        <v>83</v>
      </c>
      <c r="Q196" s="32">
        <v>0.3</v>
      </c>
      <c r="R196" s="21" t="s">
        <v>1128</v>
      </c>
      <c r="S196" s="32">
        <v>0.7</v>
      </c>
      <c r="T196" s="21" t="s">
        <v>1129</v>
      </c>
      <c r="U196" s="32">
        <v>1.5</v>
      </c>
      <c r="V196" s="21" t="s">
        <v>521</v>
      </c>
      <c r="W196" s="32">
        <v>0</v>
      </c>
      <c r="X196" s="21"/>
      <c r="Y196" s="32">
        <v>0</v>
      </c>
      <c r="Z196" s="21"/>
      <c r="AA196" s="32">
        <v>0</v>
      </c>
      <c r="AB196" s="21"/>
      <c r="AC196" s="32">
        <v>0</v>
      </c>
      <c r="AD196" s="21"/>
      <c r="AE196" s="32">
        <v>0</v>
      </c>
      <c r="AF196" s="21"/>
      <c r="AG196" s="32">
        <v>0</v>
      </c>
      <c r="AH196" s="21"/>
      <c r="AI196" s="42" t="s">
        <v>1130</v>
      </c>
      <c r="AJ196" s="42" t="s">
        <v>1131</v>
      </c>
      <c r="AK196" s="45" t="s">
        <v>1808</v>
      </c>
      <c r="AM196" s="1" t="s">
        <v>575</v>
      </c>
      <c r="AN196" s="1" t="s">
        <v>1117</v>
      </c>
      <c r="AO196" s="1" t="s">
        <v>1847</v>
      </c>
      <c r="AP196" s="13" t="s">
        <v>2283</v>
      </c>
      <c r="AQ196" s="13" t="s">
        <v>2127</v>
      </c>
      <c r="AR196" s="13" t="s">
        <v>2310</v>
      </c>
      <c r="AS196" s="13" t="s">
        <v>1895</v>
      </c>
      <c r="AT196" s="28" t="s">
        <v>1104</v>
      </c>
    </row>
    <row r="197" spans="1:46" ht="13.15" customHeight="1">
      <c r="A197" s="26" t="s">
        <v>1132</v>
      </c>
      <c r="B197" s="27" t="s">
        <v>171</v>
      </c>
      <c r="C197" s="13" t="s">
        <v>1097</v>
      </c>
      <c r="D197" s="28" t="s">
        <v>1098</v>
      </c>
      <c r="E197" s="83">
        <v>613880.69999999995</v>
      </c>
      <c r="F197" s="83">
        <v>6569622.1100000003</v>
      </c>
      <c r="G197" s="29" t="s">
        <v>1126</v>
      </c>
      <c r="H197" s="30">
        <v>101.41</v>
      </c>
      <c r="I197" s="20">
        <v>0.59</v>
      </c>
      <c r="J197" s="20">
        <v>11.28</v>
      </c>
      <c r="K197" s="20">
        <v>12.5</v>
      </c>
      <c r="L197" s="33">
        <v>6.77</v>
      </c>
      <c r="M197" s="33">
        <f t="shared" si="7"/>
        <v>94.64</v>
      </c>
      <c r="N197" s="66">
        <v>42853</v>
      </c>
      <c r="O197" s="28" t="s">
        <v>1133</v>
      </c>
      <c r="P197" s="21" t="s">
        <v>1134</v>
      </c>
      <c r="Q197" s="32">
        <v>0.4</v>
      </c>
      <c r="R197" s="21" t="s">
        <v>1101</v>
      </c>
      <c r="S197" s="32">
        <v>1</v>
      </c>
      <c r="T197" s="21" t="s">
        <v>1135</v>
      </c>
      <c r="U197" s="32">
        <v>1.5</v>
      </c>
      <c r="V197" s="21" t="s">
        <v>1136</v>
      </c>
      <c r="W197" s="32">
        <v>0</v>
      </c>
      <c r="X197" s="21"/>
      <c r="Y197" s="32">
        <v>0</v>
      </c>
      <c r="Z197" s="21"/>
      <c r="AA197" s="32">
        <v>0</v>
      </c>
      <c r="AB197" s="21"/>
      <c r="AC197" s="32">
        <v>0</v>
      </c>
      <c r="AD197" s="21"/>
      <c r="AE197" s="32">
        <v>0</v>
      </c>
      <c r="AF197" s="21"/>
      <c r="AG197" s="32">
        <v>0</v>
      </c>
      <c r="AH197" s="21"/>
      <c r="AI197" s="42" t="s">
        <v>1130</v>
      </c>
      <c r="AJ197" s="42" t="s">
        <v>1131</v>
      </c>
      <c r="AK197" s="45" t="s">
        <v>1808</v>
      </c>
      <c r="AM197" s="1" t="s">
        <v>575</v>
      </c>
      <c r="AN197" s="1" t="s">
        <v>1117</v>
      </c>
      <c r="AO197" s="1" t="s">
        <v>1847</v>
      </c>
      <c r="AP197" s="13" t="s">
        <v>2284</v>
      </c>
      <c r="AQ197" s="13" t="s">
        <v>2127</v>
      </c>
      <c r="AR197" s="13" t="s">
        <v>2132</v>
      </c>
      <c r="AS197" s="13" t="s">
        <v>1895</v>
      </c>
      <c r="AT197" s="28" t="s">
        <v>1104</v>
      </c>
    </row>
    <row r="198" spans="1:46" ht="13.15" customHeight="1">
      <c r="A198" s="26" t="s">
        <v>1137</v>
      </c>
      <c r="B198" s="27" t="s">
        <v>178</v>
      </c>
      <c r="C198" s="13" t="s">
        <v>1097</v>
      </c>
      <c r="D198" s="28" t="s">
        <v>1098</v>
      </c>
      <c r="E198" s="83">
        <v>609810.41</v>
      </c>
      <c r="F198" s="83">
        <v>6568501.1600000001</v>
      </c>
      <c r="G198" s="29" t="s">
        <v>1138</v>
      </c>
      <c r="H198" s="30">
        <v>95.33</v>
      </c>
      <c r="I198" s="20">
        <v>0.72</v>
      </c>
      <c r="J198" s="20">
        <v>5.3</v>
      </c>
      <c r="K198" s="20">
        <v>6</v>
      </c>
      <c r="L198" s="33">
        <v>0.98</v>
      </c>
      <c r="M198" s="33">
        <f t="shared" si="7"/>
        <v>94.35</v>
      </c>
      <c r="N198" s="66">
        <v>42859</v>
      </c>
      <c r="O198" s="28" t="s">
        <v>1139</v>
      </c>
      <c r="P198" s="21" t="s">
        <v>1140</v>
      </c>
      <c r="Q198" s="32">
        <v>0.3</v>
      </c>
      <c r="R198" s="21" t="s">
        <v>1141</v>
      </c>
      <c r="S198" s="32">
        <v>0.5</v>
      </c>
      <c r="T198" s="21" t="s">
        <v>1142</v>
      </c>
      <c r="U198" s="32">
        <v>0</v>
      </c>
      <c r="V198" s="21"/>
      <c r="W198" s="32">
        <v>0</v>
      </c>
      <c r="X198" s="21"/>
      <c r="Y198" s="32">
        <v>0</v>
      </c>
      <c r="Z198" s="21"/>
      <c r="AA198" s="32">
        <v>0</v>
      </c>
      <c r="AB198" s="21"/>
      <c r="AC198" s="32">
        <v>0</v>
      </c>
      <c r="AD198" s="21"/>
      <c r="AE198" s="32">
        <v>0</v>
      </c>
      <c r="AF198" s="21"/>
      <c r="AG198" s="32">
        <v>0</v>
      </c>
      <c r="AH198" s="21"/>
      <c r="AI198" s="42" t="s">
        <v>1143</v>
      </c>
      <c r="AJ198" s="42" t="s">
        <v>1144</v>
      </c>
      <c r="AK198" s="11" t="s">
        <v>1145</v>
      </c>
      <c r="AM198" s="1" t="s">
        <v>575</v>
      </c>
      <c r="AN198" s="1" t="s">
        <v>1117</v>
      </c>
      <c r="AO198" s="1" t="s">
        <v>1847</v>
      </c>
      <c r="AP198" s="13" t="s">
        <v>2285</v>
      </c>
      <c r="AQ198" s="13" t="s">
        <v>2128</v>
      </c>
      <c r="AR198" s="13" t="s">
        <v>2133</v>
      </c>
      <c r="AS198" s="13" t="s">
        <v>1895</v>
      </c>
      <c r="AT198" s="28" t="s">
        <v>1104</v>
      </c>
    </row>
    <row r="199" spans="1:46" ht="13.15" customHeight="1">
      <c r="A199" s="26"/>
      <c r="B199" s="27" t="s">
        <v>1146</v>
      </c>
      <c r="C199" s="13" t="s">
        <v>1097</v>
      </c>
      <c r="D199" s="28" t="s">
        <v>1098</v>
      </c>
      <c r="E199" s="83">
        <v>609966.57999999996</v>
      </c>
      <c r="F199" s="83">
        <v>6568757.0899999999</v>
      </c>
      <c r="G199" s="29" t="s">
        <v>1147</v>
      </c>
      <c r="H199" s="30">
        <v>95.38</v>
      </c>
      <c r="I199" s="20">
        <v>-0.95</v>
      </c>
      <c r="J199" s="20"/>
      <c r="K199" s="20">
        <v>64</v>
      </c>
      <c r="L199" s="33">
        <v>6.01</v>
      </c>
      <c r="M199" s="33">
        <f t="shared" si="7"/>
        <v>89.36999999999999</v>
      </c>
      <c r="N199" s="66">
        <v>42859</v>
      </c>
      <c r="O199" s="28" t="s">
        <v>1148</v>
      </c>
      <c r="P199" s="21" t="s">
        <v>83</v>
      </c>
      <c r="Q199" s="32">
        <v>0.2</v>
      </c>
      <c r="R199" s="21" t="s">
        <v>1149</v>
      </c>
      <c r="S199" s="32">
        <v>5</v>
      </c>
      <c r="T199" s="21" t="s">
        <v>1150</v>
      </c>
      <c r="U199" s="32">
        <v>9.5</v>
      </c>
      <c r="V199" s="21" t="s">
        <v>1151</v>
      </c>
      <c r="W199" s="32">
        <v>30.5</v>
      </c>
      <c r="X199" s="21" t="s">
        <v>1152</v>
      </c>
      <c r="Y199" s="32">
        <v>43.6</v>
      </c>
      <c r="Z199" s="21" t="s">
        <v>1153</v>
      </c>
      <c r="AA199" s="32">
        <v>47.8</v>
      </c>
      <c r="AB199" s="21" t="s">
        <v>1154</v>
      </c>
      <c r="AC199" s="32">
        <v>57.1</v>
      </c>
      <c r="AD199" s="21" t="s">
        <v>1155</v>
      </c>
      <c r="AE199" s="32">
        <v>61.7</v>
      </c>
      <c r="AF199" s="21" t="s">
        <v>1156</v>
      </c>
      <c r="AG199" s="32">
        <v>62</v>
      </c>
      <c r="AH199" s="21" t="s">
        <v>1157</v>
      </c>
      <c r="AI199" s="42" t="s">
        <v>1158</v>
      </c>
      <c r="AJ199" s="9" t="s">
        <v>1159</v>
      </c>
      <c r="AM199" s="1" t="s">
        <v>575</v>
      </c>
      <c r="AN199" s="1" t="s">
        <v>1103</v>
      </c>
      <c r="AO199" s="1" t="s">
        <v>1847</v>
      </c>
      <c r="AP199" s="13" t="s">
        <v>2129</v>
      </c>
      <c r="AQ199" s="13" t="s">
        <v>2376</v>
      </c>
      <c r="AR199" s="67" t="s">
        <v>80</v>
      </c>
      <c r="AS199" s="13" t="s">
        <v>1880</v>
      </c>
      <c r="AT199" s="28" t="s">
        <v>1104</v>
      </c>
    </row>
    <row r="200" spans="1:46" ht="13.15" customHeight="1">
      <c r="A200" s="26"/>
      <c r="B200" s="27" t="s">
        <v>1160</v>
      </c>
      <c r="C200" s="13" t="s">
        <v>1097</v>
      </c>
      <c r="D200" s="28" t="s">
        <v>1098</v>
      </c>
      <c r="E200" s="83">
        <v>609820.44999999995</v>
      </c>
      <c r="F200" s="83">
        <v>6568504.7199999997</v>
      </c>
      <c r="G200" s="29" t="s">
        <v>1138</v>
      </c>
      <c r="H200" s="30">
        <v>95.38</v>
      </c>
      <c r="I200" s="20">
        <v>0.39</v>
      </c>
      <c r="J200" s="20">
        <v>15.8</v>
      </c>
      <c r="K200" s="20">
        <v>91</v>
      </c>
      <c r="L200" s="33">
        <v>19.299999999999997</v>
      </c>
      <c r="M200" s="33">
        <f t="shared" si="7"/>
        <v>76.08</v>
      </c>
      <c r="N200" s="66">
        <v>35411</v>
      </c>
      <c r="O200" s="28" t="s">
        <v>1161</v>
      </c>
      <c r="P200" s="21" t="s">
        <v>83</v>
      </c>
      <c r="Q200" s="32">
        <v>0.2</v>
      </c>
      <c r="R200" s="21" t="s">
        <v>1149</v>
      </c>
      <c r="S200" s="32">
        <v>5</v>
      </c>
      <c r="T200" s="21" t="s">
        <v>1150</v>
      </c>
      <c r="U200" s="32">
        <v>9.5</v>
      </c>
      <c r="V200" s="21" t="s">
        <v>1151</v>
      </c>
      <c r="W200" s="32">
        <v>30.5</v>
      </c>
      <c r="X200" s="21" t="s">
        <v>1152</v>
      </c>
      <c r="Y200" s="32">
        <v>43.6</v>
      </c>
      <c r="Z200" s="21" t="s">
        <v>1153</v>
      </c>
      <c r="AA200" s="32">
        <v>47.8</v>
      </c>
      <c r="AB200" s="21" t="s">
        <v>1154</v>
      </c>
      <c r="AC200" s="32">
        <v>57.1</v>
      </c>
      <c r="AD200" s="21" t="s">
        <v>1162</v>
      </c>
      <c r="AE200" s="32">
        <v>65</v>
      </c>
      <c r="AF200" s="21" t="s">
        <v>1163</v>
      </c>
      <c r="AG200" s="32">
        <v>78.900000000000006</v>
      </c>
      <c r="AH200" s="21" t="s">
        <v>1164</v>
      </c>
      <c r="AI200" s="42" t="s">
        <v>1143</v>
      </c>
      <c r="AJ200" s="42" t="s">
        <v>1144</v>
      </c>
      <c r="AK200" s="11" t="s">
        <v>1145</v>
      </c>
      <c r="AM200" s="1" t="s">
        <v>575</v>
      </c>
      <c r="AN200" s="1" t="s">
        <v>1117</v>
      </c>
      <c r="AO200" s="1" t="s">
        <v>1848</v>
      </c>
      <c r="AP200" s="13" t="s">
        <v>1854</v>
      </c>
      <c r="AQ200" s="13" t="s">
        <v>1872</v>
      </c>
      <c r="AR200" s="67" t="s">
        <v>80</v>
      </c>
      <c r="AS200" s="13" t="s">
        <v>2148</v>
      </c>
      <c r="AT200" s="28" t="s">
        <v>1104</v>
      </c>
    </row>
    <row r="201" spans="1:46" ht="13.15" customHeight="1">
      <c r="A201" s="26" t="s">
        <v>1165</v>
      </c>
      <c r="B201" s="27" t="s">
        <v>402</v>
      </c>
      <c r="C201" s="13" t="s">
        <v>1097</v>
      </c>
      <c r="D201" s="28" t="s">
        <v>1098</v>
      </c>
      <c r="E201" s="83">
        <v>611608.89</v>
      </c>
      <c r="F201" s="83">
        <v>6569715.9000000004</v>
      </c>
      <c r="G201" s="29" t="s">
        <v>1166</v>
      </c>
      <c r="H201" s="30">
        <v>99.93</v>
      </c>
      <c r="I201" s="20">
        <v>0.61</v>
      </c>
      <c r="J201" s="20">
        <v>12.34</v>
      </c>
      <c r="K201" s="20">
        <v>12.6</v>
      </c>
      <c r="L201" s="33">
        <v>4.99</v>
      </c>
      <c r="M201" s="33">
        <f t="shared" si="7"/>
        <v>94.940000000000012</v>
      </c>
      <c r="N201" s="66">
        <v>42853</v>
      </c>
      <c r="O201" s="28" t="s">
        <v>1167</v>
      </c>
      <c r="P201" s="21" t="s">
        <v>83</v>
      </c>
      <c r="Q201" s="32">
        <v>0.2</v>
      </c>
      <c r="R201" s="21" t="s">
        <v>1101</v>
      </c>
      <c r="S201" s="32">
        <v>1.7</v>
      </c>
      <c r="T201" s="21" t="s">
        <v>1168</v>
      </c>
      <c r="U201" s="32">
        <v>0</v>
      </c>
      <c r="V201" s="21"/>
      <c r="W201" s="32">
        <v>0</v>
      </c>
      <c r="X201" s="21"/>
      <c r="Y201" s="32">
        <v>0</v>
      </c>
      <c r="Z201" s="21"/>
      <c r="AA201" s="32">
        <v>0</v>
      </c>
      <c r="AB201" s="21"/>
      <c r="AC201" s="32">
        <v>0</v>
      </c>
      <c r="AD201" s="21"/>
      <c r="AE201" s="32">
        <v>0</v>
      </c>
      <c r="AF201" s="21"/>
      <c r="AG201" s="32">
        <v>0</v>
      </c>
      <c r="AH201" s="21"/>
      <c r="AI201" s="42" t="s">
        <v>79</v>
      </c>
      <c r="AJ201" s="42" t="s">
        <v>80</v>
      </c>
      <c r="AM201" s="1" t="s">
        <v>575</v>
      </c>
      <c r="AN201" s="1" t="s">
        <v>1103</v>
      </c>
      <c r="AO201" s="1" t="s">
        <v>1848</v>
      </c>
      <c r="AP201" s="13" t="s">
        <v>2286</v>
      </c>
      <c r="AQ201" s="13" t="s">
        <v>2130</v>
      </c>
      <c r="AR201" s="13" t="s">
        <v>2134</v>
      </c>
      <c r="AS201" s="13" t="s">
        <v>2141</v>
      </c>
      <c r="AT201" s="28" t="s">
        <v>1104</v>
      </c>
    </row>
    <row r="202" spans="1:46" ht="13.15" customHeight="1">
      <c r="A202" s="26" t="s">
        <v>1169</v>
      </c>
      <c r="B202" s="27" t="s">
        <v>1170</v>
      </c>
      <c r="C202" s="13" t="s">
        <v>1097</v>
      </c>
      <c r="D202" s="28" t="s">
        <v>1098</v>
      </c>
      <c r="E202" s="83">
        <v>609648.93999999994</v>
      </c>
      <c r="F202" s="83">
        <v>6568909.2300000004</v>
      </c>
      <c r="G202" s="29" t="s">
        <v>1171</v>
      </c>
      <c r="H202" s="30">
        <v>94.67</v>
      </c>
      <c r="I202" s="20">
        <v>0.55000000000000004</v>
      </c>
      <c r="J202" s="20"/>
      <c r="K202" s="20">
        <v>8</v>
      </c>
      <c r="L202" s="33">
        <v>1.55</v>
      </c>
      <c r="M202" s="33">
        <f t="shared" si="7"/>
        <v>93.12</v>
      </c>
      <c r="N202" s="66">
        <v>35411</v>
      </c>
      <c r="O202" s="28" t="s">
        <v>1172</v>
      </c>
      <c r="P202" s="21" t="s">
        <v>1173</v>
      </c>
      <c r="Q202" s="32">
        <v>1.7</v>
      </c>
      <c r="R202" s="21" t="s">
        <v>1174</v>
      </c>
      <c r="S202" s="32">
        <v>0</v>
      </c>
      <c r="T202" s="21"/>
      <c r="U202" s="32">
        <v>0</v>
      </c>
      <c r="V202" s="21"/>
      <c r="W202" s="32">
        <v>0</v>
      </c>
      <c r="X202" s="21"/>
      <c r="Y202" s="32">
        <v>0</v>
      </c>
      <c r="Z202" s="21"/>
      <c r="AA202" s="32">
        <v>0</v>
      </c>
      <c r="AB202" s="21"/>
      <c r="AC202" s="32">
        <v>0</v>
      </c>
      <c r="AD202" s="21"/>
      <c r="AE202" s="32">
        <v>0</v>
      </c>
      <c r="AF202" s="21"/>
      <c r="AG202" s="32">
        <v>0</v>
      </c>
      <c r="AH202" s="21"/>
      <c r="AI202" s="42" t="s">
        <v>1143</v>
      </c>
      <c r="AJ202" s="42" t="s">
        <v>1144</v>
      </c>
      <c r="AK202" s="11" t="s">
        <v>1145</v>
      </c>
      <c r="AM202" s="1" t="s">
        <v>575</v>
      </c>
      <c r="AN202" s="1" t="s">
        <v>1117</v>
      </c>
      <c r="AO202" s="1" t="s">
        <v>1849</v>
      </c>
      <c r="AP202" s="13" t="s">
        <v>1175</v>
      </c>
      <c r="AQ202" s="13" t="s">
        <v>2142</v>
      </c>
      <c r="AR202" s="67" t="s">
        <v>80</v>
      </c>
      <c r="AS202" s="13" t="s">
        <v>2148</v>
      </c>
      <c r="AT202" s="28" t="s">
        <v>1104</v>
      </c>
    </row>
    <row r="203" spans="1:46" ht="13.15" customHeight="1">
      <c r="A203" s="26" t="s">
        <v>1176</v>
      </c>
      <c r="B203" s="27" t="s">
        <v>1177</v>
      </c>
      <c r="C203" s="13" t="s">
        <v>1097</v>
      </c>
      <c r="D203" s="28" t="s">
        <v>1098</v>
      </c>
      <c r="E203" s="28">
        <v>610368</v>
      </c>
      <c r="F203" s="28">
        <v>6568471</v>
      </c>
      <c r="G203" s="29" t="s">
        <v>1105</v>
      </c>
      <c r="H203" s="20">
        <v>98.399999999999991</v>
      </c>
      <c r="I203" s="20">
        <v>0.6</v>
      </c>
      <c r="J203" s="20"/>
      <c r="K203" s="20">
        <v>10</v>
      </c>
      <c r="L203" s="33">
        <v>3.56</v>
      </c>
      <c r="M203" s="33">
        <f t="shared" si="7"/>
        <v>94.839999999999989</v>
      </c>
      <c r="N203" s="66">
        <v>35411</v>
      </c>
      <c r="O203" s="28" t="s">
        <v>1178</v>
      </c>
      <c r="P203" s="21" t="s">
        <v>83</v>
      </c>
      <c r="Q203" s="32">
        <v>0.4</v>
      </c>
      <c r="R203" s="21" t="s">
        <v>1179</v>
      </c>
      <c r="S203" s="32">
        <v>0.6</v>
      </c>
      <c r="T203" s="21" t="s">
        <v>1180</v>
      </c>
      <c r="U203" s="32">
        <v>0</v>
      </c>
      <c r="V203" s="21"/>
      <c r="W203" s="32">
        <v>0</v>
      </c>
      <c r="X203" s="21"/>
      <c r="Y203" s="32">
        <v>0</v>
      </c>
      <c r="Z203" s="21"/>
      <c r="AA203" s="32">
        <v>0</v>
      </c>
      <c r="AB203" s="21"/>
      <c r="AC203" s="32">
        <v>0</v>
      </c>
      <c r="AD203" s="21"/>
      <c r="AE203" s="32">
        <v>0</v>
      </c>
      <c r="AF203" s="21"/>
      <c r="AG203" s="32">
        <v>0</v>
      </c>
      <c r="AH203" s="21"/>
      <c r="AI203" s="42" t="s">
        <v>79</v>
      </c>
      <c r="AJ203" s="42" t="s">
        <v>80</v>
      </c>
      <c r="AK203" s="3" t="s">
        <v>1845</v>
      </c>
      <c r="AM203" s="1" t="s">
        <v>575</v>
      </c>
      <c r="AN203" s="1" t="s">
        <v>1103</v>
      </c>
      <c r="AO203" s="1" t="s">
        <v>1849</v>
      </c>
      <c r="AP203" s="13" t="s">
        <v>2143</v>
      </c>
      <c r="AQ203" s="13" t="s">
        <v>1874</v>
      </c>
      <c r="AR203" s="67" t="s">
        <v>80</v>
      </c>
      <c r="AS203" s="13" t="s">
        <v>2144</v>
      </c>
      <c r="AT203" s="28" t="s">
        <v>1104</v>
      </c>
    </row>
    <row r="204" spans="1:46" ht="13.15" customHeight="1">
      <c r="A204" s="26" t="s">
        <v>1181</v>
      </c>
      <c r="B204" s="27" t="s">
        <v>1182</v>
      </c>
      <c r="C204" s="13" t="s">
        <v>1097</v>
      </c>
      <c r="D204" s="28" t="s">
        <v>1098</v>
      </c>
      <c r="E204" s="26">
        <v>611296.59</v>
      </c>
      <c r="F204" s="26">
        <v>6568488.6500000004</v>
      </c>
      <c r="G204" s="29" t="s">
        <v>1105</v>
      </c>
      <c r="H204" s="20">
        <v>100.22</v>
      </c>
      <c r="I204" s="20">
        <v>1.23</v>
      </c>
      <c r="J204" s="20">
        <v>9.4700000000000006</v>
      </c>
      <c r="K204" s="20">
        <v>11</v>
      </c>
      <c r="L204" s="33">
        <v>3.93</v>
      </c>
      <c r="M204" s="33">
        <f t="shared" si="7"/>
        <v>96.289999999999992</v>
      </c>
      <c r="N204" s="66">
        <v>42859</v>
      </c>
      <c r="O204" s="28" t="s">
        <v>1183</v>
      </c>
      <c r="P204" s="21" t="s">
        <v>83</v>
      </c>
      <c r="Q204" s="32">
        <v>0.5</v>
      </c>
      <c r="R204" s="21" t="s">
        <v>1184</v>
      </c>
      <c r="S204" s="32">
        <v>1.9</v>
      </c>
      <c r="T204" s="21" t="s">
        <v>1185</v>
      </c>
      <c r="U204" s="32">
        <v>2.1</v>
      </c>
      <c r="V204" s="21" t="s">
        <v>1186</v>
      </c>
      <c r="W204" s="32">
        <v>0</v>
      </c>
      <c r="X204" s="21"/>
      <c r="Y204" s="32">
        <v>0</v>
      </c>
      <c r="Z204" s="21"/>
      <c r="AA204" s="32">
        <v>0</v>
      </c>
      <c r="AB204" s="21"/>
      <c r="AC204" s="32">
        <v>0</v>
      </c>
      <c r="AD204" s="21"/>
      <c r="AE204" s="32">
        <v>0</v>
      </c>
      <c r="AF204" s="21"/>
      <c r="AG204" s="32">
        <v>0</v>
      </c>
      <c r="AH204" s="21"/>
      <c r="AI204" s="42" t="s">
        <v>79</v>
      </c>
      <c r="AJ204" s="42" t="s">
        <v>80</v>
      </c>
      <c r="AK204" s="3" t="s">
        <v>1845</v>
      </c>
      <c r="AM204" s="1" t="s">
        <v>575</v>
      </c>
      <c r="AN204" s="1" t="s">
        <v>1103</v>
      </c>
      <c r="AO204" s="1" t="s">
        <v>1847</v>
      </c>
      <c r="AP204" s="13" t="s">
        <v>2287</v>
      </c>
      <c r="AQ204" s="13" t="s">
        <v>2145</v>
      </c>
      <c r="AR204" s="13" t="s">
        <v>2311</v>
      </c>
      <c r="AS204" s="13" t="s">
        <v>1796</v>
      </c>
      <c r="AT204" s="28" t="s">
        <v>1104</v>
      </c>
    </row>
    <row r="205" spans="1:46" ht="13.15" customHeight="1">
      <c r="A205" s="26"/>
      <c r="B205" s="27" t="s">
        <v>1187</v>
      </c>
      <c r="C205" s="13" t="s">
        <v>1097</v>
      </c>
      <c r="D205" s="28" t="s">
        <v>1098</v>
      </c>
      <c r="E205" s="26">
        <v>611616.39</v>
      </c>
      <c r="F205" s="26">
        <v>6569414.79</v>
      </c>
      <c r="G205" s="29" t="s">
        <v>1166</v>
      </c>
      <c r="H205" s="20">
        <v>101.39</v>
      </c>
      <c r="I205" s="20">
        <v>0.81</v>
      </c>
      <c r="J205" s="20"/>
      <c r="K205" s="20">
        <v>10.199999999999999</v>
      </c>
      <c r="L205" s="33">
        <v>5.3500000000000005</v>
      </c>
      <c r="M205" s="33">
        <f t="shared" si="7"/>
        <v>96.04</v>
      </c>
      <c r="N205" s="66">
        <v>35411</v>
      </c>
      <c r="O205" s="28" t="s">
        <v>1188</v>
      </c>
      <c r="P205" s="21" t="s">
        <v>1189</v>
      </c>
      <c r="Q205" s="32">
        <v>1.6</v>
      </c>
      <c r="R205" s="21" t="s">
        <v>1190</v>
      </c>
      <c r="S205" s="32">
        <v>1.9</v>
      </c>
      <c r="T205" s="21" t="s">
        <v>390</v>
      </c>
      <c r="U205" s="32">
        <v>2.1</v>
      </c>
      <c r="V205" s="21" t="s">
        <v>1191</v>
      </c>
      <c r="W205" s="32">
        <v>0</v>
      </c>
      <c r="X205" s="21"/>
      <c r="Y205" s="32">
        <v>0</v>
      </c>
      <c r="Z205" s="21"/>
      <c r="AA205" s="32">
        <v>0</v>
      </c>
      <c r="AB205" s="21"/>
      <c r="AC205" s="32">
        <v>0</v>
      </c>
      <c r="AD205" s="21"/>
      <c r="AE205" s="32">
        <v>0</v>
      </c>
      <c r="AF205" s="21"/>
      <c r="AG205" s="32">
        <v>0</v>
      </c>
      <c r="AH205" s="21"/>
      <c r="AI205" s="42" t="s">
        <v>79</v>
      </c>
      <c r="AJ205" s="42" t="s">
        <v>80</v>
      </c>
      <c r="AK205" s="3" t="s">
        <v>1845</v>
      </c>
      <c r="AM205" s="1" t="s">
        <v>575</v>
      </c>
      <c r="AN205" s="1" t="s">
        <v>1103</v>
      </c>
      <c r="AO205" s="1" t="s">
        <v>1848</v>
      </c>
      <c r="AP205" s="13" t="s">
        <v>2146</v>
      </c>
      <c r="AQ205" s="13" t="s">
        <v>2147</v>
      </c>
      <c r="AR205" s="67" t="s">
        <v>80</v>
      </c>
      <c r="AS205" s="13" t="s">
        <v>2148</v>
      </c>
      <c r="AT205" s="28" t="s">
        <v>1104</v>
      </c>
    </row>
    <row r="206" spans="1:46" ht="12.75" customHeight="1">
      <c r="A206" s="26"/>
      <c r="B206" s="27" t="s">
        <v>1192</v>
      </c>
      <c r="C206" s="13" t="s">
        <v>1097</v>
      </c>
      <c r="D206" s="28" t="s">
        <v>1098</v>
      </c>
      <c r="E206" s="28">
        <v>611789</v>
      </c>
      <c r="F206" s="28">
        <v>6569235</v>
      </c>
      <c r="G206" s="29" t="s">
        <v>1105</v>
      </c>
      <c r="H206" s="20">
        <v>102.61</v>
      </c>
      <c r="I206" s="20">
        <v>0.31</v>
      </c>
      <c r="J206" s="20"/>
      <c r="K206" s="20">
        <v>24</v>
      </c>
      <c r="L206" s="33">
        <v>8.0299999999999994</v>
      </c>
      <c r="M206" s="33">
        <f t="shared" si="7"/>
        <v>94.58</v>
      </c>
      <c r="N206" s="66">
        <v>35411</v>
      </c>
      <c r="O206" s="28" t="s">
        <v>1193</v>
      </c>
      <c r="P206" s="21" t="s">
        <v>1194</v>
      </c>
      <c r="Q206" s="32">
        <v>0.3</v>
      </c>
      <c r="R206" s="21" t="s">
        <v>1195</v>
      </c>
      <c r="S206" s="32">
        <v>0.9</v>
      </c>
      <c r="T206" s="21" t="s">
        <v>1196</v>
      </c>
      <c r="U206" s="32">
        <v>1.6</v>
      </c>
      <c r="V206" s="21" t="s">
        <v>1197</v>
      </c>
      <c r="W206" s="32">
        <v>3</v>
      </c>
      <c r="X206" s="21" t="s">
        <v>1198</v>
      </c>
      <c r="Y206" s="32">
        <v>0</v>
      </c>
      <c r="Z206" s="21"/>
      <c r="AA206" s="32">
        <v>0</v>
      </c>
      <c r="AB206" s="21"/>
      <c r="AC206" s="32">
        <v>0</v>
      </c>
      <c r="AD206" s="21"/>
      <c r="AE206" s="32">
        <v>0</v>
      </c>
      <c r="AF206" s="21"/>
      <c r="AG206" s="32">
        <v>0</v>
      </c>
      <c r="AH206" s="21"/>
      <c r="AI206" s="42" t="s">
        <v>79</v>
      </c>
      <c r="AJ206" s="42" t="s">
        <v>80</v>
      </c>
      <c r="AK206" s="3" t="s">
        <v>1845</v>
      </c>
      <c r="AM206" s="1" t="s">
        <v>575</v>
      </c>
      <c r="AN206" s="1" t="s">
        <v>1103</v>
      </c>
      <c r="AO206" s="1" t="s">
        <v>1849</v>
      </c>
      <c r="AP206" s="13" t="s">
        <v>1199</v>
      </c>
      <c r="AQ206" s="13" t="s">
        <v>1877</v>
      </c>
      <c r="AR206" s="67" t="s">
        <v>80</v>
      </c>
      <c r="AS206" s="13" t="s">
        <v>2144</v>
      </c>
      <c r="AT206" s="28" t="s">
        <v>1104</v>
      </c>
    </row>
    <row r="207" spans="1:46" ht="12.75" customHeight="1">
      <c r="A207" s="26"/>
      <c r="B207" s="27" t="s">
        <v>1200</v>
      </c>
      <c r="C207" s="13" t="s">
        <v>1097</v>
      </c>
      <c r="D207" s="28" t="s">
        <v>1098</v>
      </c>
      <c r="E207" s="28">
        <v>611790</v>
      </c>
      <c r="F207" s="28">
        <v>6569240</v>
      </c>
      <c r="G207" s="29" t="s">
        <v>1105</v>
      </c>
      <c r="H207" s="20">
        <v>102.33</v>
      </c>
      <c r="I207" s="20">
        <v>0.11</v>
      </c>
      <c r="J207" s="20"/>
      <c r="K207" s="20">
        <v>12</v>
      </c>
      <c r="L207" s="33">
        <v>6.31</v>
      </c>
      <c r="M207" s="33">
        <f t="shared" si="7"/>
        <v>96.02</v>
      </c>
      <c r="N207" s="66">
        <v>35411</v>
      </c>
      <c r="O207" s="28" t="s">
        <v>1201</v>
      </c>
      <c r="P207" s="21" t="s">
        <v>1194</v>
      </c>
      <c r="Q207" s="32">
        <v>0.3</v>
      </c>
      <c r="R207" s="21" t="s">
        <v>1202</v>
      </c>
      <c r="S207" s="32">
        <v>0.8</v>
      </c>
      <c r="T207" s="21" t="s">
        <v>1196</v>
      </c>
      <c r="U207" s="32">
        <v>1.5</v>
      </c>
      <c r="V207" s="21" t="s">
        <v>1107</v>
      </c>
      <c r="W207" s="32">
        <v>1.8</v>
      </c>
      <c r="X207" s="21" t="s">
        <v>1203</v>
      </c>
      <c r="Y207" s="32">
        <v>0</v>
      </c>
      <c r="Z207" s="21"/>
      <c r="AA207" s="32">
        <v>0</v>
      </c>
      <c r="AB207" s="21"/>
      <c r="AC207" s="32">
        <v>0</v>
      </c>
      <c r="AD207" s="21"/>
      <c r="AE207" s="32">
        <v>0</v>
      </c>
      <c r="AF207" s="21"/>
      <c r="AG207" s="32">
        <v>0</v>
      </c>
      <c r="AH207" s="21"/>
      <c r="AI207" s="42" t="s">
        <v>79</v>
      </c>
      <c r="AJ207" s="42" t="s">
        <v>80</v>
      </c>
      <c r="AK207" s="3" t="s">
        <v>1845</v>
      </c>
      <c r="AM207" s="1" t="s">
        <v>575</v>
      </c>
      <c r="AN207" s="1" t="s">
        <v>1103</v>
      </c>
      <c r="AO207" s="1" t="s">
        <v>1849</v>
      </c>
      <c r="AP207" s="13" t="s">
        <v>1199</v>
      </c>
      <c r="AQ207" s="13" t="s">
        <v>1875</v>
      </c>
      <c r="AR207" s="67" t="s">
        <v>80</v>
      </c>
      <c r="AS207" s="13" t="s">
        <v>2144</v>
      </c>
      <c r="AT207" s="28" t="s">
        <v>1104</v>
      </c>
    </row>
    <row r="208" spans="1:46" ht="12.75" customHeight="1">
      <c r="A208" s="26" t="s">
        <v>1204</v>
      </c>
      <c r="B208" s="27" t="s">
        <v>1205</v>
      </c>
      <c r="C208" s="13" t="s">
        <v>1097</v>
      </c>
      <c r="D208" s="28" t="s">
        <v>1098</v>
      </c>
      <c r="E208" s="83">
        <v>610688.18000000005</v>
      </c>
      <c r="F208" s="83">
        <v>6569286.4100000001</v>
      </c>
      <c r="G208" s="29" t="s">
        <v>1206</v>
      </c>
      <c r="H208" s="30">
        <v>99.34</v>
      </c>
      <c r="I208" s="20">
        <v>0.57999999999999996</v>
      </c>
      <c r="J208" s="20">
        <v>10.72</v>
      </c>
      <c r="K208" s="20">
        <v>11</v>
      </c>
      <c r="L208" s="33">
        <v>4.46</v>
      </c>
      <c r="M208" s="33">
        <f t="shared" si="7"/>
        <v>94.88000000000001</v>
      </c>
      <c r="N208" s="66">
        <v>42859</v>
      </c>
      <c r="O208" s="28" t="s">
        <v>1207</v>
      </c>
      <c r="P208" s="21" t="s">
        <v>83</v>
      </c>
      <c r="Q208" s="32">
        <v>0.3</v>
      </c>
      <c r="R208" s="21" t="s">
        <v>1195</v>
      </c>
      <c r="S208" s="32">
        <v>0.7</v>
      </c>
      <c r="T208" s="21" t="s">
        <v>1196</v>
      </c>
      <c r="U208" s="32">
        <v>1.3</v>
      </c>
      <c r="V208" s="21" t="s">
        <v>390</v>
      </c>
      <c r="W208" s="32">
        <v>1.4</v>
      </c>
      <c r="X208" s="21" t="s">
        <v>1208</v>
      </c>
      <c r="Y208" s="32">
        <v>0</v>
      </c>
      <c r="Z208" s="21"/>
      <c r="AA208" s="32">
        <v>0</v>
      </c>
      <c r="AB208" s="21"/>
      <c r="AC208" s="32">
        <v>0</v>
      </c>
      <c r="AD208" s="21"/>
      <c r="AE208" s="32">
        <v>0</v>
      </c>
      <c r="AF208" s="21"/>
      <c r="AG208" s="32">
        <v>0</v>
      </c>
      <c r="AH208" s="21"/>
      <c r="AI208" s="42" t="s">
        <v>79</v>
      </c>
      <c r="AJ208" s="42" t="s">
        <v>80</v>
      </c>
      <c r="AK208" s="3" t="s">
        <v>1845</v>
      </c>
      <c r="AM208" s="1" t="s">
        <v>575</v>
      </c>
      <c r="AN208" s="1" t="s">
        <v>1103</v>
      </c>
      <c r="AO208" s="1" t="s">
        <v>1847</v>
      </c>
      <c r="AP208" s="13" t="s">
        <v>2288</v>
      </c>
      <c r="AQ208" s="13" t="s">
        <v>2149</v>
      </c>
      <c r="AR208" s="67" t="s">
        <v>80</v>
      </c>
      <c r="AS208" s="13" t="s">
        <v>59</v>
      </c>
      <c r="AT208" s="28" t="s">
        <v>1104</v>
      </c>
    </row>
    <row r="209" spans="1:46" ht="13.15" customHeight="1">
      <c r="A209" s="26" t="s">
        <v>1209</v>
      </c>
      <c r="B209" s="27" t="s">
        <v>1210</v>
      </c>
      <c r="C209" s="13" t="s">
        <v>1097</v>
      </c>
      <c r="D209" s="28" t="s">
        <v>1098</v>
      </c>
      <c r="E209" s="83">
        <v>609353.93000000005</v>
      </c>
      <c r="F209" s="83">
        <v>6568629.9299999997</v>
      </c>
      <c r="G209" s="29" t="s">
        <v>1211</v>
      </c>
      <c r="H209" s="30">
        <v>94.84</v>
      </c>
      <c r="I209" s="20">
        <v>0.75</v>
      </c>
      <c r="J209" s="20">
        <v>6.1</v>
      </c>
      <c r="K209" s="20">
        <v>6</v>
      </c>
      <c r="L209" s="33">
        <v>1.6</v>
      </c>
      <c r="M209" s="33">
        <f t="shared" si="7"/>
        <v>93.240000000000009</v>
      </c>
      <c r="N209" s="66">
        <v>42859</v>
      </c>
      <c r="O209" s="28" t="s">
        <v>1212</v>
      </c>
      <c r="P209" s="21" t="s">
        <v>83</v>
      </c>
      <c r="Q209" s="32">
        <v>0.3</v>
      </c>
      <c r="R209" s="21" t="s">
        <v>1213</v>
      </c>
      <c r="S209" s="32">
        <v>1.2</v>
      </c>
      <c r="T209" s="21" t="s">
        <v>1214</v>
      </c>
      <c r="U209" s="32">
        <v>2.2999999999999998</v>
      </c>
      <c r="V209" s="21" t="s">
        <v>1215</v>
      </c>
      <c r="W209" s="32">
        <v>0</v>
      </c>
      <c r="X209" s="21"/>
      <c r="Y209" s="32">
        <v>0</v>
      </c>
      <c r="Z209" s="21"/>
      <c r="AA209" s="32">
        <v>0</v>
      </c>
      <c r="AB209" s="21"/>
      <c r="AC209" s="32">
        <v>0</v>
      </c>
      <c r="AD209" s="21"/>
      <c r="AE209" s="32">
        <v>0</v>
      </c>
      <c r="AF209" s="21"/>
      <c r="AG209" s="32">
        <v>0</v>
      </c>
      <c r="AH209" s="21"/>
      <c r="AI209" s="42" t="s">
        <v>1216</v>
      </c>
      <c r="AJ209" s="42" t="s">
        <v>1217</v>
      </c>
      <c r="AK209" s="45" t="s">
        <v>1809</v>
      </c>
      <c r="AM209" s="1" t="s">
        <v>575</v>
      </c>
      <c r="AN209" s="1" t="s">
        <v>1117</v>
      </c>
      <c r="AO209" s="1" t="s">
        <v>1847</v>
      </c>
      <c r="AP209" s="13" t="s">
        <v>2122</v>
      </c>
      <c r="AQ209" s="13" t="s">
        <v>1889</v>
      </c>
      <c r="AR209" s="13" t="s">
        <v>2150</v>
      </c>
      <c r="AS209" s="13" t="s">
        <v>1795</v>
      </c>
      <c r="AT209" s="28" t="s">
        <v>1104</v>
      </c>
    </row>
    <row r="210" spans="1:46" ht="13.15" customHeight="1">
      <c r="A210" s="26" t="s">
        <v>1218</v>
      </c>
      <c r="B210" s="27" t="s">
        <v>1219</v>
      </c>
      <c r="C210" s="13" t="s">
        <v>1097</v>
      </c>
      <c r="D210" s="28" t="s">
        <v>1098</v>
      </c>
      <c r="E210" s="83">
        <v>612833.77</v>
      </c>
      <c r="F210" s="83">
        <v>6568927.0499999998</v>
      </c>
      <c r="G210" s="29" t="s">
        <v>1220</v>
      </c>
      <c r="H210" s="30">
        <v>101.29</v>
      </c>
      <c r="I210" s="20">
        <v>0.4</v>
      </c>
      <c r="J210" s="20">
        <v>11.85</v>
      </c>
      <c r="K210" s="20">
        <v>12.2</v>
      </c>
      <c r="L210" s="33">
        <v>5.38</v>
      </c>
      <c r="M210" s="33">
        <f t="shared" si="7"/>
        <v>95.910000000000011</v>
      </c>
      <c r="N210" s="66">
        <v>42850</v>
      </c>
      <c r="O210" s="28" t="s">
        <v>1221</v>
      </c>
      <c r="P210" s="21" t="s">
        <v>83</v>
      </c>
      <c r="Q210" s="32">
        <v>0.4</v>
      </c>
      <c r="R210" s="21" t="s">
        <v>1213</v>
      </c>
      <c r="S210" s="32">
        <v>1</v>
      </c>
      <c r="T210" s="21" t="s">
        <v>1196</v>
      </c>
      <c r="U210" s="32">
        <v>1.6</v>
      </c>
      <c r="V210" s="21" t="s">
        <v>1222</v>
      </c>
      <c r="W210" s="32">
        <v>2.4500000000000002</v>
      </c>
      <c r="X210" s="21" t="s">
        <v>1223</v>
      </c>
      <c r="Y210" s="32">
        <v>0</v>
      </c>
      <c r="Z210" s="21"/>
      <c r="AA210" s="32">
        <v>0</v>
      </c>
      <c r="AB210" s="21"/>
      <c r="AC210" s="32">
        <v>0</v>
      </c>
      <c r="AD210" s="21"/>
      <c r="AE210" s="32">
        <v>0</v>
      </c>
      <c r="AF210" s="21"/>
      <c r="AG210" s="32">
        <v>0</v>
      </c>
      <c r="AH210" s="21"/>
      <c r="AI210" s="42" t="s">
        <v>79</v>
      </c>
      <c r="AJ210" s="42" t="s">
        <v>80</v>
      </c>
      <c r="AM210" s="1" t="s">
        <v>575</v>
      </c>
      <c r="AN210" s="1" t="s">
        <v>1117</v>
      </c>
      <c r="AO210" s="1" t="s">
        <v>1847</v>
      </c>
      <c r="AP210" s="13" t="s">
        <v>2008</v>
      </c>
      <c r="AQ210" s="13" t="s">
        <v>1889</v>
      </c>
      <c r="AR210" s="13" t="s">
        <v>2135</v>
      </c>
      <c r="AS210" s="13" t="s">
        <v>59</v>
      </c>
      <c r="AT210" s="28" t="s">
        <v>1104</v>
      </c>
    </row>
    <row r="211" spans="1:46" ht="13.15" customHeight="1">
      <c r="A211" s="26" t="s">
        <v>1224</v>
      </c>
      <c r="B211" s="27" t="s">
        <v>1225</v>
      </c>
      <c r="C211" s="13" t="s">
        <v>1097</v>
      </c>
      <c r="D211" s="28" t="s">
        <v>1098</v>
      </c>
      <c r="E211" s="83">
        <v>613037.1</v>
      </c>
      <c r="F211" s="83">
        <v>6570767.6799999997</v>
      </c>
      <c r="G211" s="29" t="s">
        <v>1226</v>
      </c>
      <c r="H211" s="30">
        <v>96.02</v>
      </c>
      <c r="I211" s="20">
        <v>0.3</v>
      </c>
      <c r="J211" s="20">
        <v>2.2999999999999998</v>
      </c>
      <c r="K211" s="20">
        <v>11.8</v>
      </c>
      <c r="L211" s="33">
        <v>5.19</v>
      </c>
      <c r="M211" s="33">
        <f t="shared" si="7"/>
        <v>90.83</v>
      </c>
      <c r="N211" s="66">
        <v>35411</v>
      </c>
      <c r="O211" s="28" t="s">
        <v>1227</v>
      </c>
      <c r="P211" s="21" t="s">
        <v>83</v>
      </c>
      <c r="Q211" s="32">
        <v>0.4</v>
      </c>
      <c r="R211" s="21" t="s">
        <v>1228</v>
      </c>
      <c r="S211" s="32">
        <v>0.8</v>
      </c>
      <c r="T211" s="21" t="s">
        <v>1196</v>
      </c>
      <c r="U211" s="32">
        <v>1.8</v>
      </c>
      <c r="V211" s="21" t="s">
        <v>390</v>
      </c>
      <c r="W211" s="32">
        <v>1.9</v>
      </c>
      <c r="X211" s="21" t="s">
        <v>1229</v>
      </c>
      <c r="Y211" s="32">
        <v>0</v>
      </c>
      <c r="Z211" s="21"/>
      <c r="AA211" s="32">
        <v>0</v>
      </c>
      <c r="AB211" s="21"/>
      <c r="AC211" s="32">
        <v>0</v>
      </c>
      <c r="AD211" s="21"/>
      <c r="AE211" s="32">
        <v>0</v>
      </c>
      <c r="AF211" s="21"/>
      <c r="AG211" s="32">
        <v>0</v>
      </c>
      <c r="AH211" s="21"/>
      <c r="AI211" s="42" t="s">
        <v>1230</v>
      </c>
      <c r="AJ211" s="34" t="s">
        <v>1231</v>
      </c>
      <c r="AK211" s="3" t="s">
        <v>1819</v>
      </c>
      <c r="AM211" s="1" t="s">
        <v>575</v>
      </c>
      <c r="AN211" s="1" t="s">
        <v>1103</v>
      </c>
      <c r="AO211" s="1" t="s">
        <v>1848</v>
      </c>
      <c r="AP211" s="13" t="s">
        <v>1855</v>
      </c>
      <c r="AQ211" s="13" t="s">
        <v>1872</v>
      </c>
      <c r="AR211" s="13" t="s">
        <v>80</v>
      </c>
      <c r="AS211" s="13" t="s">
        <v>2153</v>
      </c>
      <c r="AT211" s="28" t="s">
        <v>1104</v>
      </c>
    </row>
    <row r="212" spans="1:46" ht="13.15" customHeight="1">
      <c r="A212" s="26" t="s">
        <v>1232</v>
      </c>
      <c r="B212" s="27" t="s">
        <v>1233</v>
      </c>
      <c r="C212" s="13" t="s">
        <v>1097</v>
      </c>
      <c r="D212" s="28" t="s">
        <v>1098</v>
      </c>
      <c r="E212" s="83">
        <v>613969.17000000004</v>
      </c>
      <c r="F212" s="83">
        <v>6570322.5599999996</v>
      </c>
      <c r="G212" s="29" t="s">
        <v>1234</v>
      </c>
      <c r="H212" s="30">
        <v>100.6</v>
      </c>
      <c r="I212" s="20">
        <v>0.7</v>
      </c>
      <c r="J212" s="20">
        <v>12.47</v>
      </c>
      <c r="K212" s="20">
        <v>12.8</v>
      </c>
      <c r="L212" s="33">
        <v>7.93</v>
      </c>
      <c r="M212" s="33">
        <f t="shared" si="7"/>
        <v>92.669999999999987</v>
      </c>
      <c r="N212" s="66">
        <v>42853</v>
      </c>
      <c r="O212" s="28" t="s">
        <v>1235</v>
      </c>
      <c r="P212" s="21" t="s">
        <v>83</v>
      </c>
      <c r="Q212" s="32">
        <v>0.4</v>
      </c>
      <c r="R212" s="21" t="s">
        <v>1236</v>
      </c>
      <c r="S212" s="32">
        <v>1</v>
      </c>
      <c r="T212" s="21" t="s">
        <v>1237</v>
      </c>
      <c r="U212" s="32">
        <v>1.35</v>
      </c>
      <c r="V212" s="21" t="s">
        <v>1238</v>
      </c>
      <c r="W212" s="32">
        <v>0</v>
      </c>
      <c r="X212" s="21"/>
      <c r="Y212" s="32">
        <v>0</v>
      </c>
      <c r="Z212" s="21"/>
      <c r="AA212" s="32">
        <v>0</v>
      </c>
      <c r="AB212" s="21"/>
      <c r="AC212" s="32">
        <v>0</v>
      </c>
      <c r="AD212" s="21"/>
      <c r="AE212" s="32">
        <v>0</v>
      </c>
      <c r="AF212" s="21"/>
      <c r="AG212" s="32">
        <v>0</v>
      </c>
      <c r="AH212" s="21"/>
      <c r="AI212" s="42" t="s">
        <v>1239</v>
      </c>
      <c r="AJ212" s="42" t="s">
        <v>1240</v>
      </c>
      <c r="AK212" s="45"/>
      <c r="AM212" s="1" t="s">
        <v>575</v>
      </c>
      <c r="AN212" s="1" t="s">
        <v>1117</v>
      </c>
      <c r="AO212" s="1" t="s">
        <v>1847</v>
      </c>
      <c r="AP212" s="13" t="s">
        <v>2289</v>
      </c>
      <c r="AQ212" s="13" t="s">
        <v>2151</v>
      </c>
      <c r="AR212" s="13" t="s">
        <v>2155</v>
      </c>
      <c r="AS212" s="13" t="s">
        <v>2154</v>
      </c>
      <c r="AT212" s="28" t="s">
        <v>1104</v>
      </c>
    </row>
    <row r="213" spans="1:46" ht="13.15" customHeight="1">
      <c r="A213" s="26"/>
      <c r="B213" s="27" t="s">
        <v>1241</v>
      </c>
      <c r="C213" s="13" t="s">
        <v>1097</v>
      </c>
      <c r="D213" s="28" t="s">
        <v>1098</v>
      </c>
      <c r="E213" s="26">
        <v>612575.22</v>
      </c>
      <c r="F213" s="26">
        <v>6569500.1299999999</v>
      </c>
      <c r="G213" s="29" t="s">
        <v>1099</v>
      </c>
      <c r="H213" s="33">
        <v>100.25</v>
      </c>
      <c r="I213" s="20">
        <v>0.2</v>
      </c>
      <c r="J213" s="20">
        <v>25.36</v>
      </c>
      <c r="K213" s="20">
        <v>25</v>
      </c>
      <c r="L213" s="33">
        <v>5.58</v>
      </c>
      <c r="M213" s="33">
        <f t="shared" si="7"/>
        <v>94.67</v>
      </c>
      <c r="N213" s="66">
        <v>42853</v>
      </c>
      <c r="O213" s="28" t="s">
        <v>1242</v>
      </c>
      <c r="P213" s="21" t="s">
        <v>83</v>
      </c>
      <c r="Q213" s="32">
        <v>0.3</v>
      </c>
      <c r="R213" s="21" t="s">
        <v>1243</v>
      </c>
      <c r="S213" s="32">
        <v>1.5</v>
      </c>
      <c r="T213" s="21" t="s">
        <v>390</v>
      </c>
      <c r="U213" s="32">
        <v>1.8</v>
      </c>
      <c r="V213" s="21" t="s">
        <v>1244</v>
      </c>
      <c r="W213" s="32">
        <v>0</v>
      </c>
      <c r="X213" s="21"/>
      <c r="Y213" s="32">
        <v>0</v>
      </c>
      <c r="Z213" s="21"/>
      <c r="AA213" s="32">
        <v>0</v>
      </c>
      <c r="AB213" s="21"/>
      <c r="AC213" s="32">
        <v>0</v>
      </c>
      <c r="AD213" s="21"/>
      <c r="AE213" s="32">
        <v>0</v>
      </c>
      <c r="AF213" s="21"/>
      <c r="AG213" s="32">
        <v>0</v>
      </c>
      <c r="AH213" s="21"/>
      <c r="AI213" s="42" t="s">
        <v>79</v>
      </c>
      <c r="AJ213" s="42" t="s">
        <v>80</v>
      </c>
      <c r="AM213" s="1" t="s">
        <v>575</v>
      </c>
      <c r="AN213" s="1" t="s">
        <v>1103</v>
      </c>
      <c r="AO213" s="1" t="s">
        <v>1847</v>
      </c>
      <c r="AP213" s="13" t="s">
        <v>2123</v>
      </c>
      <c r="AQ213" s="13" t="s">
        <v>1889</v>
      </c>
      <c r="AR213" s="13" t="s">
        <v>2136</v>
      </c>
      <c r="AS213" s="13" t="s">
        <v>59</v>
      </c>
      <c r="AT213" s="28" t="s">
        <v>1104</v>
      </c>
    </row>
    <row r="214" spans="1:46" ht="13.15" customHeight="1">
      <c r="A214" s="26" t="s">
        <v>1245</v>
      </c>
      <c r="B214" s="27" t="s">
        <v>1246</v>
      </c>
      <c r="C214" s="13" t="s">
        <v>1097</v>
      </c>
      <c r="D214" s="28" t="s">
        <v>1098</v>
      </c>
      <c r="E214" s="83">
        <v>612574.59</v>
      </c>
      <c r="F214" s="83">
        <v>6569506.9900000002</v>
      </c>
      <c r="G214" s="29" t="s">
        <v>1099</v>
      </c>
      <c r="H214" s="30">
        <v>100.63</v>
      </c>
      <c r="I214" s="20">
        <v>0.64</v>
      </c>
      <c r="J214" s="20">
        <v>0.08</v>
      </c>
      <c r="K214" s="20">
        <v>12</v>
      </c>
      <c r="L214" s="33">
        <v>4.5600000000000005</v>
      </c>
      <c r="M214" s="33">
        <f t="shared" si="7"/>
        <v>96.07</v>
      </c>
      <c r="N214" s="66">
        <v>35411</v>
      </c>
      <c r="O214" s="28" t="s">
        <v>1247</v>
      </c>
      <c r="P214" s="21" t="s">
        <v>83</v>
      </c>
      <c r="Q214" s="32">
        <v>0.4</v>
      </c>
      <c r="R214" s="21" t="s">
        <v>1248</v>
      </c>
      <c r="S214" s="32">
        <v>1.3</v>
      </c>
      <c r="T214" s="21" t="s">
        <v>1196</v>
      </c>
      <c r="U214" s="32">
        <v>1.5</v>
      </c>
      <c r="V214" s="21" t="s">
        <v>1249</v>
      </c>
      <c r="W214" s="32">
        <v>7.5</v>
      </c>
      <c r="X214" s="21" t="s">
        <v>1250</v>
      </c>
      <c r="Y214" s="32">
        <v>0</v>
      </c>
      <c r="Z214" s="21"/>
      <c r="AA214" s="32">
        <v>0</v>
      </c>
      <c r="AB214" s="21"/>
      <c r="AC214" s="32">
        <v>0</v>
      </c>
      <c r="AD214" s="21"/>
      <c r="AE214" s="32">
        <v>0</v>
      </c>
      <c r="AF214" s="21"/>
      <c r="AG214" s="32">
        <v>0</v>
      </c>
      <c r="AH214" s="21"/>
      <c r="AI214" s="42" t="s">
        <v>79</v>
      </c>
      <c r="AJ214" s="42" t="s">
        <v>80</v>
      </c>
      <c r="AM214" s="1" t="s">
        <v>575</v>
      </c>
      <c r="AN214" s="1" t="s">
        <v>1103</v>
      </c>
      <c r="AO214" s="1" t="s">
        <v>1848</v>
      </c>
      <c r="AP214" s="13" t="s">
        <v>1861</v>
      </c>
      <c r="AQ214" s="13" t="s">
        <v>1872</v>
      </c>
      <c r="AR214" s="13" t="s">
        <v>80</v>
      </c>
      <c r="AS214" s="13" t="s">
        <v>2156</v>
      </c>
      <c r="AT214" s="28" t="s">
        <v>1104</v>
      </c>
    </row>
    <row r="215" spans="1:46" ht="13.15" customHeight="1">
      <c r="A215" s="26"/>
      <c r="B215" s="27" t="s">
        <v>1251</v>
      </c>
      <c r="C215" s="13" t="s">
        <v>1097</v>
      </c>
      <c r="D215" s="28" t="s">
        <v>1098</v>
      </c>
      <c r="E215" s="83">
        <v>612646.66</v>
      </c>
      <c r="F215" s="83">
        <v>6569154.96</v>
      </c>
      <c r="G215" s="29" t="s">
        <v>1105</v>
      </c>
      <c r="H215" s="30">
        <v>101.18</v>
      </c>
      <c r="I215" s="20">
        <v>0.94</v>
      </c>
      <c r="J215" s="20">
        <v>25.4</v>
      </c>
      <c r="K215" s="20">
        <v>25</v>
      </c>
      <c r="L215" s="33">
        <v>5.71</v>
      </c>
      <c r="M215" s="33">
        <f t="shared" si="7"/>
        <v>95.470000000000013</v>
      </c>
      <c r="N215" s="66">
        <v>42853</v>
      </c>
      <c r="O215" s="28" t="s">
        <v>1252</v>
      </c>
      <c r="P215" s="21" t="s">
        <v>83</v>
      </c>
      <c r="Q215" s="32">
        <v>0.4</v>
      </c>
      <c r="R215" s="21" t="s">
        <v>1253</v>
      </c>
      <c r="S215" s="32">
        <v>0.8</v>
      </c>
      <c r="T215" s="21" t="s">
        <v>390</v>
      </c>
      <c r="U215" s="32">
        <v>2</v>
      </c>
      <c r="V215" s="21" t="s">
        <v>1254</v>
      </c>
      <c r="W215" s="32">
        <v>0</v>
      </c>
      <c r="X215" s="21"/>
      <c r="Y215" s="32">
        <v>0</v>
      </c>
      <c r="Z215" s="21"/>
      <c r="AA215" s="32">
        <v>0</v>
      </c>
      <c r="AB215" s="21"/>
      <c r="AC215" s="32">
        <v>0</v>
      </c>
      <c r="AD215" s="21"/>
      <c r="AE215" s="32">
        <v>0</v>
      </c>
      <c r="AF215" s="21"/>
      <c r="AG215" s="32">
        <v>0</v>
      </c>
      <c r="AH215" s="21"/>
      <c r="AI215" s="42" t="s">
        <v>79</v>
      </c>
      <c r="AJ215" s="42" t="s">
        <v>80</v>
      </c>
      <c r="AM215" s="1" t="s">
        <v>575</v>
      </c>
      <c r="AN215" s="1" t="s">
        <v>1103</v>
      </c>
      <c r="AO215" s="1" t="s">
        <v>1847</v>
      </c>
      <c r="AP215" s="13" t="s">
        <v>2122</v>
      </c>
      <c r="AQ215" s="13" t="s">
        <v>1889</v>
      </c>
      <c r="AR215" s="13" t="s">
        <v>2137</v>
      </c>
      <c r="AS215" s="13" t="s">
        <v>59</v>
      </c>
      <c r="AT215" s="28" t="s">
        <v>1104</v>
      </c>
    </row>
    <row r="216" spans="1:46" ht="13.15" customHeight="1">
      <c r="A216" s="26"/>
      <c r="B216" s="27" t="s">
        <v>1255</v>
      </c>
      <c r="C216" s="13" t="s">
        <v>1097</v>
      </c>
      <c r="D216" s="28" t="s">
        <v>1098</v>
      </c>
      <c r="E216" s="83">
        <v>612667.96</v>
      </c>
      <c r="F216" s="83">
        <v>6569237.1900000004</v>
      </c>
      <c r="G216" s="29" t="s">
        <v>1256</v>
      </c>
      <c r="H216" s="30">
        <v>101.14</v>
      </c>
      <c r="I216" s="20">
        <v>0.57999999999999996</v>
      </c>
      <c r="J216" s="20">
        <v>39.5</v>
      </c>
      <c r="K216" s="20">
        <v>73</v>
      </c>
      <c r="L216" s="33">
        <v>15.69</v>
      </c>
      <c r="M216" s="33">
        <f t="shared" si="7"/>
        <v>85.45</v>
      </c>
      <c r="N216" s="66">
        <v>42853</v>
      </c>
      <c r="O216" s="28" t="s">
        <v>1257</v>
      </c>
      <c r="P216" s="21" t="s">
        <v>83</v>
      </c>
      <c r="Q216" s="32">
        <v>0.2</v>
      </c>
      <c r="R216" s="21" t="s">
        <v>77</v>
      </c>
      <c r="S216" s="32">
        <v>1.6</v>
      </c>
      <c r="T216" s="21" t="s">
        <v>1258</v>
      </c>
      <c r="U216" s="32">
        <v>10.5</v>
      </c>
      <c r="V216" s="21" t="s">
        <v>1259</v>
      </c>
      <c r="W216" s="32">
        <v>18.5</v>
      </c>
      <c r="X216" s="21" t="s">
        <v>1260</v>
      </c>
      <c r="Y216" s="32">
        <v>40.6</v>
      </c>
      <c r="Z216" s="21" t="s">
        <v>1261</v>
      </c>
      <c r="AA216" s="32">
        <v>58</v>
      </c>
      <c r="AB216" s="21" t="s">
        <v>1262</v>
      </c>
      <c r="AC216" s="32">
        <v>65.7</v>
      </c>
      <c r="AD216" s="21" t="s">
        <v>1155</v>
      </c>
      <c r="AE216" s="32">
        <v>72.2</v>
      </c>
      <c r="AF216" s="21" t="s">
        <v>1263</v>
      </c>
      <c r="AG216" s="32">
        <v>72.5</v>
      </c>
      <c r="AH216" s="21" t="s">
        <v>1264</v>
      </c>
      <c r="AI216" s="42" t="s">
        <v>1265</v>
      </c>
      <c r="AJ216" s="42" t="s">
        <v>1266</v>
      </c>
      <c r="AM216" s="1" t="s">
        <v>575</v>
      </c>
      <c r="AN216" s="1" t="s">
        <v>1117</v>
      </c>
      <c r="AO216" s="1" t="s">
        <v>1847</v>
      </c>
      <c r="AP216" s="13" t="s">
        <v>2158</v>
      </c>
      <c r="AQ216" s="13" t="s">
        <v>2157</v>
      </c>
      <c r="AR216" s="1" t="s">
        <v>2169</v>
      </c>
      <c r="AS216" s="13" t="s">
        <v>1880</v>
      </c>
      <c r="AT216" s="28" t="s">
        <v>1104</v>
      </c>
    </row>
    <row r="217" spans="1:46" ht="13.15" customHeight="1">
      <c r="A217" s="26"/>
      <c r="B217" s="27" t="s">
        <v>1267</v>
      </c>
      <c r="C217" s="13" t="s">
        <v>1097</v>
      </c>
      <c r="D217" s="28" t="s">
        <v>1098</v>
      </c>
      <c r="E217" s="83">
        <v>612678.68999999994</v>
      </c>
      <c r="F217" s="83">
        <v>6569162.1600000001</v>
      </c>
      <c r="G217" s="29" t="s">
        <v>1268</v>
      </c>
      <c r="H217" s="30">
        <v>100.79</v>
      </c>
      <c r="I217" s="20">
        <v>0.57999999999999996</v>
      </c>
      <c r="J217" s="20">
        <v>104.9</v>
      </c>
      <c r="K217" s="20">
        <v>109</v>
      </c>
      <c r="L217" s="33">
        <v>20.85</v>
      </c>
      <c r="M217" s="33">
        <f t="shared" si="7"/>
        <v>79.94</v>
      </c>
      <c r="N217" s="66">
        <v>42853</v>
      </c>
      <c r="O217" s="28" t="s">
        <v>1269</v>
      </c>
      <c r="P217" s="21" t="s">
        <v>83</v>
      </c>
      <c r="Q217" s="32">
        <v>0.2</v>
      </c>
      <c r="R217" s="21" t="s">
        <v>77</v>
      </c>
      <c r="S217" s="32">
        <v>1.4</v>
      </c>
      <c r="T217" s="21" t="s">
        <v>1258</v>
      </c>
      <c r="U217" s="32">
        <v>10.5</v>
      </c>
      <c r="V217" s="21" t="s">
        <v>1259</v>
      </c>
      <c r="W217" s="32">
        <v>18.5</v>
      </c>
      <c r="X217" s="21" t="s">
        <v>1260</v>
      </c>
      <c r="Y217" s="32">
        <v>40.6</v>
      </c>
      <c r="Z217" s="21" t="s">
        <v>1261</v>
      </c>
      <c r="AA217" s="32">
        <v>58</v>
      </c>
      <c r="AB217" s="21" t="s">
        <v>1262</v>
      </c>
      <c r="AC217" s="32">
        <v>65.7</v>
      </c>
      <c r="AD217" s="21" t="s">
        <v>1270</v>
      </c>
      <c r="AE217" s="32">
        <v>72.5</v>
      </c>
      <c r="AF217" s="21" t="s">
        <v>1271</v>
      </c>
      <c r="AG217" s="32">
        <v>72.5</v>
      </c>
      <c r="AH217" s="21" t="s">
        <v>1272</v>
      </c>
      <c r="AI217" s="42" t="s">
        <v>1273</v>
      </c>
      <c r="AJ217" s="42" t="s">
        <v>1274</v>
      </c>
      <c r="AM217" s="1" t="s">
        <v>575</v>
      </c>
      <c r="AN217" s="1" t="s">
        <v>1117</v>
      </c>
      <c r="AO217" s="1" t="s">
        <v>1847</v>
      </c>
      <c r="AP217" s="13" t="s">
        <v>2377</v>
      </c>
      <c r="AQ217" s="13" t="s">
        <v>2162</v>
      </c>
      <c r="AR217" s="13" t="s">
        <v>2321</v>
      </c>
      <c r="AS217" s="13" t="s">
        <v>2154</v>
      </c>
      <c r="AT217" s="28" t="s">
        <v>1104</v>
      </c>
    </row>
    <row r="218" spans="1:46" ht="13.15" customHeight="1">
      <c r="A218" s="26" t="s">
        <v>1275</v>
      </c>
      <c r="B218" s="27" t="s">
        <v>1276</v>
      </c>
      <c r="C218" s="13" t="s">
        <v>1097</v>
      </c>
      <c r="D218" s="28" t="s">
        <v>1098</v>
      </c>
      <c r="E218" s="83">
        <v>612675.06999999995</v>
      </c>
      <c r="F218" s="83">
        <v>6569162.9299999997</v>
      </c>
      <c r="G218" s="29" t="s">
        <v>1268</v>
      </c>
      <c r="H218" s="30">
        <v>100.85</v>
      </c>
      <c r="I218" s="20">
        <v>0.71</v>
      </c>
      <c r="J218" s="20">
        <v>11.23</v>
      </c>
      <c r="K218" s="20">
        <v>11.8</v>
      </c>
      <c r="L218" s="33">
        <v>5.36</v>
      </c>
      <c r="M218" s="33">
        <f t="shared" si="7"/>
        <v>95.49</v>
      </c>
      <c r="N218" s="66">
        <v>42853</v>
      </c>
      <c r="O218" s="28" t="s">
        <v>1277</v>
      </c>
      <c r="P218" s="21" t="s">
        <v>83</v>
      </c>
      <c r="Q218" s="32">
        <v>0.3</v>
      </c>
      <c r="R218" s="21" t="s">
        <v>1278</v>
      </c>
      <c r="S218" s="32">
        <v>1.4</v>
      </c>
      <c r="T218" s="21" t="s">
        <v>1279</v>
      </c>
      <c r="U218" s="32">
        <v>2</v>
      </c>
      <c r="V218" s="21" t="s">
        <v>1280</v>
      </c>
      <c r="W218" s="32">
        <v>0</v>
      </c>
      <c r="X218" s="21"/>
      <c r="Y218" s="32">
        <v>0</v>
      </c>
      <c r="Z218" s="21"/>
      <c r="AA218" s="32">
        <v>0</v>
      </c>
      <c r="AB218" s="21"/>
      <c r="AC218" s="32">
        <v>0</v>
      </c>
      <c r="AD218" s="21"/>
      <c r="AE218" s="32">
        <v>0</v>
      </c>
      <c r="AF218" s="21"/>
      <c r="AG218" s="32">
        <v>0</v>
      </c>
      <c r="AH218" s="21"/>
      <c r="AI218" s="42" t="s">
        <v>1273</v>
      </c>
      <c r="AJ218" s="42" t="s">
        <v>1274</v>
      </c>
      <c r="AM218" s="1" t="s">
        <v>575</v>
      </c>
      <c r="AN218" s="1" t="s">
        <v>1117</v>
      </c>
      <c r="AO218" s="1" t="s">
        <v>1847</v>
      </c>
      <c r="AP218" s="13" t="s">
        <v>2009</v>
      </c>
      <c r="AQ218" s="13" t="s">
        <v>1876</v>
      </c>
      <c r="AR218" s="13" t="s">
        <v>80</v>
      </c>
      <c r="AS218" s="13" t="s">
        <v>59</v>
      </c>
      <c r="AT218" s="28" t="s">
        <v>1104</v>
      </c>
    </row>
    <row r="219" spans="1:46" ht="13.15" customHeight="1">
      <c r="A219" s="26" t="s">
        <v>1281</v>
      </c>
      <c r="B219" s="27" t="s">
        <v>1282</v>
      </c>
      <c r="C219" s="13" t="s">
        <v>1097</v>
      </c>
      <c r="D219" s="28" t="s">
        <v>1098</v>
      </c>
      <c r="E219" s="83">
        <v>614470.86</v>
      </c>
      <c r="F219" s="83">
        <v>6568951.6600000001</v>
      </c>
      <c r="G219" s="29" t="s">
        <v>1283</v>
      </c>
      <c r="H219" s="30">
        <v>100.81</v>
      </c>
      <c r="I219" s="20">
        <v>0.79</v>
      </c>
      <c r="J219" s="20">
        <v>12.5</v>
      </c>
      <c r="K219" s="20">
        <v>12.5</v>
      </c>
      <c r="L219" s="33">
        <v>6.43</v>
      </c>
      <c r="M219" s="33">
        <f t="shared" si="7"/>
        <v>94.38</v>
      </c>
      <c r="N219" s="66">
        <v>42853</v>
      </c>
      <c r="O219" s="28" t="s">
        <v>1284</v>
      </c>
      <c r="P219" s="21" t="s">
        <v>83</v>
      </c>
      <c r="Q219" s="32">
        <v>0.3</v>
      </c>
      <c r="R219" s="21" t="s">
        <v>1285</v>
      </c>
      <c r="S219" s="32">
        <v>1.2</v>
      </c>
      <c r="T219" s="21" t="s">
        <v>390</v>
      </c>
      <c r="U219" s="32">
        <v>1.6</v>
      </c>
      <c r="V219" s="21" t="s">
        <v>521</v>
      </c>
      <c r="W219" s="32">
        <v>0</v>
      </c>
      <c r="X219" s="21"/>
      <c r="Y219" s="32">
        <v>0</v>
      </c>
      <c r="Z219" s="21"/>
      <c r="AA219" s="32">
        <v>0</v>
      </c>
      <c r="AB219" s="21"/>
      <c r="AC219" s="32">
        <v>0</v>
      </c>
      <c r="AD219" s="21"/>
      <c r="AE219" s="32">
        <v>0</v>
      </c>
      <c r="AF219" s="21"/>
      <c r="AG219" s="32">
        <v>0</v>
      </c>
      <c r="AH219" s="21"/>
      <c r="AI219" s="42" t="s">
        <v>1286</v>
      </c>
      <c r="AJ219" s="42" t="s">
        <v>1287</v>
      </c>
      <c r="AM219" s="1" t="s">
        <v>575</v>
      </c>
      <c r="AN219" s="1" t="s">
        <v>1117</v>
      </c>
      <c r="AO219" s="1" t="s">
        <v>1848</v>
      </c>
      <c r="AP219" s="13" t="s">
        <v>2159</v>
      </c>
      <c r="AQ219" s="13" t="s">
        <v>2163</v>
      </c>
      <c r="AR219" s="13" t="s">
        <v>2164</v>
      </c>
      <c r="AS219" s="13" t="s">
        <v>1795</v>
      </c>
      <c r="AT219" s="28" t="s">
        <v>1104</v>
      </c>
    </row>
    <row r="220" spans="1:46" ht="13.15" customHeight="1">
      <c r="A220" s="26"/>
      <c r="B220" s="27" t="s">
        <v>1288</v>
      </c>
      <c r="C220" s="13" t="s">
        <v>1097</v>
      </c>
      <c r="D220" s="28" t="s">
        <v>1098</v>
      </c>
      <c r="E220" s="83">
        <v>614624.77</v>
      </c>
      <c r="F220" s="83">
        <v>6569413.3700000001</v>
      </c>
      <c r="G220" s="29" t="s">
        <v>1289</v>
      </c>
      <c r="H220" s="30">
        <v>101.29</v>
      </c>
      <c r="I220" s="20">
        <v>-0.91</v>
      </c>
      <c r="J220" s="20">
        <v>12.2</v>
      </c>
      <c r="K220" s="20">
        <v>14.5</v>
      </c>
      <c r="L220" s="33">
        <v>7.42</v>
      </c>
      <c r="M220" s="33">
        <f t="shared" si="7"/>
        <v>93.87</v>
      </c>
      <c r="N220" s="66">
        <v>42853</v>
      </c>
      <c r="O220" s="28" t="s">
        <v>1290</v>
      </c>
      <c r="P220" s="21" t="s">
        <v>83</v>
      </c>
      <c r="Q220" s="32">
        <v>0.4</v>
      </c>
      <c r="R220" s="21" t="s">
        <v>1291</v>
      </c>
      <c r="S220" s="32">
        <v>2</v>
      </c>
      <c r="T220" s="21" t="s">
        <v>1292</v>
      </c>
      <c r="U220" s="32">
        <v>2.6</v>
      </c>
      <c r="V220" s="21" t="s">
        <v>1293</v>
      </c>
      <c r="W220" s="32">
        <v>0</v>
      </c>
      <c r="X220" s="21"/>
      <c r="Y220" s="32">
        <v>0</v>
      </c>
      <c r="Z220" s="21"/>
      <c r="AA220" s="32">
        <v>0</v>
      </c>
      <c r="AB220" s="21"/>
      <c r="AC220" s="32">
        <v>0</v>
      </c>
      <c r="AD220" s="21"/>
      <c r="AE220" s="32">
        <v>0</v>
      </c>
      <c r="AF220" s="21"/>
      <c r="AG220" s="32">
        <v>0</v>
      </c>
      <c r="AH220" s="21"/>
      <c r="AI220" s="42" t="s">
        <v>1294</v>
      </c>
      <c r="AJ220" s="42" t="s">
        <v>1295</v>
      </c>
      <c r="AM220" s="1" t="s">
        <v>575</v>
      </c>
      <c r="AN220" s="1" t="s">
        <v>1117</v>
      </c>
      <c r="AO220" s="1" t="s">
        <v>1847</v>
      </c>
      <c r="AP220" s="13" t="s">
        <v>2160</v>
      </c>
      <c r="AQ220" s="13" t="s">
        <v>2157</v>
      </c>
      <c r="AR220" s="13" t="s">
        <v>2165</v>
      </c>
      <c r="AS220" s="13" t="s">
        <v>1881</v>
      </c>
      <c r="AT220" s="28" t="s">
        <v>1104</v>
      </c>
    </row>
    <row r="221" spans="1:46" ht="13.15" customHeight="1">
      <c r="A221" s="26"/>
      <c r="B221" s="27" t="s">
        <v>1296</v>
      </c>
      <c r="C221" s="13" t="s">
        <v>1097</v>
      </c>
      <c r="D221" s="28" t="s">
        <v>1098</v>
      </c>
      <c r="E221" s="83">
        <v>614727.29</v>
      </c>
      <c r="F221" s="83">
        <v>6569501.3799999999</v>
      </c>
      <c r="G221" s="29" t="s">
        <v>1297</v>
      </c>
      <c r="H221" s="20">
        <v>102.19</v>
      </c>
      <c r="I221" s="20">
        <v>-0.66</v>
      </c>
      <c r="J221" s="20"/>
      <c r="K221" s="20">
        <v>73.2</v>
      </c>
      <c r="L221" s="33">
        <v>13.62</v>
      </c>
      <c r="M221" s="33">
        <f t="shared" si="7"/>
        <v>88.57</v>
      </c>
      <c r="N221" s="66">
        <v>42853</v>
      </c>
      <c r="O221" s="28" t="s">
        <v>1298</v>
      </c>
      <c r="P221" s="21" t="s">
        <v>83</v>
      </c>
      <c r="Q221" s="32">
        <v>0.4</v>
      </c>
      <c r="R221" s="21" t="s">
        <v>77</v>
      </c>
      <c r="S221" s="32">
        <v>4.5</v>
      </c>
      <c r="T221" s="21" t="s">
        <v>1299</v>
      </c>
      <c r="U221" s="32">
        <v>10.8</v>
      </c>
      <c r="V221" s="21" t="s">
        <v>1300</v>
      </c>
      <c r="W221" s="32">
        <v>20</v>
      </c>
      <c r="X221" s="21" t="s">
        <v>1301</v>
      </c>
      <c r="Y221" s="32">
        <v>25.2</v>
      </c>
      <c r="Z221" s="21" t="s">
        <v>1302</v>
      </c>
      <c r="AA221" s="32">
        <v>40</v>
      </c>
      <c r="AB221" s="21" t="s">
        <v>1303</v>
      </c>
      <c r="AC221" s="32">
        <v>52.3</v>
      </c>
      <c r="AD221" s="21" t="s">
        <v>1304</v>
      </c>
      <c r="AE221" s="32">
        <v>57</v>
      </c>
      <c r="AF221" s="21" t="s">
        <v>1305</v>
      </c>
      <c r="AG221" s="32">
        <v>71.7</v>
      </c>
      <c r="AH221" s="21" t="s">
        <v>1264</v>
      </c>
      <c r="AI221" s="42" t="s">
        <v>1306</v>
      </c>
      <c r="AJ221" s="42" t="s">
        <v>1307</v>
      </c>
      <c r="AM221" s="1" t="s">
        <v>575</v>
      </c>
      <c r="AN221" s="1" t="s">
        <v>1117</v>
      </c>
      <c r="AO221" s="1" t="s">
        <v>1847</v>
      </c>
      <c r="AP221" s="13" t="s">
        <v>2166</v>
      </c>
      <c r="AQ221" s="13" t="s">
        <v>2157</v>
      </c>
      <c r="AR221" s="13" t="s">
        <v>2167</v>
      </c>
      <c r="AS221" s="13" t="s">
        <v>2168</v>
      </c>
      <c r="AT221" s="28" t="s">
        <v>1104</v>
      </c>
    </row>
    <row r="222" spans="1:46" ht="13.15" customHeight="1">
      <c r="A222" s="26"/>
      <c r="B222" s="27" t="s">
        <v>1308</v>
      </c>
      <c r="C222" s="13" t="s">
        <v>1097</v>
      </c>
      <c r="D222" s="28" t="s">
        <v>1098</v>
      </c>
      <c r="E222" s="83">
        <v>614614.18999999994</v>
      </c>
      <c r="F222" s="83">
        <v>6569453.9500000002</v>
      </c>
      <c r="G222" s="29" t="s">
        <v>1297</v>
      </c>
      <c r="H222" s="20">
        <v>103.11</v>
      </c>
      <c r="I222" s="20">
        <v>0.64</v>
      </c>
      <c r="J222" s="20">
        <v>94.7</v>
      </c>
      <c r="K222" s="20">
        <v>102.5</v>
      </c>
      <c r="L222" s="33">
        <v>19.59</v>
      </c>
      <c r="M222" s="33">
        <f t="shared" si="7"/>
        <v>83.52</v>
      </c>
      <c r="N222" s="66">
        <v>42853</v>
      </c>
      <c r="O222" s="28" t="s">
        <v>1309</v>
      </c>
      <c r="P222" s="21" t="s">
        <v>83</v>
      </c>
      <c r="Q222" s="32">
        <v>0.4</v>
      </c>
      <c r="R222" s="21" t="s">
        <v>77</v>
      </c>
      <c r="S222" s="32">
        <v>4.5</v>
      </c>
      <c r="T222" s="21" t="s">
        <v>1299</v>
      </c>
      <c r="U222" s="32">
        <v>10.8</v>
      </c>
      <c r="V222" s="21" t="s">
        <v>1310</v>
      </c>
      <c r="W222" s="32">
        <v>25.2</v>
      </c>
      <c r="X222" s="21" t="s">
        <v>1302</v>
      </c>
      <c r="Y222" s="32">
        <v>40</v>
      </c>
      <c r="Z222" s="21" t="s">
        <v>1303</v>
      </c>
      <c r="AA222" s="32">
        <v>52.3</v>
      </c>
      <c r="AB222" s="21" t="s">
        <v>1304</v>
      </c>
      <c r="AC222" s="32">
        <v>57</v>
      </c>
      <c r="AD222" s="21" t="s">
        <v>1311</v>
      </c>
      <c r="AE222" s="32">
        <v>71.7</v>
      </c>
      <c r="AF222" s="21" t="s">
        <v>1312</v>
      </c>
      <c r="AG222" s="32">
        <v>99.2</v>
      </c>
      <c r="AH222" s="21" t="s">
        <v>1313</v>
      </c>
      <c r="AI222" s="42" t="s">
        <v>1306</v>
      </c>
      <c r="AJ222" s="42" t="s">
        <v>1307</v>
      </c>
      <c r="AM222" s="1" t="s">
        <v>575</v>
      </c>
      <c r="AN222" s="1" t="s">
        <v>1117</v>
      </c>
      <c r="AO222" s="1" t="s">
        <v>1847</v>
      </c>
      <c r="AP222" s="13" t="s">
        <v>2290</v>
      </c>
      <c r="AQ222" s="13" t="s">
        <v>2171</v>
      </c>
      <c r="AR222" s="13" t="s">
        <v>2170</v>
      </c>
      <c r="AS222" s="13" t="s">
        <v>2154</v>
      </c>
      <c r="AT222" s="28" t="s">
        <v>1104</v>
      </c>
    </row>
    <row r="223" spans="1:46" ht="13.15" customHeight="1">
      <c r="A223" s="26" t="s">
        <v>1314</v>
      </c>
      <c r="B223" s="27" t="s">
        <v>1315</v>
      </c>
      <c r="C223" s="13" t="s">
        <v>1097</v>
      </c>
      <c r="D223" s="28" t="s">
        <v>1098</v>
      </c>
      <c r="E223" s="26">
        <v>614428.91</v>
      </c>
      <c r="F223" s="26">
        <v>6569783.1200000001</v>
      </c>
      <c r="G223" s="29" t="s">
        <v>1316</v>
      </c>
      <c r="H223" s="20">
        <v>103.53</v>
      </c>
      <c r="I223" s="20">
        <v>0.6</v>
      </c>
      <c r="J223" s="20">
        <v>16.95</v>
      </c>
      <c r="K223" s="20">
        <v>17</v>
      </c>
      <c r="L223" s="33">
        <v>10.37</v>
      </c>
      <c r="M223" s="33">
        <f t="shared" si="7"/>
        <v>93.16</v>
      </c>
      <c r="N223" s="66">
        <v>42853</v>
      </c>
      <c r="O223" s="28" t="s">
        <v>1317</v>
      </c>
      <c r="P223" s="21" t="s">
        <v>83</v>
      </c>
      <c r="Q223" s="32">
        <v>0.3</v>
      </c>
      <c r="R223" s="21" t="s">
        <v>1213</v>
      </c>
      <c r="S223" s="32">
        <v>1.5</v>
      </c>
      <c r="T223" s="21" t="s">
        <v>390</v>
      </c>
      <c r="U223" s="32">
        <v>1.8</v>
      </c>
      <c r="V223" s="21" t="s">
        <v>1318</v>
      </c>
      <c r="W223" s="32">
        <v>0</v>
      </c>
      <c r="X223" s="21"/>
      <c r="Y223" s="32">
        <v>0</v>
      </c>
      <c r="Z223" s="21"/>
      <c r="AA223" s="32">
        <v>0</v>
      </c>
      <c r="AB223" s="21"/>
      <c r="AC223" s="32">
        <v>0</v>
      </c>
      <c r="AD223" s="21"/>
      <c r="AE223" s="32">
        <v>0</v>
      </c>
      <c r="AF223" s="21"/>
      <c r="AG223" s="32">
        <v>0</v>
      </c>
      <c r="AH223" s="21"/>
      <c r="AI223" s="42" t="s">
        <v>1319</v>
      </c>
      <c r="AJ223" s="42" t="s">
        <v>1320</v>
      </c>
      <c r="AM223" s="1" t="s">
        <v>575</v>
      </c>
      <c r="AN223" s="1" t="s">
        <v>1117</v>
      </c>
      <c r="AO223" s="1" t="s">
        <v>1847</v>
      </c>
      <c r="AP223" s="13" t="s">
        <v>1953</v>
      </c>
      <c r="AQ223" s="13" t="s">
        <v>1865</v>
      </c>
      <c r="AR223" s="13" t="s">
        <v>2138</v>
      </c>
      <c r="AS223" s="13" t="s">
        <v>328</v>
      </c>
      <c r="AT223" s="28" t="s">
        <v>1104</v>
      </c>
    </row>
    <row r="224" spans="1:46" ht="13.15" customHeight="1">
      <c r="A224" s="26"/>
      <c r="B224" s="27" t="s">
        <v>1321</v>
      </c>
      <c r="C224" s="13" t="s">
        <v>1097</v>
      </c>
      <c r="D224" s="28" t="s">
        <v>1098</v>
      </c>
      <c r="E224" s="83">
        <v>613137.49</v>
      </c>
      <c r="F224" s="83">
        <v>6569964.8799999999</v>
      </c>
      <c r="G224" s="29"/>
      <c r="H224" s="20">
        <v>102.34</v>
      </c>
      <c r="I224" s="20">
        <v>0.26</v>
      </c>
      <c r="J224" s="20">
        <v>24</v>
      </c>
      <c r="K224" s="20">
        <v>24</v>
      </c>
      <c r="L224" s="33">
        <v>7.96</v>
      </c>
      <c r="M224" s="33">
        <f t="shared" si="7"/>
        <v>94.38000000000001</v>
      </c>
      <c r="N224" s="66">
        <v>42853</v>
      </c>
      <c r="O224" s="28" t="s">
        <v>1322</v>
      </c>
      <c r="P224" s="21" t="s">
        <v>83</v>
      </c>
      <c r="Q224" s="32">
        <v>0.4</v>
      </c>
      <c r="R224" s="21" t="s">
        <v>1323</v>
      </c>
      <c r="S224" s="32">
        <v>0.6</v>
      </c>
      <c r="T224" s="21" t="s">
        <v>1324</v>
      </c>
      <c r="U224" s="32">
        <v>1.2</v>
      </c>
      <c r="V224" s="21" t="s">
        <v>390</v>
      </c>
      <c r="W224" s="32">
        <v>1.5</v>
      </c>
      <c r="X224" s="21" t="s">
        <v>1325</v>
      </c>
      <c r="Y224" s="32">
        <v>0</v>
      </c>
      <c r="Z224" s="21"/>
      <c r="AA224" s="32">
        <v>0</v>
      </c>
      <c r="AB224" s="21"/>
      <c r="AC224" s="32">
        <v>0</v>
      </c>
      <c r="AD224" s="21"/>
      <c r="AE224" s="32">
        <v>0</v>
      </c>
      <c r="AF224" s="21"/>
      <c r="AG224" s="32">
        <v>0</v>
      </c>
      <c r="AH224" s="21"/>
      <c r="AI224" s="42"/>
      <c r="AJ224" s="42"/>
      <c r="AM224" s="1" t="s">
        <v>575</v>
      </c>
      <c r="AN224" s="1" t="s">
        <v>1103</v>
      </c>
      <c r="AO224" s="1" t="s">
        <v>1847</v>
      </c>
      <c r="AP224" s="13" t="s">
        <v>2161</v>
      </c>
      <c r="AQ224" s="13" t="s">
        <v>2173</v>
      </c>
      <c r="AR224" s="13" t="s">
        <v>2139</v>
      </c>
      <c r="AS224" s="13" t="s">
        <v>59</v>
      </c>
      <c r="AT224" s="28" t="s">
        <v>1104</v>
      </c>
    </row>
    <row r="225" spans="1:46" ht="13.15" customHeight="1">
      <c r="A225" s="26" t="s">
        <v>1326</v>
      </c>
      <c r="B225" s="27" t="s">
        <v>1327</v>
      </c>
      <c r="C225" s="13" t="s">
        <v>1097</v>
      </c>
      <c r="D225" s="28" t="s">
        <v>1098</v>
      </c>
      <c r="E225" s="83">
        <v>613133.01</v>
      </c>
      <c r="F225" s="83">
        <v>6569914.2800000003</v>
      </c>
      <c r="G225" s="29"/>
      <c r="H225" s="20">
        <v>101.6</v>
      </c>
      <c r="I225" s="20">
        <v>0.38</v>
      </c>
      <c r="J225" s="20">
        <v>11.12</v>
      </c>
      <c r="K225" s="20">
        <v>12.5</v>
      </c>
      <c r="L225" s="33">
        <v>6.16</v>
      </c>
      <c r="M225" s="33">
        <f t="shared" si="7"/>
        <v>95.44</v>
      </c>
      <c r="N225" s="66">
        <v>42853</v>
      </c>
      <c r="O225" s="28" t="s">
        <v>1328</v>
      </c>
      <c r="P225" s="21" t="s">
        <v>83</v>
      </c>
      <c r="Q225" s="32">
        <v>0.3</v>
      </c>
      <c r="R225" s="21" t="s">
        <v>1195</v>
      </c>
      <c r="S225" s="32">
        <v>1</v>
      </c>
      <c r="T225" s="21" t="s">
        <v>390</v>
      </c>
      <c r="U225" s="32">
        <v>1.3</v>
      </c>
      <c r="V225" s="21" t="s">
        <v>1329</v>
      </c>
      <c r="W225" s="32">
        <v>0</v>
      </c>
      <c r="X225" s="21"/>
      <c r="Y225" s="32">
        <v>0</v>
      </c>
      <c r="Z225" s="21"/>
      <c r="AA225" s="32">
        <v>0</v>
      </c>
      <c r="AB225" s="21"/>
      <c r="AC225" s="32">
        <v>0</v>
      </c>
      <c r="AD225" s="21"/>
      <c r="AE225" s="32">
        <v>0</v>
      </c>
      <c r="AF225" s="21"/>
      <c r="AG225" s="32">
        <v>0</v>
      </c>
      <c r="AH225" s="21"/>
      <c r="AJ225" s="9"/>
      <c r="AM225" s="1" t="s">
        <v>575</v>
      </c>
      <c r="AN225" s="1" t="s">
        <v>1103</v>
      </c>
      <c r="AO225" s="1" t="s">
        <v>1847</v>
      </c>
      <c r="AP225" s="13" t="s">
        <v>2291</v>
      </c>
      <c r="AQ225" s="13" t="s">
        <v>2172</v>
      </c>
      <c r="AR225" s="13" t="s">
        <v>2312</v>
      </c>
      <c r="AS225" s="13" t="s">
        <v>59</v>
      </c>
      <c r="AT225" s="28" t="s">
        <v>1104</v>
      </c>
    </row>
    <row r="226" spans="1:46" ht="13.15" customHeight="1">
      <c r="A226" s="26" t="s">
        <v>1330</v>
      </c>
      <c r="B226" s="27" t="s">
        <v>1331</v>
      </c>
      <c r="C226" s="13" t="s">
        <v>1097</v>
      </c>
      <c r="D226" s="28" t="s">
        <v>1098</v>
      </c>
      <c r="E226" s="83">
        <v>612830.32999999996</v>
      </c>
      <c r="F226" s="83">
        <v>6569499.8499999996</v>
      </c>
      <c r="G226" s="29" t="s">
        <v>1332</v>
      </c>
      <c r="H226" s="20">
        <v>99.51</v>
      </c>
      <c r="I226" s="20">
        <v>1.01</v>
      </c>
      <c r="J226" s="20">
        <v>9.17</v>
      </c>
      <c r="K226" s="20">
        <v>10</v>
      </c>
      <c r="L226" s="33">
        <v>4.08</v>
      </c>
      <c r="M226" s="33">
        <f t="shared" ref="M226:M228" si="8">H226-L226</f>
        <v>95.43</v>
      </c>
      <c r="N226" s="66">
        <v>42853</v>
      </c>
      <c r="O226" s="28" t="s">
        <v>1333</v>
      </c>
      <c r="P226" s="21" t="s">
        <v>83</v>
      </c>
      <c r="Q226" s="32">
        <v>0.5</v>
      </c>
      <c r="R226" s="21" t="s">
        <v>1334</v>
      </c>
      <c r="S226" s="32">
        <v>1</v>
      </c>
      <c r="T226" s="21" t="s">
        <v>1335</v>
      </c>
      <c r="U226" s="32">
        <v>1.8</v>
      </c>
      <c r="V226" s="21" t="s">
        <v>390</v>
      </c>
      <c r="W226" s="32">
        <v>1.9</v>
      </c>
      <c r="X226" s="21" t="s">
        <v>1336</v>
      </c>
      <c r="Y226" s="32">
        <v>0</v>
      </c>
      <c r="Z226" s="21"/>
      <c r="AA226" s="32">
        <v>0</v>
      </c>
      <c r="AB226" s="21"/>
      <c r="AC226" s="32">
        <v>0</v>
      </c>
      <c r="AD226" s="21"/>
      <c r="AE226" s="32">
        <v>0</v>
      </c>
      <c r="AF226" s="21"/>
      <c r="AG226" s="32">
        <v>0</v>
      </c>
      <c r="AH226" s="21"/>
      <c r="AJ226" s="9"/>
      <c r="AM226" s="1" t="s">
        <v>575</v>
      </c>
      <c r="AN226" s="1" t="s">
        <v>1103</v>
      </c>
      <c r="AO226" s="1" t="s">
        <v>1847</v>
      </c>
      <c r="AP226" s="13" t="s">
        <v>1953</v>
      </c>
      <c r="AQ226" s="13" t="s">
        <v>2174</v>
      </c>
      <c r="AR226" s="13" t="s">
        <v>2140</v>
      </c>
      <c r="AS226" s="13" t="s">
        <v>59</v>
      </c>
      <c r="AT226" s="28" t="s">
        <v>1104</v>
      </c>
    </row>
    <row r="227" spans="1:46" ht="13.15" customHeight="1">
      <c r="A227" s="26" t="s">
        <v>1337</v>
      </c>
      <c r="B227" s="27" t="s">
        <v>1338</v>
      </c>
      <c r="C227" s="13" t="s">
        <v>1097</v>
      </c>
      <c r="D227" s="28" t="s">
        <v>1098</v>
      </c>
      <c r="E227" s="83">
        <v>611902.46</v>
      </c>
      <c r="F227" s="83">
        <v>6569486.4100000001</v>
      </c>
      <c r="G227" s="29" t="s">
        <v>1166</v>
      </c>
      <c r="H227" s="20">
        <v>101.72</v>
      </c>
      <c r="I227" s="20">
        <v>0</v>
      </c>
      <c r="J227" s="20"/>
      <c r="K227" s="20">
        <v>13</v>
      </c>
      <c r="L227" s="33">
        <v>5.26</v>
      </c>
      <c r="M227" s="33">
        <f t="shared" si="8"/>
        <v>96.46</v>
      </c>
      <c r="N227" s="66">
        <v>35411</v>
      </c>
      <c r="O227" s="28" t="s">
        <v>1339</v>
      </c>
      <c r="P227" s="21" t="s">
        <v>83</v>
      </c>
      <c r="Q227" s="32">
        <v>0.3</v>
      </c>
      <c r="R227" s="21" t="s">
        <v>1340</v>
      </c>
      <c r="S227" s="32">
        <v>0.5</v>
      </c>
      <c r="T227" s="21" t="s">
        <v>1107</v>
      </c>
      <c r="U227" s="32">
        <v>1.2</v>
      </c>
      <c r="V227" s="21" t="s">
        <v>1341</v>
      </c>
      <c r="W227" s="32">
        <v>0</v>
      </c>
      <c r="X227" s="21"/>
      <c r="Y227" s="32">
        <v>0</v>
      </c>
      <c r="Z227" s="21"/>
      <c r="AA227" s="32">
        <v>0</v>
      </c>
      <c r="AB227" s="21"/>
      <c r="AC227" s="32">
        <v>0</v>
      </c>
      <c r="AD227" s="21"/>
      <c r="AE227" s="32">
        <v>0</v>
      </c>
      <c r="AF227" s="21"/>
      <c r="AG227" s="32">
        <v>0</v>
      </c>
      <c r="AH227" s="21"/>
      <c r="AI227" s="42" t="s">
        <v>79</v>
      </c>
      <c r="AJ227" s="42" t="s">
        <v>80</v>
      </c>
      <c r="AM227" s="1" t="s">
        <v>575</v>
      </c>
      <c r="AN227" s="1" t="s">
        <v>1103</v>
      </c>
      <c r="AO227" s="1" t="s">
        <v>1848</v>
      </c>
      <c r="AP227" s="13" t="s">
        <v>2375</v>
      </c>
      <c r="AQ227" s="13" t="s">
        <v>2121</v>
      </c>
      <c r="AR227" s="13" t="s">
        <v>80</v>
      </c>
      <c r="AS227" s="13" t="s">
        <v>2175</v>
      </c>
      <c r="AT227" s="28" t="s">
        <v>1104</v>
      </c>
    </row>
    <row r="228" spans="1:46" ht="13.15" customHeight="1">
      <c r="A228" s="26" t="s">
        <v>1342</v>
      </c>
      <c r="B228" s="27" t="s">
        <v>1343</v>
      </c>
      <c r="C228" s="13" t="s">
        <v>1097</v>
      </c>
      <c r="D228" s="28" t="s">
        <v>1098</v>
      </c>
      <c r="E228" s="83">
        <v>611992.43000000005</v>
      </c>
      <c r="F228" s="83">
        <v>6569508.3499999996</v>
      </c>
      <c r="G228" s="29" t="s">
        <v>1166</v>
      </c>
      <c r="H228" s="20">
        <v>101.65</v>
      </c>
      <c r="I228" s="20">
        <v>0</v>
      </c>
      <c r="J228" s="20"/>
      <c r="K228" s="20">
        <v>12.7</v>
      </c>
      <c r="L228" s="33">
        <f>6.31-0.7</f>
        <v>5.6099999999999994</v>
      </c>
      <c r="M228" s="33">
        <f t="shared" si="8"/>
        <v>96.04</v>
      </c>
      <c r="N228" s="66">
        <v>35411</v>
      </c>
      <c r="O228" s="28" t="s">
        <v>1344</v>
      </c>
      <c r="P228" s="21" t="s">
        <v>83</v>
      </c>
      <c r="Q228" s="32">
        <v>0.35</v>
      </c>
      <c r="R228" s="21" t="s">
        <v>1340</v>
      </c>
      <c r="S228" s="32">
        <v>0.8</v>
      </c>
      <c r="T228" s="21" t="s">
        <v>1141</v>
      </c>
      <c r="U228" s="32">
        <v>1.5</v>
      </c>
      <c r="V228" s="21" t="s">
        <v>1345</v>
      </c>
      <c r="W228" s="32">
        <v>0</v>
      </c>
      <c r="X228" s="21"/>
      <c r="Y228" s="32">
        <v>0</v>
      </c>
      <c r="Z228" s="21"/>
      <c r="AA228" s="32">
        <v>0</v>
      </c>
      <c r="AB228" s="21"/>
      <c r="AC228" s="32">
        <v>0</v>
      </c>
      <c r="AD228" s="21"/>
      <c r="AE228" s="32">
        <v>0</v>
      </c>
      <c r="AF228" s="21"/>
      <c r="AG228" s="32">
        <v>0</v>
      </c>
      <c r="AH228" s="21"/>
      <c r="AI228" s="42" t="s">
        <v>79</v>
      </c>
      <c r="AJ228" s="42" t="s">
        <v>80</v>
      </c>
      <c r="AM228" s="1" t="s">
        <v>575</v>
      </c>
      <c r="AN228" s="1" t="s">
        <v>1103</v>
      </c>
      <c r="AO228" s="1" t="s">
        <v>1848</v>
      </c>
      <c r="AP228" s="13" t="s">
        <v>2375</v>
      </c>
      <c r="AQ228" s="13" t="s">
        <v>2121</v>
      </c>
      <c r="AR228" s="13" t="s">
        <v>80</v>
      </c>
      <c r="AS228" s="13" t="s">
        <v>2326</v>
      </c>
      <c r="AT228" s="28" t="s">
        <v>1104</v>
      </c>
    </row>
    <row r="229" spans="1:46" ht="13.15" customHeight="1">
      <c r="A229" s="26"/>
      <c r="B229" s="27" t="s">
        <v>1346</v>
      </c>
      <c r="C229" s="13" t="s">
        <v>1097</v>
      </c>
      <c r="D229" s="28" t="s">
        <v>1098</v>
      </c>
      <c r="E229" s="83">
        <v>613337.18999999994</v>
      </c>
      <c r="F229" s="83">
        <v>6570050.7599999998</v>
      </c>
      <c r="G229" s="29" t="s">
        <v>1226</v>
      </c>
      <c r="H229" s="20"/>
      <c r="I229" s="20">
        <v>100.24</v>
      </c>
      <c r="J229" s="20"/>
      <c r="K229" s="20">
        <v>0</v>
      </c>
      <c r="L229" s="33">
        <v>6.55</v>
      </c>
      <c r="M229" s="33">
        <v>93.76</v>
      </c>
      <c r="N229" s="66">
        <v>41460</v>
      </c>
      <c r="O229" s="28"/>
      <c r="P229" s="21"/>
      <c r="Q229" s="32">
        <v>0</v>
      </c>
      <c r="R229" s="21"/>
      <c r="S229" s="32">
        <v>0</v>
      </c>
      <c r="T229" s="21"/>
      <c r="U229" s="32">
        <v>0</v>
      </c>
      <c r="V229" s="21"/>
      <c r="W229" s="32">
        <v>0</v>
      </c>
      <c r="X229" s="21"/>
      <c r="Y229" s="32">
        <v>0</v>
      </c>
      <c r="Z229" s="21"/>
      <c r="AA229" s="32">
        <v>0</v>
      </c>
      <c r="AB229" s="21"/>
      <c r="AC229" s="32">
        <v>0</v>
      </c>
      <c r="AD229" s="21"/>
      <c r="AE229" s="32">
        <v>0</v>
      </c>
      <c r="AF229" s="21"/>
      <c r="AG229" s="32">
        <v>0</v>
      </c>
      <c r="AH229" s="21"/>
      <c r="AI229" s="42" t="s">
        <v>1230</v>
      </c>
      <c r="AJ229" s="34" t="s">
        <v>1231</v>
      </c>
      <c r="AK229" s="3" t="s">
        <v>1819</v>
      </c>
      <c r="AM229" s="1" t="s">
        <v>575</v>
      </c>
      <c r="AN229" s="1" t="s">
        <v>1103</v>
      </c>
      <c r="AO229" s="1" t="s">
        <v>1848</v>
      </c>
      <c r="AP229" s="13" t="s">
        <v>2374</v>
      </c>
      <c r="AQ229" s="13" t="s">
        <v>2176</v>
      </c>
      <c r="AR229" s="13" t="s">
        <v>80</v>
      </c>
      <c r="AS229" s="13" t="s">
        <v>2175</v>
      </c>
      <c r="AT229" s="28" t="s">
        <v>1104</v>
      </c>
    </row>
    <row r="230" spans="1:46" ht="13.15" customHeight="1">
      <c r="A230" s="26"/>
      <c r="B230" s="27" t="s">
        <v>1747</v>
      </c>
      <c r="C230" s="13" t="s">
        <v>1097</v>
      </c>
      <c r="D230" s="28" t="s">
        <v>1347</v>
      </c>
      <c r="E230" s="83">
        <v>612517.77</v>
      </c>
      <c r="F230" s="83">
        <v>6569122.3600000003</v>
      </c>
      <c r="G230" s="29" t="s">
        <v>1105</v>
      </c>
      <c r="H230" s="20">
        <v>101.15</v>
      </c>
      <c r="I230" s="20">
        <v>0.19</v>
      </c>
      <c r="J230" s="20">
        <v>13.5</v>
      </c>
      <c r="K230" s="20">
        <v>13.2</v>
      </c>
      <c r="L230" s="33">
        <v>5.73</v>
      </c>
      <c r="M230" s="33">
        <f t="shared" ref="M230:M252" si="9">H230-L230</f>
        <v>95.42</v>
      </c>
      <c r="N230" s="66">
        <v>42853</v>
      </c>
      <c r="O230" s="28" t="s">
        <v>1348</v>
      </c>
      <c r="P230" s="21" t="s">
        <v>83</v>
      </c>
      <c r="Q230" s="32">
        <v>0.4</v>
      </c>
      <c r="R230" s="21" t="s">
        <v>1349</v>
      </c>
      <c r="S230" s="32">
        <v>1</v>
      </c>
      <c r="T230" s="21" t="s">
        <v>1107</v>
      </c>
      <c r="U230" s="32">
        <v>1.5</v>
      </c>
      <c r="V230" s="21" t="s">
        <v>1345</v>
      </c>
      <c r="W230" s="32">
        <v>0</v>
      </c>
      <c r="X230" s="21"/>
      <c r="Y230" s="32">
        <v>0</v>
      </c>
      <c r="Z230" s="21"/>
      <c r="AA230" s="32">
        <v>0</v>
      </c>
      <c r="AB230" s="21"/>
      <c r="AC230" s="32">
        <v>0</v>
      </c>
      <c r="AD230" s="21"/>
      <c r="AE230" s="32">
        <v>0</v>
      </c>
      <c r="AF230" s="21"/>
      <c r="AG230" s="32">
        <v>0</v>
      </c>
      <c r="AH230" s="21"/>
      <c r="AI230" s="42" t="s">
        <v>79</v>
      </c>
      <c r="AJ230" s="42" t="s">
        <v>80</v>
      </c>
      <c r="AK230" s="3" t="s">
        <v>1845</v>
      </c>
      <c r="AM230" s="1" t="s">
        <v>575</v>
      </c>
      <c r="AN230" s="1" t="s">
        <v>1103</v>
      </c>
      <c r="AO230" s="1" t="s">
        <v>1847</v>
      </c>
      <c r="AP230" s="13" t="s">
        <v>2384</v>
      </c>
      <c r="AQ230" s="13" t="s">
        <v>1868</v>
      </c>
      <c r="AR230" s="13" t="s">
        <v>80</v>
      </c>
      <c r="AS230" s="13" t="s">
        <v>2381</v>
      </c>
      <c r="AT230" s="28" t="s">
        <v>1104</v>
      </c>
    </row>
    <row r="231" spans="1:46" ht="13.15" customHeight="1">
      <c r="A231" s="26"/>
      <c r="B231" s="27" t="s">
        <v>1748</v>
      </c>
      <c r="C231" s="13" t="s">
        <v>1097</v>
      </c>
      <c r="D231" s="28" t="s">
        <v>1347</v>
      </c>
      <c r="E231" s="83">
        <v>612518.81000000006</v>
      </c>
      <c r="F231" s="83">
        <v>6569149.2599999998</v>
      </c>
      <c r="G231" s="29" t="s">
        <v>1105</v>
      </c>
      <c r="H231" s="20">
        <v>101.57000000000001</v>
      </c>
      <c r="I231" s="20">
        <v>0.89</v>
      </c>
      <c r="J231" s="20">
        <v>12.95</v>
      </c>
      <c r="K231" s="20">
        <v>12.8</v>
      </c>
      <c r="L231" s="33">
        <v>6.17</v>
      </c>
      <c r="M231" s="33">
        <f t="shared" si="9"/>
        <v>95.4</v>
      </c>
      <c r="N231" s="66">
        <v>42853</v>
      </c>
      <c r="O231" s="28" t="s">
        <v>1350</v>
      </c>
      <c r="P231" s="21" t="s">
        <v>83</v>
      </c>
      <c r="Q231" s="32">
        <v>0.4</v>
      </c>
      <c r="R231" s="21" t="s">
        <v>1351</v>
      </c>
      <c r="S231" s="32">
        <v>0.8</v>
      </c>
      <c r="T231" s="21" t="s">
        <v>1107</v>
      </c>
      <c r="U231" s="32">
        <v>1</v>
      </c>
      <c r="V231" s="21" t="s">
        <v>1352</v>
      </c>
      <c r="W231" s="32">
        <v>0</v>
      </c>
      <c r="X231" s="21"/>
      <c r="Y231" s="32">
        <v>0</v>
      </c>
      <c r="Z231" s="21"/>
      <c r="AA231" s="32">
        <v>0</v>
      </c>
      <c r="AB231" s="21"/>
      <c r="AC231" s="32">
        <v>0</v>
      </c>
      <c r="AD231" s="21"/>
      <c r="AE231" s="32">
        <v>0</v>
      </c>
      <c r="AF231" s="21"/>
      <c r="AG231" s="32">
        <v>0</v>
      </c>
      <c r="AH231" s="21"/>
      <c r="AI231" s="42" t="s">
        <v>79</v>
      </c>
      <c r="AJ231" s="42" t="s">
        <v>80</v>
      </c>
      <c r="AK231" s="3" t="s">
        <v>1845</v>
      </c>
      <c r="AM231" s="1" t="s">
        <v>575</v>
      </c>
      <c r="AN231" s="1" t="s">
        <v>1103</v>
      </c>
      <c r="AO231" s="1" t="s">
        <v>1847</v>
      </c>
      <c r="AP231" s="13" t="s">
        <v>2385</v>
      </c>
      <c r="AQ231" s="13" t="s">
        <v>1868</v>
      </c>
      <c r="AR231" s="13" t="s">
        <v>80</v>
      </c>
      <c r="AS231" s="13" t="s">
        <v>2381</v>
      </c>
      <c r="AT231" s="28" t="s">
        <v>1104</v>
      </c>
    </row>
    <row r="232" spans="1:46" ht="13.15" customHeight="1">
      <c r="A232" s="26"/>
      <c r="B232" s="27" t="s">
        <v>1749</v>
      </c>
      <c r="C232" s="13" t="s">
        <v>1097</v>
      </c>
      <c r="D232" s="28" t="s">
        <v>1347</v>
      </c>
      <c r="E232" s="83">
        <v>612541</v>
      </c>
      <c r="F232" s="83">
        <v>6569136.1600000001</v>
      </c>
      <c r="G232" s="29" t="s">
        <v>1105</v>
      </c>
      <c r="H232" s="20">
        <v>100.79</v>
      </c>
      <c r="I232" s="20">
        <v>0.37</v>
      </c>
      <c r="J232" s="20">
        <v>13</v>
      </c>
      <c r="K232" s="20">
        <v>13</v>
      </c>
      <c r="L232" s="33">
        <v>5.34</v>
      </c>
      <c r="M232" s="33">
        <f t="shared" si="9"/>
        <v>95.45</v>
      </c>
      <c r="N232" s="66">
        <v>42853</v>
      </c>
      <c r="O232" s="28" t="s">
        <v>1353</v>
      </c>
      <c r="P232" s="21" t="s">
        <v>83</v>
      </c>
      <c r="Q232" s="32">
        <v>0.3</v>
      </c>
      <c r="R232" s="21" t="s">
        <v>1354</v>
      </c>
      <c r="S232" s="32">
        <v>1.3</v>
      </c>
      <c r="T232" s="21" t="s">
        <v>1355</v>
      </c>
      <c r="U232" s="32">
        <v>1.8</v>
      </c>
      <c r="V232" s="21" t="s">
        <v>1352</v>
      </c>
      <c r="W232" s="32">
        <v>0</v>
      </c>
      <c r="X232" s="21"/>
      <c r="Y232" s="32">
        <v>0</v>
      </c>
      <c r="Z232" s="21"/>
      <c r="AA232" s="32">
        <v>0</v>
      </c>
      <c r="AB232" s="21"/>
      <c r="AC232" s="32">
        <v>0</v>
      </c>
      <c r="AD232" s="21"/>
      <c r="AE232" s="32">
        <v>0</v>
      </c>
      <c r="AF232" s="21"/>
      <c r="AG232" s="32">
        <v>0</v>
      </c>
      <c r="AH232" s="21"/>
      <c r="AI232" s="42" t="s">
        <v>79</v>
      </c>
      <c r="AJ232" s="42" t="s">
        <v>80</v>
      </c>
      <c r="AK232" s="3" t="s">
        <v>1845</v>
      </c>
      <c r="AM232" s="1" t="s">
        <v>575</v>
      </c>
      <c r="AN232" s="1" t="s">
        <v>1103</v>
      </c>
      <c r="AO232" s="1" t="s">
        <v>1847</v>
      </c>
      <c r="AP232" s="13" t="s">
        <v>2386</v>
      </c>
      <c r="AQ232" s="13" t="s">
        <v>1868</v>
      </c>
      <c r="AR232" s="13" t="s">
        <v>80</v>
      </c>
      <c r="AS232" s="13" t="s">
        <v>2381</v>
      </c>
      <c r="AT232" s="28" t="s">
        <v>1104</v>
      </c>
    </row>
    <row r="233" spans="1:46" ht="13.15" customHeight="1">
      <c r="A233" s="26"/>
      <c r="B233" s="27" t="s">
        <v>1750</v>
      </c>
      <c r="C233" s="13" t="s">
        <v>1097</v>
      </c>
      <c r="D233" s="28" t="s">
        <v>1347</v>
      </c>
      <c r="E233" s="83">
        <v>612501.71</v>
      </c>
      <c r="F233" s="83">
        <v>6569147.7999999998</v>
      </c>
      <c r="G233" s="29" t="s">
        <v>1105</v>
      </c>
      <c r="H233" s="30">
        <v>101.39</v>
      </c>
      <c r="I233" s="20">
        <v>0.56999999999999995</v>
      </c>
      <c r="J233" s="20">
        <v>10.199999999999999</v>
      </c>
      <c r="K233" s="20">
        <v>10.3</v>
      </c>
      <c r="L233" s="33">
        <v>5.79</v>
      </c>
      <c r="M233" s="33">
        <f t="shared" si="9"/>
        <v>95.6</v>
      </c>
      <c r="N233" s="66">
        <v>42853</v>
      </c>
      <c r="O233" s="28" t="s">
        <v>1356</v>
      </c>
      <c r="P233" s="21" t="s">
        <v>83</v>
      </c>
      <c r="Q233" s="32">
        <v>0.3</v>
      </c>
      <c r="R233" s="21" t="s">
        <v>1213</v>
      </c>
      <c r="S233" s="32">
        <v>1</v>
      </c>
      <c r="T233" s="21" t="s">
        <v>1141</v>
      </c>
      <c r="U233" s="32">
        <v>1.4</v>
      </c>
      <c r="V233" s="21" t="s">
        <v>1357</v>
      </c>
      <c r="W233" s="32">
        <v>0</v>
      </c>
      <c r="X233" s="21"/>
      <c r="Y233" s="32">
        <v>0</v>
      </c>
      <c r="Z233" s="21"/>
      <c r="AA233" s="32">
        <v>0</v>
      </c>
      <c r="AB233" s="21"/>
      <c r="AC233" s="32">
        <v>0</v>
      </c>
      <c r="AD233" s="21"/>
      <c r="AE233" s="32">
        <v>0</v>
      </c>
      <c r="AF233" s="21"/>
      <c r="AG233" s="32">
        <v>0</v>
      </c>
      <c r="AH233" s="21"/>
      <c r="AI233" s="42" t="s">
        <v>79</v>
      </c>
      <c r="AJ233" s="42" t="s">
        <v>80</v>
      </c>
      <c r="AK233" s="3" t="s">
        <v>1845</v>
      </c>
      <c r="AM233" s="1" t="s">
        <v>575</v>
      </c>
      <c r="AN233" s="1" t="s">
        <v>1103</v>
      </c>
      <c r="AO233" s="1" t="s">
        <v>1847</v>
      </c>
      <c r="AP233" s="13" t="s">
        <v>2387</v>
      </c>
      <c r="AQ233" s="13" t="s">
        <v>2379</v>
      </c>
      <c r="AR233" s="13" t="s">
        <v>80</v>
      </c>
      <c r="AS233" s="13" t="s">
        <v>2381</v>
      </c>
      <c r="AT233" s="28" t="s">
        <v>1104</v>
      </c>
    </row>
    <row r="234" spans="1:46" ht="13.15" customHeight="1">
      <c r="A234" s="26"/>
      <c r="B234" s="27" t="s">
        <v>1751</v>
      </c>
      <c r="C234" s="13" t="s">
        <v>1097</v>
      </c>
      <c r="D234" s="28" t="s">
        <v>1347</v>
      </c>
      <c r="E234" s="83">
        <v>612524.91</v>
      </c>
      <c r="F234" s="83">
        <v>6569105.1600000001</v>
      </c>
      <c r="G234" s="29" t="s">
        <v>1105</v>
      </c>
      <c r="H234" s="30">
        <v>101.42</v>
      </c>
      <c r="I234" s="20">
        <v>0.38</v>
      </c>
      <c r="J234" s="20">
        <v>9.64</v>
      </c>
      <c r="K234" s="20">
        <v>10.4</v>
      </c>
      <c r="L234" s="33">
        <v>6.01</v>
      </c>
      <c r="M234" s="33">
        <f t="shared" si="9"/>
        <v>95.41</v>
      </c>
      <c r="N234" s="66">
        <v>42853</v>
      </c>
      <c r="O234" s="28" t="s">
        <v>1358</v>
      </c>
      <c r="P234" s="21" t="s">
        <v>83</v>
      </c>
      <c r="Q234" s="32">
        <v>0.5</v>
      </c>
      <c r="R234" s="21" t="s">
        <v>1195</v>
      </c>
      <c r="S234" s="32">
        <v>0.9</v>
      </c>
      <c r="T234" s="21" t="s">
        <v>1107</v>
      </c>
      <c r="U234" s="32">
        <v>1.4</v>
      </c>
      <c r="V234" s="21" t="s">
        <v>1359</v>
      </c>
      <c r="W234" s="32">
        <v>0</v>
      </c>
      <c r="X234" s="21"/>
      <c r="Y234" s="32">
        <v>0</v>
      </c>
      <c r="Z234" s="21"/>
      <c r="AA234" s="32">
        <v>0</v>
      </c>
      <c r="AB234" s="21"/>
      <c r="AC234" s="32">
        <v>0</v>
      </c>
      <c r="AD234" s="21"/>
      <c r="AE234" s="32">
        <v>0</v>
      </c>
      <c r="AF234" s="21"/>
      <c r="AG234" s="32">
        <v>0</v>
      </c>
      <c r="AH234" s="21"/>
      <c r="AI234" s="42" t="s">
        <v>79</v>
      </c>
      <c r="AJ234" s="42" t="s">
        <v>80</v>
      </c>
      <c r="AK234" s="3" t="s">
        <v>1845</v>
      </c>
      <c r="AM234" s="1" t="s">
        <v>575</v>
      </c>
      <c r="AN234" s="1" t="s">
        <v>1103</v>
      </c>
      <c r="AO234" s="1" t="s">
        <v>1847</v>
      </c>
      <c r="AP234" s="13" t="s">
        <v>2388</v>
      </c>
      <c r="AQ234" s="13" t="s">
        <v>2379</v>
      </c>
      <c r="AR234" s="13" t="s">
        <v>80</v>
      </c>
      <c r="AS234" s="13" t="s">
        <v>2381</v>
      </c>
      <c r="AT234" s="28" t="s">
        <v>1104</v>
      </c>
    </row>
    <row r="235" spans="1:46" ht="13.15" customHeight="1">
      <c r="A235" s="26"/>
      <c r="B235" s="27" t="s">
        <v>1752</v>
      </c>
      <c r="C235" s="13" t="s">
        <v>1097</v>
      </c>
      <c r="D235" s="28" t="s">
        <v>1347</v>
      </c>
      <c r="E235" s="83">
        <v>612522.13</v>
      </c>
      <c r="F235" s="83">
        <v>6569156.21</v>
      </c>
      <c r="G235" s="29" t="s">
        <v>1105</v>
      </c>
      <c r="H235" s="30">
        <v>101.04</v>
      </c>
      <c r="I235" s="20">
        <v>0.41</v>
      </c>
      <c r="J235" s="20">
        <v>10.1</v>
      </c>
      <c r="K235" s="20">
        <v>10</v>
      </c>
      <c r="L235" s="33">
        <v>5.46</v>
      </c>
      <c r="M235" s="33">
        <f t="shared" si="9"/>
        <v>95.580000000000013</v>
      </c>
      <c r="N235" s="66">
        <v>42853</v>
      </c>
      <c r="O235" s="28" t="s">
        <v>1360</v>
      </c>
      <c r="P235" s="21" t="s">
        <v>83</v>
      </c>
      <c r="Q235" s="32">
        <v>0.4</v>
      </c>
      <c r="R235" s="21" t="s">
        <v>1361</v>
      </c>
      <c r="S235" s="32">
        <v>1</v>
      </c>
      <c r="T235" s="21" t="s">
        <v>1129</v>
      </c>
      <c r="U235" s="32">
        <v>1.2</v>
      </c>
      <c r="V235" s="21" t="s">
        <v>1362</v>
      </c>
      <c r="W235" s="32">
        <v>0</v>
      </c>
      <c r="X235" s="21"/>
      <c r="Y235" s="32">
        <v>0</v>
      </c>
      <c r="Z235" s="21"/>
      <c r="AA235" s="32">
        <v>0</v>
      </c>
      <c r="AB235" s="21"/>
      <c r="AC235" s="32">
        <v>0</v>
      </c>
      <c r="AD235" s="21"/>
      <c r="AE235" s="32">
        <v>0</v>
      </c>
      <c r="AF235" s="21"/>
      <c r="AG235" s="32">
        <v>0</v>
      </c>
      <c r="AH235" s="21"/>
      <c r="AI235" s="42" t="s">
        <v>79</v>
      </c>
      <c r="AJ235" s="42" t="s">
        <v>80</v>
      </c>
      <c r="AK235" s="3" t="s">
        <v>1845</v>
      </c>
      <c r="AM235" s="1" t="s">
        <v>575</v>
      </c>
      <c r="AN235" s="1" t="s">
        <v>1103</v>
      </c>
      <c r="AO235" s="1" t="s">
        <v>1847</v>
      </c>
      <c r="AP235" s="13" t="s">
        <v>2389</v>
      </c>
      <c r="AQ235" s="13" t="s">
        <v>2379</v>
      </c>
      <c r="AR235" s="13" t="s">
        <v>80</v>
      </c>
      <c r="AS235" s="13" t="s">
        <v>2381</v>
      </c>
      <c r="AT235" s="28" t="s">
        <v>1104</v>
      </c>
    </row>
    <row r="236" spans="1:46" ht="13.15" customHeight="1">
      <c r="A236" s="26"/>
      <c r="B236" s="27" t="s">
        <v>1753</v>
      </c>
      <c r="C236" s="13" t="s">
        <v>1097</v>
      </c>
      <c r="D236" s="28" t="s">
        <v>1347</v>
      </c>
      <c r="E236" s="83">
        <v>612544.93000000005</v>
      </c>
      <c r="F236" s="83">
        <v>6569128.8099999996</v>
      </c>
      <c r="G236" s="29" t="s">
        <v>1105</v>
      </c>
      <c r="H236" s="30">
        <v>101.05</v>
      </c>
      <c r="I236" s="20">
        <v>0.46</v>
      </c>
      <c r="J236" s="20">
        <v>10.130000000000001</v>
      </c>
      <c r="K236" s="20">
        <v>10</v>
      </c>
      <c r="L236" s="33">
        <v>5.53</v>
      </c>
      <c r="M236" s="33">
        <f t="shared" si="9"/>
        <v>95.52</v>
      </c>
      <c r="N236" s="66">
        <v>42853</v>
      </c>
      <c r="O236" s="28" t="s">
        <v>1363</v>
      </c>
      <c r="P236" s="21" t="s">
        <v>83</v>
      </c>
      <c r="Q236" s="32">
        <v>0.4</v>
      </c>
      <c r="R236" s="21" t="s">
        <v>1202</v>
      </c>
      <c r="S236" s="32">
        <v>1</v>
      </c>
      <c r="T236" s="21" t="s">
        <v>1107</v>
      </c>
      <c r="U236" s="32">
        <v>1.3</v>
      </c>
      <c r="V236" s="21" t="s">
        <v>1364</v>
      </c>
      <c r="W236" s="32">
        <v>0</v>
      </c>
      <c r="X236" s="21"/>
      <c r="Y236" s="32">
        <v>0</v>
      </c>
      <c r="Z236" s="21"/>
      <c r="AA236" s="32">
        <v>0</v>
      </c>
      <c r="AB236" s="21"/>
      <c r="AC236" s="32">
        <v>0</v>
      </c>
      <c r="AD236" s="21"/>
      <c r="AE236" s="32">
        <v>0</v>
      </c>
      <c r="AF236" s="21"/>
      <c r="AG236" s="32">
        <v>0</v>
      </c>
      <c r="AH236" s="21"/>
      <c r="AI236" s="42" t="s">
        <v>79</v>
      </c>
      <c r="AJ236" s="42" t="s">
        <v>80</v>
      </c>
      <c r="AK236" s="3" t="s">
        <v>1845</v>
      </c>
      <c r="AM236" s="1" t="s">
        <v>575</v>
      </c>
      <c r="AN236" s="1" t="s">
        <v>1103</v>
      </c>
      <c r="AO236" s="1" t="s">
        <v>1847</v>
      </c>
      <c r="AP236" s="13" t="s">
        <v>2390</v>
      </c>
      <c r="AQ236" s="13" t="s">
        <v>2378</v>
      </c>
      <c r="AR236" s="13" t="s">
        <v>2380</v>
      </c>
      <c r="AS236" s="13" t="s">
        <v>2381</v>
      </c>
      <c r="AT236" s="28" t="s">
        <v>1104</v>
      </c>
    </row>
    <row r="237" spans="1:46" ht="13.15" customHeight="1">
      <c r="A237" s="26"/>
      <c r="B237" s="27" t="s">
        <v>1754</v>
      </c>
      <c r="C237" s="13" t="s">
        <v>1097</v>
      </c>
      <c r="D237" s="28" t="s">
        <v>1347</v>
      </c>
      <c r="E237" s="83">
        <v>612556.1</v>
      </c>
      <c r="F237" s="83">
        <v>6569166.0700000003</v>
      </c>
      <c r="G237" s="29" t="s">
        <v>1105</v>
      </c>
      <c r="H237" s="30">
        <v>100.83</v>
      </c>
      <c r="I237" s="20">
        <v>0.44</v>
      </c>
      <c r="J237" s="20">
        <v>10.5</v>
      </c>
      <c r="K237" s="20">
        <v>10.5</v>
      </c>
      <c r="L237" s="33">
        <v>5.32</v>
      </c>
      <c r="M237" s="33">
        <f t="shared" si="9"/>
        <v>95.509999999999991</v>
      </c>
      <c r="N237" s="66">
        <v>42853</v>
      </c>
      <c r="O237" s="28" t="s">
        <v>1365</v>
      </c>
      <c r="P237" s="21" t="s">
        <v>83</v>
      </c>
      <c r="Q237" s="32">
        <v>0.5</v>
      </c>
      <c r="R237" s="21" t="s">
        <v>1253</v>
      </c>
      <c r="S237" s="32">
        <v>0.9</v>
      </c>
      <c r="T237" s="21" t="s">
        <v>1366</v>
      </c>
      <c r="U237" s="32">
        <v>1.7</v>
      </c>
      <c r="V237" s="21" t="s">
        <v>1367</v>
      </c>
      <c r="W237" s="32">
        <v>0</v>
      </c>
      <c r="X237" s="21"/>
      <c r="Y237" s="32">
        <v>0</v>
      </c>
      <c r="Z237" s="21"/>
      <c r="AA237" s="32">
        <v>0</v>
      </c>
      <c r="AB237" s="21"/>
      <c r="AC237" s="32">
        <v>0</v>
      </c>
      <c r="AD237" s="21"/>
      <c r="AE237" s="32">
        <v>0</v>
      </c>
      <c r="AF237" s="21"/>
      <c r="AG237" s="32">
        <v>0</v>
      </c>
      <c r="AH237" s="21"/>
      <c r="AI237" s="42" t="s">
        <v>79</v>
      </c>
      <c r="AJ237" s="42" t="s">
        <v>80</v>
      </c>
      <c r="AK237" s="3" t="s">
        <v>1845</v>
      </c>
      <c r="AM237" s="1" t="s">
        <v>575</v>
      </c>
      <c r="AN237" s="1" t="s">
        <v>1103</v>
      </c>
      <c r="AO237" s="1" t="s">
        <v>1847</v>
      </c>
      <c r="AP237" s="13" t="s">
        <v>2391</v>
      </c>
      <c r="AQ237" s="13" t="s">
        <v>2379</v>
      </c>
      <c r="AR237" s="13" t="s">
        <v>80</v>
      </c>
      <c r="AS237" s="13" t="s">
        <v>2381</v>
      </c>
      <c r="AT237" s="28" t="s">
        <v>1104</v>
      </c>
    </row>
    <row r="238" spans="1:46" ht="13.15" customHeight="1">
      <c r="A238" s="26" t="s">
        <v>1368</v>
      </c>
      <c r="B238" s="27" t="s">
        <v>1755</v>
      </c>
      <c r="C238" s="13" t="s">
        <v>1097</v>
      </c>
      <c r="D238" s="28" t="s">
        <v>1347</v>
      </c>
      <c r="E238" s="28">
        <v>612561</v>
      </c>
      <c r="F238" s="28">
        <v>6569096</v>
      </c>
      <c r="G238" s="29" t="s">
        <v>1105</v>
      </c>
      <c r="H238" s="20">
        <v>100.98</v>
      </c>
      <c r="I238" s="20">
        <v>0.5</v>
      </c>
      <c r="J238" s="20"/>
      <c r="K238" s="20">
        <v>12</v>
      </c>
      <c r="L238" s="33">
        <v>2.68</v>
      </c>
      <c r="M238" s="33">
        <f t="shared" si="9"/>
        <v>98.3</v>
      </c>
      <c r="N238" s="66">
        <v>35411</v>
      </c>
      <c r="O238" s="28" t="s">
        <v>1369</v>
      </c>
      <c r="P238" s="21" t="s">
        <v>83</v>
      </c>
      <c r="Q238" s="32">
        <v>0.3</v>
      </c>
      <c r="R238" s="21" t="s">
        <v>1354</v>
      </c>
      <c r="S238" s="32">
        <v>1</v>
      </c>
      <c r="T238" s="21" t="s">
        <v>1370</v>
      </c>
      <c r="U238" s="32">
        <v>0</v>
      </c>
      <c r="V238" s="21"/>
      <c r="W238" s="32">
        <v>0</v>
      </c>
      <c r="X238" s="21"/>
      <c r="Y238" s="32">
        <v>0</v>
      </c>
      <c r="Z238" s="21"/>
      <c r="AA238" s="32">
        <v>0</v>
      </c>
      <c r="AB238" s="21"/>
      <c r="AC238" s="32">
        <v>0</v>
      </c>
      <c r="AD238" s="21"/>
      <c r="AE238" s="32">
        <v>0</v>
      </c>
      <c r="AF238" s="21"/>
      <c r="AG238" s="32">
        <v>0</v>
      </c>
      <c r="AH238" s="21"/>
      <c r="AI238" s="42" t="s">
        <v>79</v>
      </c>
      <c r="AJ238" s="42" t="s">
        <v>80</v>
      </c>
      <c r="AK238" s="3" t="s">
        <v>1845</v>
      </c>
      <c r="AM238" s="1" t="s">
        <v>575</v>
      </c>
      <c r="AN238" s="1" t="s">
        <v>1103</v>
      </c>
      <c r="AO238" s="1" t="s">
        <v>1849</v>
      </c>
      <c r="AP238" s="13" t="s">
        <v>2392</v>
      </c>
      <c r="AQ238" s="13" t="s">
        <v>80</v>
      </c>
      <c r="AR238" s="13" t="s">
        <v>80</v>
      </c>
      <c r="AS238" s="13" t="s">
        <v>2382</v>
      </c>
      <c r="AT238" s="28" t="s">
        <v>1104</v>
      </c>
    </row>
    <row r="239" spans="1:46" ht="13.15" customHeight="1">
      <c r="A239" s="26"/>
      <c r="B239" s="27" t="s">
        <v>1371</v>
      </c>
      <c r="C239" s="13" t="s">
        <v>1097</v>
      </c>
      <c r="D239" s="28" t="s">
        <v>1347</v>
      </c>
      <c r="E239" s="83">
        <v>612568.02</v>
      </c>
      <c r="F239" s="83">
        <v>6569121.1100000003</v>
      </c>
      <c r="G239" s="29" t="s">
        <v>1105</v>
      </c>
      <c r="H239" s="30">
        <v>100.97</v>
      </c>
      <c r="I239" s="20">
        <v>0.61</v>
      </c>
      <c r="J239" s="20">
        <v>12.7</v>
      </c>
      <c r="K239" s="20">
        <v>12.7</v>
      </c>
      <c r="L239" s="33">
        <v>5.52</v>
      </c>
      <c r="M239" s="33">
        <f t="shared" si="9"/>
        <v>95.45</v>
      </c>
      <c r="N239" s="66">
        <v>42853</v>
      </c>
      <c r="O239" s="28" t="s">
        <v>1372</v>
      </c>
      <c r="P239" s="21" t="s">
        <v>83</v>
      </c>
      <c r="Q239" s="32">
        <v>0.3</v>
      </c>
      <c r="R239" s="21" t="s">
        <v>1361</v>
      </c>
      <c r="S239" s="32">
        <v>0.8</v>
      </c>
      <c r="T239" s="21" t="s">
        <v>1129</v>
      </c>
      <c r="U239" s="32">
        <v>1.3</v>
      </c>
      <c r="V239" s="21" t="s">
        <v>1373</v>
      </c>
      <c r="W239" s="32">
        <v>0</v>
      </c>
      <c r="X239" s="21"/>
      <c r="Y239" s="32">
        <v>0</v>
      </c>
      <c r="Z239" s="21"/>
      <c r="AA239" s="32">
        <v>0</v>
      </c>
      <c r="AB239" s="21"/>
      <c r="AC239" s="32">
        <v>0</v>
      </c>
      <c r="AD239" s="21"/>
      <c r="AE239" s="32">
        <v>0</v>
      </c>
      <c r="AF239" s="21"/>
      <c r="AG239" s="32">
        <v>0</v>
      </c>
      <c r="AH239" s="21"/>
      <c r="AI239" s="42" t="s">
        <v>79</v>
      </c>
      <c r="AJ239" s="42" t="s">
        <v>80</v>
      </c>
      <c r="AK239" s="3" t="s">
        <v>1845</v>
      </c>
      <c r="AM239" s="1" t="s">
        <v>575</v>
      </c>
      <c r="AN239" s="1" t="s">
        <v>1103</v>
      </c>
      <c r="AO239" s="1" t="s">
        <v>1847</v>
      </c>
      <c r="AP239" s="13" t="s">
        <v>2393</v>
      </c>
      <c r="AQ239" s="13" t="s">
        <v>2379</v>
      </c>
      <c r="AR239" s="13" t="s">
        <v>80</v>
      </c>
      <c r="AS239" s="13" t="s">
        <v>2381</v>
      </c>
      <c r="AT239" s="28" t="s">
        <v>1104</v>
      </c>
    </row>
    <row r="240" spans="1:46" ht="13.15" customHeight="1">
      <c r="A240" s="26">
        <v>19898</v>
      </c>
      <c r="B240" s="27" t="s">
        <v>1756</v>
      </c>
      <c r="C240" s="13" t="s">
        <v>1097</v>
      </c>
      <c r="D240" s="28" t="s">
        <v>1374</v>
      </c>
      <c r="E240" s="83">
        <v>611766.66</v>
      </c>
      <c r="F240" s="83">
        <v>6569239.1399999997</v>
      </c>
      <c r="G240" s="29" t="s">
        <v>1105</v>
      </c>
      <c r="H240" s="30">
        <v>102.91</v>
      </c>
      <c r="I240" s="20">
        <v>0.61</v>
      </c>
      <c r="J240" s="20">
        <v>12</v>
      </c>
      <c r="K240" s="20">
        <v>12.2</v>
      </c>
      <c r="L240" s="33">
        <v>6.19</v>
      </c>
      <c r="M240" s="33">
        <f t="shared" si="9"/>
        <v>96.72</v>
      </c>
      <c r="N240" s="66">
        <v>42859</v>
      </c>
      <c r="O240" s="28" t="s">
        <v>1375</v>
      </c>
      <c r="P240" s="21" t="s">
        <v>83</v>
      </c>
      <c r="Q240" s="32">
        <v>0.3</v>
      </c>
      <c r="R240" s="21" t="s">
        <v>1376</v>
      </c>
      <c r="S240" s="32">
        <v>1.4</v>
      </c>
      <c r="T240" s="21" t="s">
        <v>1377</v>
      </c>
      <c r="U240" s="32">
        <v>2</v>
      </c>
      <c r="V240" s="21" t="s">
        <v>1135</v>
      </c>
      <c r="W240" s="32">
        <v>2.5</v>
      </c>
      <c r="X240" s="21" t="s">
        <v>1378</v>
      </c>
      <c r="Y240" s="32">
        <v>0</v>
      </c>
      <c r="Z240" s="21"/>
      <c r="AA240" s="32">
        <v>0</v>
      </c>
      <c r="AB240" s="21"/>
      <c r="AC240" s="32">
        <v>0</v>
      </c>
      <c r="AD240" s="21"/>
      <c r="AE240" s="32">
        <v>0</v>
      </c>
      <c r="AF240" s="21"/>
      <c r="AG240" s="32">
        <v>0</v>
      </c>
      <c r="AH240" s="21"/>
      <c r="AI240" s="42" t="s">
        <v>79</v>
      </c>
      <c r="AJ240" s="42" t="s">
        <v>80</v>
      </c>
      <c r="AK240" s="3" t="s">
        <v>1845</v>
      </c>
      <c r="AM240" s="1" t="s">
        <v>575</v>
      </c>
      <c r="AN240" s="1" t="s">
        <v>1103</v>
      </c>
      <c r="AO240" s="1" t="s">
        <v>1848</v>
      </c>
      <c r="AP240" s="13" t="s">
        <v>2394</v>
      </c>
      <c r="AQ240" s="13" t="s">
        <v>2121</v>
      </c>
      <c r="AR240" s="13" t="s">
        <v>80</v>
      </c>
      <c r="AS240" s="13" t="s">
        <v>2383</v>
      </c>
      <c r="AT240" s="28" t="s">
        <v>1104</v>
      </c>
    </row>
    <row r="241" spans="1:46" ht="13.15" customHeight="1">
      <c r="A241" s="26"/>
      <c r="B241" s="27" t="s">
        <v>1757</v>
      </c>
      <c r="C241" s="13" t="s">
        <v>1097</v>
      </c>
      <c r="D241" s="28" t="s">
        <v>1374</v>
      </c>
      <c r="E241" s="83">
        <v>611735.96</v>
      </c>
      <c r="F241" s="83">
        <v>6569289.5300000003</v>
      </c>
      <c r="G241" s="29" t="s">
        <v>1105</v>
      </c>
      <c r="H241" s="30">
        <v>101.42</v>
      </c>
      <c r="I241" s="20">
        <v>0.51</v>
      </c>
      <c r="J241" s="20">
        <v>11.6</v>
      </c>
      <c r="K241" s="20">
        <v>12.1</v>
      </c>
      <c r="L241" s="33">
        <v>5.14</v>
      </c>
      <c r="M241" s="33">
        <f t="shared" si="9"/>
        <v>96.28</v>
      </c>
      <c r="N241" s="66">
        <v>42859</v>
      </c>
      <c r="O241" s="28" t="s">
        <v>1379</v>
      </c>
      <c r="P241" s="21" t="s">
        <v>1194</v>
      </c>
      <c r="Q241" s="32">
        <v>0.4</v>
      </c>
      <c r="R241" s="21" t="s">
        <v>1376</v>
      </c>
      <c r="S241" s="32">
        <v>1.2</v>
      </c>
      <c r="T241" s="21" t="s">
        <v>390</v>
      </c>
      <c r="U241" s="32">
        <v>1.5</v>
      </c>
      <c r="V241" s="21" t="s">
        <v>1380</v>
      </c>
      <c r="W241" s="32">
        <v>0</v>
      </c>
      <c r="X241" s="21"/>
      <c r="Y241" s="32">
        <v>0</v>
      </c>
      <c r="Z241" s="21"/>
      <c r="AA241" s="32">
        <v>0</v>
      </c>
      <c r="AB241" s="21"/>
      <c r="AC241" s="32">
        <v>0</v>
      </c>
      <c r="AD241" s="21"/>
      <c r="AE241" s="32">
        <v>0</v>
      </c>
      <c r="AF241" s="21"/>
      <c r="AG241" s="32">
        <v>0</v>
      </c>
      <c r="AH241" s="21"/>
      <c r="AI241" s="42" t="s">
        <v>79</v>
      </c>
      <c r="AJ241" s="42" t="s">
        <v>80</v>
      </c>
      <c r="AK241" s="3" t="s">
        <v>1845</v>
      </c>
      <c r="AM241" s="1" t="s">
        <v>575</v>
      </c>
      <c r="AN241" s="1" t="s">
        <v>1103</v>
      </c>
      <c r="AO241" s="1" t="s">
        <v>1847</v>
      </c>
      <c r="AP241" s="13" t="s">
        <v>2395</v>
      </c>
      <c r="AQ241" s="13" t="s">
        <v>2379</v>
      </c>
      <c r="AR241" s="13" t="s">
        <v>80</v>
      </c>
      <c r="AS241" s="13" t="s">
        <v>2383</v>
      </c>
      <c r="AT241" s="28" t="s">
        <v>1104</v>
      </c>
    </row>
    <row r="242" spans="1:46" ht="13.15" customHeight="1">
      <c r="A242" s="26"/>
      <c r="B242" s="27" t="s">
        <v>1758</v>
      </c>
      <c r="C242" s="13" t="s">
        <v>1097</v>
      </c>
      <c r="D242" s="28" t="s">
        <v>1374</v>
      </c>
      <c r="E242" s="83">
        <v>611730.92000000004</v>
      </c>
      <c r="F242" s="83">
        <v>6569263.2199999997</v>
      </c>
      <c r="G242" s="29" t="s">
        <v>1105</v>
      </c>
      <c r="H242" s="30">
        <v>101.58</v>
      </c>
      <c r="I242" s="20">
        <v>0.45</v>
      </c>
      <c r="J242" s="20">
        <v>12</v>
      </c>
      <c r="K242" s="20">
        <v>12</v>
      </c>
      <c r="L242" s="33">
        <v>5.48</v>
      </c>
      <c r="M242" s="33">
        <f t="shared" si="9"/>
        <v>96.1</v>
      </c>
      <c r="N242" s="66">
        <v>42859</v>
      </c>
      <c r="O242" s="28" t="s">
        <v>1381</v>
      </c>
      <c r="P242" s="21" t="s">
        <v>83</v>
      </c>
      <c r="Q242" s="32">
        <v>0.3</v>
      </c>
      <c r="R242" s="21" t="s">
        <v>1382</v>
      </c>
      <c r="S242" s="32">
        <v>1.5</v>
      </c>
      <c r="T242" s="21" t="s">
        <v>1383</v>
      </c>
      <c r="U242" s="32">
        <v>2.2000000000000002</v>
      </c>
      <c r="V242" s="21" t="s">
        <v>1384</v>
      </c>
      <c r="W242" s="32">
        <v>0</v>
      </c>
      <c r="X242" s="21"/>
      <c r="Y242" s="32">
        <v>0</v>
      </c>
      <c r="Z242" s="21"/>
      <c r="AA242" s="32">
        <v>0</v>
      </c>
      <c r="AB242" s="21"/>
      <c r="AC242" s="32">
        <v>0</v>
      </c>
      <c r="AD242" s="21"/>
      <c r="AE242" s="32">
        <v>0</v>
      </c>
      <c r="AF242" s="21"/>
      <c r="AG242" s="32">
        <v>0</v>
      </c>
      <c r="AH242" s="21"/>
      <c r="AI242" s="42" t="s">
        <v>79</v>
      </c>
      <c r="AJ242" s="42" t="s">
        <v>80</v>
      </c>
      <c r="AK242" s="3" t="s">
        <v>1845</v>
      </c>
      <c r="AM242" s="1" t="s">
        <v>575</v>
      </c>
      <c r="AN242" s="1" t="s">
        <v>1103</v>
      </c>
      <c r="AO242" s="1" t="s">
        <v>1848</v>
      </c>
      <c r="AP242" s="13" t="s">
        <v>2405</v>
      </c>
      <c r="AQ242" s="13" t="s">
        <v>2409</v>
      </c>
      <c r="AR242" s="13" t="s">
        <v>80</v>
      </c>
      <c r="AS242" s="13" t="s">
        <v>2383</v>
      </c>
      <c r="AT242" s="28" t="s">
        <v>1104</v>
      </c>
    </row>
    <row r="243" spans="1:46" ht="13.15" customHeight="1">
      <c r="A243" s="26"/>
      <c r="B243" s="27" t="s">
        <v>1759</v>
      </c>
      <c r="C243" s="13" t="s">
        <v>1097</v>
      </c>
      <c r="D243" s="28" t="s">
        <v>1374</v>
      </c>
      <c r="E243" s="83">
        <v>611730.18000000005</v>
      </c>
      <c r="F243" s="83">
        <v>6569236.7400000002</v>
      </c>
      <c r="G243" s="29" t="s">
        <v>1105</v>
      </c>
      <c r="H243" s="30">
        <v>101.55</v>
      </c>
      <c r="I243" s="20">
        <v>0.41</v>
      </c>
      <c r="J243" s="20">
        <v>3.72</v>
      </c>
      <c r="K243" s="20">
        <v>12.2</v>
      </c>
      <c r="L243" s="33">
        <v>5.4300000000000006</v>
      </c>
      <c r="M243" s="33">
        <f t="shared" si="9"/>
        <v>96.11999999999999</v>
      </c>
      <c r="N243" s="66">
        <v>35411</v>
      </c>
      <c r="O243" s="28" t="s">
        <v>1385</v>
      </c>
      <c r="P243" s="21" t="s">
        <v>83</v>
      </c>
      <c r="Q243" s="32">
        <v>0.4</v>
      </c>
      <c r="R243" s="21" t="s">
        <v>1386</v>
      </c>
      <c r="S243" s="32">
        <v>1.5</v>
      </c>
      <c r="T243" s="21" t="s">
        <v>1359</v>
      </c>
      <c r="U243" s="32">
        <v>2.4</v>
      </c>
      <c r="V243" s="21" t="s">
        <v>1387</v>
      </c>
      <c r="W243" s="32">
        <v>0</v>
      </c>
      <c r="X243" s="21"/>
      <c r="Y243" s="32">
        <v>0</v>
      </c>
      <c r="Z243" s="21"/>
      <c r="AA243" s="32">
        <v>0</v>
      </c>
      <c r="AB243" s="21"/>
      <c r="AC243" s="32">
        <v>0</v>
      </c>
      <c r="AD243" s="21"/>
      <c r="AE243" s="32">
        <v>0</v>
      </c>
      <c r="AF243" s="21"/>
      <c r="AG243" s="32">
        <v>0</v>
      </c>
      <c r="AH243" s="21"/>
      <c r="AI243" s="42" t="s">
        <v>79</v>
      </c>
      <c r="AJ243" s="42" t="s">
        <v>80</v>
      </c>
      <c r="AK243" s="3" t="s">
        <v>1845</v>
      </c>
      <c r="AM243" s="1" t="s">
        <v>575</v>
      </c>
      <c r="AN243" s="1" t="s">
        <v>1103</v>
      </c>
      <c r="AO243" s="1" t="s">
        <v>1848</v>
      </c>
      <c r="AP243" s="13" t="s">
        <v>2404</v>
      </c>
      <c r="AQ243" s="13" t="s">
        <v>2409</v>
      </c>
      <c r="AR243" s="13" t="s">
        <v>80</v>
      </c>
      <c r="AS243" s="13" t="s">
        <v>2383</v>
      </c>
      <c r="AT243" s="28" t="s">
        <v>1104</v>
      </c>
    </row>
    <row r="244" spans="1:46" ht="13.15" customHeight="1">
      <c r="A244" s="26"/>
      <c r="B244" s="27" t="s">
        <v>1760</v>
      </c>
      <c r="C244" s="13" t="s">
        <v>1097</v>
      </c>
      <c r="D244" s="28" t="s">
        <v>1374</v>
      </c>
      <c r="E244" s="83">
        <v>611756.06000000006</v>
      </c>
      <c r="F244" s="83">
        <v>6569217.4299999997</v>
      </c>
      <c r="G244" s="29" t="s">
        <v>1105</v>
      </c>
      <c r="H244" s="30">
        <v>102.16</v>
      </c>
      <c r="I244" s="20">
        <v>0.64</v>
      </c>
      <c r="J244" s="20">
        <v>11.8</v>
      </c>
      <c r="K244" s="20">
        <v>12.2</v>
      </c>
      <c r="L244" s="33">
        <v>5.9</v>
      </c>
      <c r="M244" s="33">
        <f t="shared" si="9"/>
        <v>96.259999999999991</v>
      </c>
      <c r="N244" s="66">
        <v>42859</v>
      </c>
      <c r="O244" s="28" t="s">
        <v>1388</v>
      </c>
      <c r="P244" s="21" t="s">
        <v>83</v>
      </c>
      <c r="Q244" s="32">
        <v>0.4</v>
      </c>
      <c r="R244" s="21" t="s">
        <v>1389</v>
      </c>
      <c r="S244" s="32">
        <v>1.2</v>
      </c>
      <c r="T244" s="21" t="s">
        <v>1377</v>
      </c>
      <c r="U244" s="32">
        <v>1.8</v>
      </c>
      <c r="V244" s="21" t="s">
        <v>1129</v>
      </c>
      <c r="W244" s="32">
        <v>2.4</v>
      </c>
      <c r="X244" s="21" t="s">
        <v>78</v>
      </c>
      <c r="Y244" s="32">
        <v>0</v>
      </c>
      <c r="Z244" s="21"/>
      <c r="AA244" s="32">
        <v>0</v>
      </c>
      <c r="AB244" s="21"/>
      <c r="AC244" s="32">
        <v>0</v>
      </c>
      <c r="AD244" s="21"/>
      <c r="AE244" s="32">
        <v>0</v>
      </c>
      <c r="AF244" s="21"/>
      <c r="AG244" s="32">
        <v>0</v>
      </c>
      <c r="AH244" s="21"/>
      <c r="AI244" s="42" t="s">
        <v>79</v>
      </c>
      <c r="AJ244" s="42" t="s">
        <v>80</v>
      </c>
      <c r="AK244" s="3" t="s">
        <v>1845</v>
      </c>
      <c r="AM244" s="1" t="s">
        <v>575</v>
      </c>
      <c r="AN244" s="1" t="s">
        <v>1103</v>
      </c>
      <c r="AO244" s="1" t="s">
        <v>1847</v>
      </c>
      <c r="AP244" s="13" t="s">
        <v>2396</v>
      </c>
      <c r="AQ244" s="13" t="s">
        <v>2379</v>
      </c>
      <c r="AR244" s="13" t="s">
        <v>80</v>
      </c>
      <c r="AS244" s="13" t="s">
        <v>2383</v>
      </c>
      <c r="AT244" s="28" t="s">
        <v>1104</v>
      </c>
    </row>
    <row r="245" spans="1:46" ht="13.15" customHeight="1">
      <c r="A245" s="26"/>
      <c r="B245" s="27" t="s">
        <v>1761</v>
      </c>
      <c r="C245" s="13" t="s">
        <v>1097</v>
      </c>
      <c r="D245" s="28" t="s">
        <v>1374</v>
      </c>
      <c r="E245" s="83">
        <v>611726.05000000005</v>
      </c>
      <c r="F245" s="83">
        <v>6569212.9199999999</v>
      </c>
      <c r="G245" s="29" t="s">
        <v>1105</v>
      </c>
      <c r="H245" s="30">
        <v>101.42</v>
      </c>
      <c r="I245" s="20">
        <v>0.48</v>
      </c>
      <c r="J245" s="20">
        <v>2.44</v>
      </c>
      <c r="K245" s="20">
        <v>12.3</v>
      </c>
      <c r="L245" s="33">
        <v>5.2</v>
      </c>
      <c r="M245" s="33">
        <f t="shared" si="9"/>
        <v>96.22</v>
      </c>
      <c r="N245" s="66">
        <v>35411</v>
      </c>
      <c r="O245" s="28" t="s">
        <v>1390</v>
      </c>
      <c r="P245" s="21" t="s">
        <v>83</v>
      </c>
      <c r="Q245" s="32">
        <v>0.4</v>
      </c>
      <c r="R245" s="21" t="s">
        <v>1391</v>
      </c>
      <c r="S245" s="32">
        <v>1.2</v>
      </c>
      <c r="T245" s="21" t="s">
        <v>1141</v>
      </c>
      <c r="U245" s="32">
        <v>2</v>
      </c>
      <c r="V245" s="21" t="s">
        <v>1392</v>
      </c>
      <c r="W245" s="32">
        <v>0</v>
      </c>
      <c r="X245" s="21"/>
      <c r="Y245" s="32">
        <v>0</v>
      </c>
      <c r="Z245" s="21"/>
      <c r="AA245" s="32">
        <v>0</v>
      </c>
      <c r="AB245" s="21"/>
      <c r="AC245" s="32">
        <v>0</v>
      </c>
      <c r="AD245" s="21"/>
      <c r="AE245" s="32">
        <v>0</v>
      </c>
      <c r="AF245" s="21"/>
      <c r="AG245" s="32">
        <v>0</v>
      </c>
      <c r="AH245" s="21"/>
      <c r="AI245" s="42" t="s">
        <v>79</v>
      </c>
      <c r="AJ245" s="42" t="s">
        <v>80</v>
      </c>
      <c r="AK245" s="3" t="s">
        <v>1845</v>
      </c>
      <c r="AM245" s="1" t="s">
        <v>575</v>
      </c>
      <c r="AN245" s="1" t="s">
        <v>1103</v>
      </c>
      <c r="AO245" s="1" t="s">
        <v>1848</v>
      </c>
      <c r="AP245" s="13" t="s">
        <v>2403</v>
      </c>
      <c r="AQ245" s="13" t="s">
        <v>2409</v>
      </c>
      <c r="AR245" s="13" t="s">
        <v>80</v>
      </c>
      <c r="AS245" s="13" t="s">
        <v>2383</v>
      </c>
      <c r="AT245" s="28" t="s">
        <v>1104</v>
      </c>
    </row>
    <row r="246" spans="1:46" ht="13.15" customHeight="1">
      <c r="A246" s="26"/>
      <c r="B246" s="27" t="s">
        <v>1762</v>
      </c>
      <c r="C246" s="13" t="s">
        <v>1097</v>
      </c>
      <c r="D246" s="28" t="s">
        <v>1374</v>
      </c>
      <c r="E246" s="83">
        <v>611691.30000000005</v>
      </c>
      <c r="F246" s="83">
        <v>6569267.5</v>
      </c>
      <c r="G246" s="29" t="s">
        <v>1105</v>
      </c>
      <c r="H246" s="30">
        <v>101.39</v>
      </c>
      <c r="I246" s="20">
        <v>0.7</v>
      </c>
      <c r="J246" s="20">
        <v>12.1</v>
      </c>
      <c r="K246" s="20">
        <v>12.4</v>
      </c>
      <c r="L246" s="33">
        <v>4.67</v>
      </c>
      <c r="M246" s="33">
        <f t="shared" si="9"/>
        <v>96.72</v>
      </c>
      <c r="N246" s="66">
        <v>42859</v>
      </c>
      <c r="O246" s="28" t="s">
        <v>1393</v>
      </c>
      <c r="P246" s="21" t="s">
        <v>83</v>
      </c>
      <c r="Q246" s="32">
        <v>0.4</v>
      </c>
      <c r="R246" s="21" t="s">
        <v>1394</v>
      </c>
      <c r="S246" s="32">
        <v>0.8</v>
      </c>
      <c r="T246" s="21" t="s">
        <v>1377</v>
      </c>
      <c r="U246" s="32">
        <v>1.5</v>
      </c>
      <c r="V246" s="21" t="s">
        <v>1107</v>
      </c>
      <c r="W246" s="32">
        <v>2.2000000000000002</v>
      </c>
      <c r="X246" s="21" t="s">
        <v>1395</v>
      </c>
      <c r="Y246" s="32">
        <v>0</v>
      </c>
      <c r="Z246" s="21"/>
      <c r="AA246" s="32">
        <v>0</v>
      </c>
      <c r="AB246" s="21"/>
      <c r="AC246" s="32">
        <v>0</v>
      </c>
      <c r="AD246" s="21"/>
      <c r="AE246" s="32">
        <v>0</v>
      </c>
      <c r="AF246" s="21"/>
      <c r="AG246" s="32">
        <v>0</v>
      </c>
      <c r="AH246" s="21"/>
      <c r="AI246" s="42" t="s">
        <v>79</v>
      </c>
      <c r="AJ246" s="42" t="s">
        <v>80</v>
      </c>
      <c r="AK246" s="3" t="s">
        <v>1845</v>
      </c>
      <c r="AM246" s="1" t="s">
        <v>575</v>
      </c>
      <c r="AN246" s="1" t="s">
        <v>1103</v>
      </c>
      <c r="AO246" s="1" t="s">
        <v>1847</v>
      </c>
      <c r="AP246" s="13" t="s">
        <v>2399</v>
      </c>
      <c r="AQ246" s="13" t="s">
        <v>2378</v>
      </c>
      <c r="AR246" s="13" t="s">
        <v>2182</v>
      </c>
      <c r="AS246" s="13" t="s">
        <v>2383</v>
      </c>
      <c r="AT246" s="28" t="s">
        <v>1104</v>
      </c>
    </row>
    <row r="247" spans="1:46" ht="13.15" customHeight="1">
      <c r="A247" s="26"/>
      <c r="B247" s="27" t="s">
        <v>1763</v>
      </c>
      <c r="C247" s="13" t="s">
        <v>1097</v>
      </c>
      <c r="D247" s="28" t="s">
        <v>1374</v>
      </c>
      <c r="E247" s="83">
        <v>611745.80000000005</v>
      </c>
      <c r="F247" s="83">
        <v>6569267.5700000003</v>
      </c>
      <c r="G247" s="29" t="s">
        <v>1105</v>
      </c>
      <c r="H247" s="30">
        <v>101.96</v>
      </c>
      <c r="I247" s="20">
        <v>0.73</v>
      </c>
      <c r="J247" s="20">
        <v>11.87</v>
      </c>
      <c r="K247" s="20">
        <v>13.4</v>
      </c>
      <c r="L247" s="33">
        <v>5.26</v>
      </c>
      <c r="M247" s="33">
        <f t="shared" si="9"/>
        <v>96.699999999999989</v>
      </c>
      <c r="N247" s="66">
        <v>42859</v>
      </c>
      <c r="O247" s="28" t="s">
        <v>1396</v>
      </c>
      <c r="P247" s="21" t="s">
        <v>1194</v>
      </c>
      <c r="Q247" s="32">
        <v>0.5</v>
      </c>
      <c r="R247" s="21" t="s">
        <v>1397</v>
      </c>
      <c r="S247" s="32">
        <v>1.2</v>
      </c>
      <c r="T247" s="21" t="s">
        <v>1196</v>
      </c>
      <c r="U247" s="32">
        <v>1.7</v>
      </c>
      <c r="V247" s="21" t="s">
        <v>1107</v>
      </c>
      <c r="W247" s="32">
        <v>2.2000000000000002</v>
      </c>
      <c r="X247" s="21" t="s">
        <v>1398</v>
      </c>
      <c r="Y247" s="32">
        <v>0</v>
      </c>
      <c r="Z247" s="21"/>
      <c r="AA247" s="32">
        <v>0</v>
      </c>
      <c r="AB247" s="21"/>
      <c r="AC247" s="32">
        <v>0</v>
      </c>
      <c r="AD247" s="21"/>
      <c r="AE247" s="32">
        <v>0</v>
      </c>
      <c r="AF247" s="21"/>
      <c r="AG247" s="32">
        <v>0</v>
      </c>
      <c r="AH247" s="21"/>
      <c r="AI247" s="42" t="s">
        <v>79</v>
      </c>
      <c r="AJ247" s="42" t="s">
        <v>80</v>
      </c>
      <c r="AK247" s="3" t="s">
        <v>1845</v>
      </c>
      <c r="AM247" s="1" t="s">
        <v>575</v>
      </c>
      <c r="AN247" s="1" t="s">
        <v>1103</v>
      </c>
      <c r="AO247" s="1" t="s">
        <v>1847</v>
      </c>
      <c r="AP247" s="13" t="s">
        <v>2408</v>
      </c>
      <c r="AQ247" s="13" t="s">
        <v>2410</v>
      </c>
      <c r="AR247" s="13" t="s">
        <v>2183</v>
      </c>
      <c r="AS247" s="13" t="s">
        <v>2383</v>
      </c>
      <c r="AT247" s="28" t="s">
        <v>1104</v>
      </c>
    </row>
    <row r="248" spans="1:46" ht="13.15" customHeight="1">
      <c r="A248" s="26"/>
      <c r="B248" s="27" t="s">
        <v>1764</v>
      </c>
      <c r="C248" s="13" t="s">
        <v>1097</v>
      </c>
      <c r="D248" s="28" t="s">
        <v>1374</v>
      </c>
      <c r="E248" s="83">
        <v>611758.36</v>
      </c>
      <c r="F248" s="83">
        <v>6569242.6100000003</v>
      </c>
      <c r="G248" s="29" t="s">
        <v>1105</v>
      </c>
      <c r="H248" s="30">
        <v>102.87</v>
      </c>
      <c r="I248" s="20">
        <v>0.47</v>
      </c>
      <c r="J248" s="20">
        <v>13.24</v>
      </c>
      <c r="K248" s="20">
        <v>13.3</v>
      </c>
      <c r="L248" s="33">
        <v>6.6</v>
      </c>
      <c r="M248" s="33">
        <f t="shared" si="9"/>
        <v>96.27000000000001</v>
      </c>
      <c r="N248" s="66">
        <v>42859</v>
      </c>
      <c r="O248" s="28" t="s">
        <v>1399</v>
      </c>
      <c r="P248" s="21" t="s">
        <v>1400</v>
      </c>
      <c r="Q248" s="32">
        <v>0.3</v>
      </c>
      <c r="R248" s="21" t="s">
        <v>1401</v>
      </c>
      <c r="S248" s="32">
        <v>1.6</v>
      </c>
      <c r="T248" s="21" t="s">
        <v>1107</v>
      </c>
      <c r="U248" s="32">
        <v>2.2000000000000002</v>
      </c>
      <c r="V248" s="21" t="s">
        <v>1402</v>
      </c>
      <c r="W248" s="32">
        <v>0</v>
      </c>
      <c r="X248" s="21"/>
      <c r="Y248" s="32">
        <v>0</v>
      </c>
      <c r="Z248" s="21"/>
      <c r="AA248" s="32">
        <v>0</v>
      </c>
      <c r="AB248" s="21"/>
      <c r="AC248" s="32">
        <v>0</v>
      </c>
      <c r="AD248" s="21"/>
      <c r="AE248" s="32">
        <v>0</v>
      </c>
      <c r="AF248" s="21"/>
      <c r="AG248" s="32">
        <v>0</v>
      </c>
      <c r="AH248" s="21"/>
      <c r="AI248" s="42" t="s">
        <v>79</v>
      </c>
      <c r="AJ248" s="42" t="s">
        <v>80</v>
      </c>
      <c r="AK248" s="3" t="s">
        <v>1845</v>
      </c>
      <c r="AM248" s="1" t="s">
        <v>575</v>
      </c>
      <c r="AN248" s="1" t="s">
        <v>1103</v>
      </c>
      <c r="AO248" s="1" t="s">
        <v>1847</v>
      </c>
      <c r="AP248" s="13" t="s">
        <v>2397</v>
      </c>
      <c r="AQ248" s="13" t="s">
        <v>2379</v>
      </c>
      <c r="AR248" s="13" t="s">
        <v>80</v>
      </c>
      <c r="AS248" s="13" t="s">
        <v>2383</v>
      </c>
      <c r="AT248" s="28" t="s">
        <v>1104</v>
      </c>
    </row>
    <row r="249" spans="1:46" ht="13.15" customHeight="1">
      <c r="A249" s="26"/>
      <c r="B249" s="27" t="s">
        <v>1765</v>
      </c>
      <c r="C249" s="13" t="s">
        <v>1097</v>
      </c>
      <c r="D249" s="28" t="s">
        <v>1374</v>
      </c>
      <c r="E249" s="83">
        <v>611732.18999999994</v>
      </c>
      <c r="F249" s="83">
        <v>6569243.6100000003</v>
      </c>
      <c r="G249" s="29" t="s">
        <v>1105</v>
      </c>
      <c r="H249" s="30">
        <v>101.7</v>
      </c>
      <c r="I249" s="20">
        <v>0.49</v>
      </c>
      <c r="J249" s="20">
        <v>12.84</v>
      </c>
      <c r="K249" s="20">
        <v>13.3</v>
      </c>
      <c r="L249" s="33">
        <v>5.49</v>
      </c>
      <c r="M249" s="33">
        <f t="shared" si="9"/>
        <v>96.210000000000008</v>
      </c>
      <c r="N249" s="66">
        <v>42859</v>
      </c>
      <c r="O249" s="28" t="s">
        <v>1403</v>
      </c>
      <c r="P249" s="21" t="s">
        <v>83</v>
      </c>
      <c r="Q249" s="32">
        <v>0.4</v>
      </c>
      <c r="R249" s="21" t="s">
        <v>1404</v>
      </c>
      <c r="S249" s="32">
        <v>1.1000000000000001</v>
      </c>
      <c r="T249" s="21" t="s">
        <v>1107</v>
      </c>
      <c r="U249" s="32">
        <v>1.6</v>
      </c>
      <c r="V249" s="21" t="s">
        <v>1352</v>
      </c>
      <c r="W249" s="32">
        <v>0</v>
      </c>
      <c r="X249" s="21"/>
      <c r="Y249" s="32">
        <v>0</v>
      </c>
      <c r="Z249" s="21"/>
      <c r="AA249" s="32">
        <v>0</v>
      </c>
      <c r="AB249" s="21"/>
      <c r="AC249" s="32">
        <v>0</v>
      </c>
      <c r="AD249" s="21"/>
      <c r="AE249" s="32">
        <v>0</v>
      </c>
      <c r="AF249" s="21"/>
      <c r="AG249" s="32">
        <v>0</v>
      </c>
      <c r="AH249" s="21"/>
      <c r="AI249" s="42" t="s">
        <v>79</v>
      </c>
      <c r="AJ249" s="42" t="s">
        <v>80</v>
      </c>
      <c r="AK249" s="3" t="s">
        <v>1845</v>
      </c>
      <c r="AM249" s="1" t="s">
        <v>575</v>
      </c>
      <c r="AN249" s="1" t="s">
        <v>1103</v>
      </c>
      <c r="AO249" s="1" t="s">
        <v>1847</v>
      </c>
      <c r="AP249" s="13" t="s">
        <v>2398</v>
      </c>
      <c r="AQ249" s="13" t="s">
        <v>2379</v>
      </c>
      <c r="AR249" s="13" t="s">
        <v>80</v>
      </c>
      <c r="AS249" s="13" t="s">
        <v>2383</v>
      </c>
      <c r="AT249" s="28" t="s">
        <v>1104</v>
      </c>
    </row>
    <row r="250" spans="1:46" ht="13.15" customHeight="1">
      <c r="A250" s="26"/>
      <c r="B250" s="27" t="s">
        <v>1766</v>
      </c>
      <c r="C250" s="13" t="s">
        <v>1097</v>
      </c>
      <c r="D250" s="28" t="s">
        <v>1405</v>
      </c>
      <c r="E250" s="83">
        <v>611888.26</v>
      </c>
      <c r="F250" s="83">
        <v>6569500.46</v>
      </c>
      <c r="G250" s="29" t="s">
        <v>1166</v>
      </c>
      <c r="H250" s="30">
        <v>101.67</v>
      </c>
      <c r="I250" s="20">
        <v>0</v>
      </c>
      <c r="J250" s="20">
        <v>10.47</v>
      </c>
      <c r="K250" s="20">
        <v>12</v>
      </c>
      <c r="L250" s="33">
        <f>8.37</f>
        <v>8.3699999999999992</v>
      </c>
      <c r="M250" s="33">
        <f t="shared" si="9"/>
        <v>93.3</v>
      </c>
      <c r="N250" s="66">
        <v>42975</v>
      </c>
      <c r="O250" s="28" t="s">
        <v>1406</v>
      </c>
      <c r="P250" s="21" t="s">
        <v>83</v>
      </c>
      <c r="Q250" s="32">
        <v>0.35</v>
      </c>
      <c r="R250" s="21" t="s">
        <v>1407</v>
      </c>
      <c r="S250" s="32">
        <v>0.85</v>
      </c>
      <c r="T250" s="21" t="s">
        <v>1408</v>
      </c>
      <c r="U250" s="32">
        <v>4.7</v>
      </c>
      <c r="V250" s="21" t="s">
        <v>1409</v>
      </c>
      <c r="W250" s="32">
        <v>6.7</v>
      </c>
      <c r="X250" s="21" t="s">
        <v>1410</v>
      </c>
      <c r="Y250" s="32">
        <v>0</v>
      </c>
      <c r="Z250" s="21"/>
      <c r="AA250" s="32">
        <v>0</v>
      </c>
      <c r="AB250" s="21"/>
      <c r="AC250" s="32">
        <v>0</v>
      </c>
      <c r="AD250" s="21"/>
      <c r="AE250" s="32">
        <v>0</v>
      </c>
      <c r="AF250" s="21"/>
      <c r="AG250" s="32">
        <v>0</v>
      </c>
      <c r="AH250" s="21"/>
      <c r="AI250" s="42" t="s">
        <v>79</v>
      </c>
      <c r="AJ250" s="42" t="s">
        <v>80</v>
      </c>
      <c r="AM250" s="1" t="s">
        <v>575</v>
      </c>
      <c r="AN250" s="1" t="s">
        <v>1103</v>
      </c>
      <c r="AO250" s="1" t="s">
        <v>1848</v>
      </c>
      <c r="AP250" s="13" t="s">
        <v>2400</v>
      </c>
      <c r="AQ250" s="13" t="s">
        <v>2411</v>
      </c>
      <c r="AR250" s="13" t="s">
        <v>80</v>
      </c>
      <c r="AS250" s="13" t="s">
        <v>2412</v>
      </c>
      <c r="AT250" s="28" t="s">
        <v>1104</v>
      </c>
    </row>
    <row r="251" spans="1:46" ht="13.15" customHeight="1">
      <c r="A251" s="26"/>
      <c r="B251" s="27" t="s">
        <v>1767</v>
      </c>
      <c r="C251" s="13" t="s">
        <v>1097</v>
      </c>
      <c r="D251" s="28" t="s">
        <v>1405</v>
      </c>
      <c r="E251" s="83">
        <v>611900.5</v>
      </c>
      <c r="F251" s="83">
        <v>6569545.1900000004</v>
      </c>
      <c r="G251" s="29" t="s">
        <v>1166</v>
      </c>
      <c r="H251" s="30">
        <v>101.22</v>
      </c>
      <c r="I251" s="20">
        <v>0</v>
      </c>
      <c r="J251" s="20">
        <v>6.57</v>
      </c>
      <c r="K251" s="20">
        <v>14</v>
      </c>
      <c r="L251" s="33">
        <f>6.4-0.74</f>
        <v>5.66</v>
      </c>
      <c r="M251" s="33">
        <f t="shared" si="9"/>
        <v>95.56</v>
      </c>
      <c r="N251" s="66">
        <v>35411</v>
      </c>
      <c r="O251" s="28" t="s">
        <v>1411</v>
      </c>
      <c r="P251" s="21" t="s">
        <v>83</v>
      </c>
      <c r="Q251" s="32">
        <v>0.3</v>
      </c>
      <c r="R251" s="21" t="s">
        <v>1093</v>
      </c>
      <c r="S251" s="32">
        <v>4.5999999999999996</v>
      </c>
      <c r="T251" s="21" t="s">
        <v>1092</v>
      </c>
      <c r="U251" s="32">
        <v>6.9</v>
      </c>
      <c r="V251" s="21" t="s">
        <v>1412</v>
      </c>
      <c r="W251" s="32">
        <v>0</v>
      </c>
      <c r="X251" s="21"/>
      <c r="Y251" s="32">
        <v>0</v>
      </c>
      <c r="Z251" s="21"/>
      <c r="AA251" s="32">
        <v>0</v>
      </c>
      <c r="AB251" s="21"/>
      <c r="AC251" s="32">
        <v>0</v>
      </c>
      <c r="AD251" s="21"/>
      <c r="AE251" s="32">
        <v>0</v>
      </c>
      <c r="AF251" s="21"/>
      <c r="AG251" s="32">
        <v>0</v>
      </c>
      <c r="AH251" s="21"/>
      <c r="AI251" s="42" t="s">
        <v>79</v>
      </c>
      <c r="AJ251" s="42" t="s">
        <v>80</v>
      </c>
      <c r="AM251" s="1" t="s">
        <v>575</v>
      </c>
      <c r="AN251" s="1" t="s">
        <v>1103</v>
      </c>
      <c r="AO251" s="1" t="s">
        <v>1848</v>
      </c>
      <c r="AP251" s="13" t="s">
        <v>2401</v>
      </c>
      <c r="AQ251" s="13" t="s">
        <v>2409</v>
      </c>
      <c r="AR251" s="13" t="s">
        <v>80</v>
      </c>
      <c r="AS251" s="13" t="s">
        <v>2412</v>
      </c>
      <c r="AT251" s="28" t="s">
        <v>1104</v>
      </c>
    </row>
    <row r="252" spans="1:46" ht="13.15" customHeight="1">
      <c r="A252" s="26"/>
      <c r="B252" s="27" t="s">
        <v>1768</v>
      </c>
      <c r="C252" s="13" t="s">
        <v>1097</v>
      </c>
      <c r="D252" s="28" t="s">
        <v>1405</v>
      </c>
      <c r="E252" s="83">
        <v>611916.84</v>
      </c>
      <c r="F252" s="83">
        <v>6569569</v>
      </c>
      <c r="G252" s="29" t="s">
        <v>1166</v>
      </c>
      <c r="H252" s="30">
        <v>101.15</v>
      </c>
      <c r="I252" s="20">
        <v>0</v>
      </c>
      <c r="J252" s="20">
        <v>0.4</v>
      </c>
      <c r="K252" s="20">
        <v>14</v>
      </c>
      <c r="L252" s="33">
        <f>6.73-0.8</f>
        <v>5.9300000000000006</v>
      </c>
      <c r="M252" s="33">
        <f t="shared" si="9"/>
        <v>95.22</v>
      </c>
      <c r="N252" s="66">
        <v>35411</v>
      </c>
      <c r="O252" s="28" t="s">
        <v>1413</v>
      </c>
      <c r="P252" s="21" t="s">
        <v>83</v>
      </c>
      <c r="Q252" s="32">
        <v>0.25</v>
      </c>
      <c r="R252" s="21" t="s">
        <v>87</v>
      </c>
      <c r="S252" s="32">
        <v>0.5</v>
      </c>
      <c r="T252" s="21" t="s">
        <v>1092</v>
      </c>
      <c r="U252" s="32">
        <v>7.9</v>
      </c>
      <c r="V252" s="21" t="s">
        <v>1093</v>
      </c>
      <c r="W252" s="32">
        <v>0</v>
      </c>
      <c r="X252" s="21"/>
      <c r="Y252" s="32">
        <v>0</v>
      </c>
      <c r="Z252" s="21"/>
      <c r="AA252" s="32">
        <v>0</v>
      </c>
      <c r="AB252" s="21"/>
      <c r="AC252" s="32">
        <v>0</v>
      </c>
      <c r="AD252" s="21"/>
      <c r="AE252" s="32">
        <v>0</v>
      </c>
      <c r="AF252" s="21"/>
      <c r="AG252" s="32">
        <v>0</v>
      </c>
      <c r="AH252" s="21"/>
      <c r="AI252" s="42" t="s">
        <v>79</v>
      </c>
      <c r="AJ252" s="42" t="s">
        <v>80</v>
      </c>
      <c r="AM252" s="1" t="s">
        <v>575</v>
      </c>
      <c r="AN252" s="1" t="s">
        <v>1103</v>
      </c>
      <c r="AO252" s="1" t="s">
        <v>1848</v>
      </c>
      <c r="AP252" s="13" t="s">
        <v>2402</v>
      </c>
      <c r="AQ252" s="13" t="s">
        <v>2409</v>
      </c>
      <c r="AR252" s="13" t="s">
        <v>80</v>
      </c>
      <c r="AS252" s="13" t="s">
        <v>2412</v>
      </c>
      <c r="AT252" s="28" t="s">
        <v>1104</v>
      </c>
    </row>
    <row r="253" spans="1:46" ht="13.15" customHeight="1">
      <c r="A253" s="26"/>
      <c r="B253" s="27" t="s">
        <v>1769</v>
      </c>
      <c r="C253" s="13" t="s">
        <v>1097</v>
      </c>
      <c r="D253" s="28" t="s">
        <v>1405</v>
      </c>
      <c r="E253" s="83">
        <v>611957.6</v>
      </c>
      <c r="F253" s="83">
        <v>6569632.0800000001</v>
      </c>
      <c r="G253" s="29" t="s">
        <v>1099</v>
      </c>
      <c r="H253" s="30">
        <v>101.25</v>
      </c>
      <c r="I253" s="20">
        <v>0.91</v>
      </c>
      <c r="J253" s="20">
        <v>5.07</v>
      </c>
      <c r="K253" s="20">
        <v>12</v>
      </c>
      <c r="L253" s="33" t="s">
        <v>1414</v>
      </c>
      <c r="M253" s="33" t="s">
        <v>1415</v>
      </c>
      <c r="N253" s="66">
        <v>42853</v>
      </c>
      <c r="O253" s="28" t="s">
        <v>1416</v>
      </c>
      <c r="P253" s="21" t="s">
        <v>83</v>
      </c>
      <c r="Q253" s="32">
        <v>0.2</v>
      </c>
      <c r="R253" s="21" t="s">
        <v>1195</v>
      </c>
      <c r="S253" s="32">
        <v>0.6</v>
      </c>
      <c r="T253" s="21" t="s">
        <v>1129</v>
      </c>
      <c r="U253" s="32">
        <v>0.9</v>
      </c>
      <c r="V253" s="21" t="s">
        <v>1417</v>
      </c>
      <c r="W253" s="32">
        <v>0</v>
      </c>
      <c r="X253" s="21"/>
      <c r="Y253" s="32">
        <v>0</v>
      </c>
      <c r="Z253" s="21"/>
      <c r="AA253" s="32">
        <v>0</v>
      </c>
      <c r="AB253" s="21"/>
      <c r="AC253" s="32">
        <v>0</v>
      </c>
      <c r="AD253" s="21"/>
      <c r="AE253" s="32">
        <v>0</v>
      </c>
      <c r="AF253" s="21"/>
      <c r="AG253" s="32">
        <v>0</v>
      </c>
      <c r="AH253" s="21"/>
      <c r="AI253" s="42" t="s">
        <v>79</v>
      </c>
      <c r="AJ253" s="42" t="s">
        <v>80</v>
      </c>
      <c r="AM253" s="1" t="s">
        <v>575</v>
      </c>
      <c r="AN253" s="1" t="s">
        <v>1103</v>
      </c>
      <c r="AO253" s="1" t="s">
        <v>1848</v>
      </c>
      <c r="AP253" s="13" t="s">
        <v>2407</v>
      </c>
      <c r="AQ253" s="13" t="s">
        <v>2409</v>
      </c>
      <c r="AR253" s="13" t="s">
        <v>80</v>
      </c>
      <c r="AS253" s="13" t="s">
        <v>2412</v>
      </c>
      <c r="AT253" s="28" t="s">
        <v>1104</v>
      </c>
    </row>
    <row r="254" spans="1:46" ht="13.15" customHeight="1">
      <c r="A254" s="26"/>
      <c r="B254" s="27" t="s">
        <v>1770</v>
      </c>
      <c r="C254" s="13" t="s">
        <v>1097</v>
      </c>
      <c r="D254" s="28" t="s">
        <v>1405</v>
      </c>
      <c r="E254" s="28">
        <v>611850</v>
      </c>
      <c r="F254" s="28">
        <v>6569484</v>
      </c>
      <c r="G254" s="29" t="s">
        <v>1166</v>
      </c>
      <c r="H254" s="20">
        <v>102.09</v>
      </c>
      <c r="I254" s="20">
        <v>0.7</v>
      </c>
      <c r="J254" s="20"/>
      <c r="K254" s="20">
        <v>12.2</v>
      </c>
      <c r="L254" s="33">
        <v>4.6500000000000004</v>
      </c>
      <c r="M254" s="33">
        <f t="shared" ref="M254:M287" si="10">H254-L254</f>
        <v>97.44</v>
      </c>
      <c r="N254" s="66">
        <v>35411</v>
      </c>
      <c r="O254" s="28" t="s">
        <v>1418</v>
      </c>
      <c r="P254" s="21" t="s">
        <v>83</v>
      </c>
      <c r="Q254" s="32">
        <v>0.3</v>
      </c>
      <c r="R254" s="21" t="s">
        <v>1419</v>
      </c>
      <c r="S254" s="32">
        <v>0.7</v>
      </c>
      <c r="T254" s="21" t="s">
        <v>1129</v>
      </c>
      <c r="U254" s="32">
        <v>1.2</v>
      </c>
      <c r="V254" s="21" t="s">
        <v>1420</v>
      </c>
      <c r="W254" s="32">
        <v>0</v>
      </c>
      <c r="X254" s="21"/>
      <c r="Y254" s="32">
        <v>0</v>
      </c>
      <c r="Z254" s="21"/>
      <c r="AA254" s="32">
        <v>0</v>
      </c>
      <c r="AB254" s="21"/>
      <c r="AC254" s="32">
        <v>0</v>
      </c>
      <c r="AD254" s="21"/>
      <c r="AE254" s="32">
        <v>0</v>
      </c>
      <c r="AF254" s="21"/>
      <c r="AG254" s="32">
        <v>0</v>
      </c>
      <c r="AH254" s="21"/>
      <c r="AI254" s="42" t="s">
        <v>79</v>
      </c>
      <c r="AJ254" s="42" t="s">
        <v>80</v>
      </c>
      <c r="AM254" s="1" t="s">
        <v>575</v>
      </c>
      <c r="AN254" s="1" t="s">
        <v>1103</v>
      </c>
      <c r="AO254" s="1" t="s">
        <v>1849</v>
      </c>
      <c r="AP254" s="13" t="s">
        <v>2406</v>
      </c>
      <c r="AQ254" s="13" t="s">
        <v>2409</v>
      </c>
      <c r="AR254" s="13" t="s">
        <v>80</v>
      </c>
      <c r="AS254" s="13" t="s">
        <v>80</v>
      </c>
      <c r="AT254" s="28" t="s">
        <v>1104</v>
      </c>
    </row>
    <row r="255" spans="1:46" ht="13.15" customHeight="1">
      <c r="A255" s="26"/>
      <c r="B255" s="27" t="s">
        <v>1421</v>
      </c>
      <c r="C255" s="13" t="s">
        <v>1097</v>
      </c>
      <c r="D255" s="28" t="s">
        <v>1405</v>
      </c>
      <c r="E255" s="28">
        <v>611895.03</v>
      </c>
      <c r="F255" s="28">
        <v>6569526.54</v>
      </c>
      <c r="G255" s="29" t="s">
        <v>1166</v>
      </c>
      <c r="H255" s="20">
        <v>101.4</v>
      </c>
      <c r="I255" s="20">
        <v>0.1</v>
      </c>
      <c r="J255" s="20"/>
      <c r="K255" s="20">
        <v>12</v>
      </c>
      <c r="L255" s="33">
        <v>5.33</v>
      </c>
      <c r="M255" s="33">
        <f t="shared" si="10"/>
        <v>96.070000000000007</v>
      </c>
      <c r="N255" s="66">
        <v>35411</v>
      </c>
      <c r="O255" s="28" t="s">
        <v>1422</v>
      </c>
      <c r="P255" s="21" t="s">
        <v>83</v>
      </c>
      <c r="Q255" s="32">
        <v>0.2</v>
      </c>
      <c r="R255" s="21" t="s">
        <v>77</v>
      </c>
      <c r="S255" s="32">
        <v>1.2</v>
      </c>
      <c r="T255" s="21" t="s">
        <v>1423</v>
      </c>
      <c r="U255" s="32">
        <v>0</v>
      </c>
      <c r="V255" s="21"/>
      <c r="W255" s="32">
        <v>0</v>
      </c>
      <c r="X255" s="21"/>
      <c r="Y255" s="32">
        <v>0</v>
      </c>
      <c r="Z255" s="21"/>
      <c r="AA255" s="32">
        <v>0</v>
      </c>
      <c r="AB255" s="21"/>
      <c r="AC255" s="32">
        <v>0</v>
      </c>
      <c r="AD255" s="21"/>
      <c r="AE255" s="32">
        <v>0</v>
      </c>
      <c r="AF255" s="21"/>
      <c r="AG255" s="32">
        <v>0</v>
      </c>
      <c r="AH255" s="21"/>
      <c r="AI255" s="42" t="s">
        <v>79</v>
      </c>
      <c r="AJ255" s="42" t="s">
        <v>80</v>
      </c>
      <c r="AM255" s="1" t="s">
        <v>575</v>
      </c>
      <c r="AN255" s="1" t="s">
        <v>1103</v>
      </c>
      <c r="AO255" s="1" t="s">
        <v>1848</v>
      </c>
      <c r="AP255" s="13" t="s">
        <v>2415</v>
      </c>
      <c r="AQ255" s="13" t="s">
        <v>2409</v>
      </c>
      <c r="AR255" s="13" t="s">
        <v>80</v>
      </c>
      <c r="AS255" s="13" t="s">
        <v>2413</v>
      </c>
      <c r="AT255" s="28" t="s">
        <v>1104</v>
      </c>
    </row>
    <row r="256" spans="1:46" ht="13.15" customHeight="1">
      <c r="A256" s="26" t="s">
        <v>1424</v>
      </c>
      <c r="B256" s="27" t="s">
        <v>1771</v>
      </c>
      <c r="C256" s="13" t="s">
        <v>1097</v>
      </c>
      <c r="D256" s="28" t="s">
        <v>1425</v>
      </c>
      <c r="E256" s="28">
        <v>611586</v>
      </c>
      <c r="F256" s="28">
        <v>6568820</v>
      </c>
      <c r="G256" s="29" t="s">
        <v>1105</v>
      </c>
      <c r="H256" s="20">
        <v>101.44999999999999</v>
      </c>
      <c r="I256" s="20">
        <v>0.6</v>
      </c>
      <c r="J256" s="20"/>
      <c r="K256" s="20">
        <v>12.2</v>
      </c>
      <c r="L256" s="33">
        <v>5.17</v>
      </c>
      <c r="M256" s="33">
        <f t="shared" si="10"/>
        <v>96.279999999999987</v>
      </c>
      <c r="N256" s="66">
        <v>35411</v>
      </c>
      <c r="O256" s="28" t="s">
        <v>1426</v>
      </c>
      <c r="P256" s="21" t="s">
        <v>83</v>
      </c>
      <c r="Q256" s="32">
        <v>0.4</v>
      </c>
      <c r="R256" s="21" t="s">
        <v>1427</v>
      </c>
      <c r="S256" s="32">
        <v>1.1000000000000001</v>
      </c>
      <c r="T256" s="21" t="s">
        <v>1107</v>
      </c>
      <c r="U256" s="32">
        <v>1.7</v>
      </c>
      <c r="V256" s="21" t="s">
        <v>1428</v>
      </c>
      <c r="W256" s="32">
        <v>0</v>
      </c>
      <c r="X256" s="21"/>
      <c r="Y256" s="32">
        <v>0</v>
      </c>
      <c r="Z256" s="21"/>
      <c r="AA256" s="32">
        <v>0</v>
      </c>
      <c r="AB256" s="21"/>
      <c r="AC256" s="32">
        <v>0</v>
      </c>
      <c r="AD256" s="21"/>
      <c r="AE256" s="32">
        <v>0</v>
      </c>
      <c r="AF256" s="21"/>
      <c r="AG256" s="32">
        <v>0</v>
      </c>
      <c r="AH256" s="21"/>
      <c r="AI256" s="42" t="s">
        <v>79</v>
      </c>
      <c r="AJ256" s="42" t="s">
        <v>80</v>
      </c>
      <c r="AK256" s="3" t="s">
        <v>1845</v>
      </c>
      <c r="AM256" s="1" t="s">
        <v>575</v>
      </c>
      <c r="AN256" s="1" t="s">
        <v>1103</v>
      </c>
      <c r="AO256" s="1" t="s">
        <v>1849</v>
      </c>
      <c r="AP256" s="13" t="s">
        <v>109</v>
      </c>
      <c r="AQ256" s="13" t="s">
        <v>80</v>
      </c>
      <c r="AR256" s="13" t="s">
        <v>80</v>
      </c>
      <c r="AS256" s="13" t="s">
        <v>80</v>
      </c>
      <c r="AT256" s="28" t="s">
        <v>1104</v>
      </c>
    </row>
    <row r="257" spans="1:46" ht="13.15" customHeight="1">
      <c r="A257" s="2">
        <v>19886</v>
      </c>
      <c r="B257" s="3" t="s">
        <v>1429</v>
      </c>
      <c r="C257" s="13" t="s">
        <v>1430</v>
      </c>
      <c r="D257" s="3" t="s">
        <v>1431</v>
      </c>
      <c r="E257" s="26">
        <v>611204.93000000005</v>
      </c>
      <c r="F257" s="26">
        <v>6571426.9500000002</v>
      </c>
      <c r="G257" s="4" t="s">
        <v>1432</v>
      </c>
      <c r="H257" s="5">
        <v>99.33</v>
      </c>
      <c r="I257" s="5">
        <v>0.88</v>
      </c>
      <c r="J257" s="5">
        <v>13</v>
      </c>
      <c r="K257" s="5">
        <v>13</v>
      </c>
      <c r="L257" s="24">
        <v>10.220000000000001</v>
      </c>
      <c r="M257" s="33">
        <f t="shared" si="10"/>
        <v>89.11</v>
      </c>
      <c r="N257" s="64">
        <v>38926</v>
      </c>
      <c r="O257" s="1" t="s">
        <v>1433</v>
      </c>
      <c r="P257" s="7" t="s">
        <v>1434</v>
      </c>
      <c r="Q257" s="8">
        <v>2.8</v>
      </c>
      <c r="R257" s="7" t="s">
        <v>1435</v>
      </c>
      <c r="S257" s="8">
        <v>3.2</v>
      </c>
      <c r="T257" s="7" t="s">
        <v>1436</v>
      </c>
      <c r="AI257" s="42" t="s">
        <v>1437</v>
      </c>
      <c r="AJ257" s="44" t="s">
        <v>1438</v>
      </c>
      <c r="AK257" s="3" t="s">
        <v>1818</v>
      </c>
      <c r="AL257" s="42" t="s">
        <v>1439</v>
      </c>
      <c r="AM257" s="1" t="s">
        <v>575</v>
      </c>
      <c r="AN257" s="1" t="s">
        <v>1103</v>
      </c>
      <c r="AO257" s="1" t="s">
        <v>1847</v>
      </c>
      <c r="AP257" s="13" t="s">
        <v>2177</v>
      </c>
      <c r="AQ257" s="13" t="s">
        <v>1868</v>
      </c>
      <c r="AR257" s="13" t="s">
        <v>80</v>
      </c>
      <c r="AS257" s="13" t="s">
        <v>1895</v>
      </c>
      <c r="AT257" s="1" t="s">
        <v>60</v>
      </c>
    </row>
    <row r="258" spans="1:46" ht="13.15" customHeight="1">
      <c r="A258" s="2">
        <v>19887</v>
      </c>
      <c r="B258" s="3" t="s">
        <v>1440</v>
      </c>
      <c r="C258" s="13" t="s">
        <v>1430</v>
      </c>
      <c r="D258" s="3" t="s">
        <v>1431</v>
      </c>
      <c r="E258" s="26">
        <v>611319.35</v>
      </c>
      <c r="F258" s="26">
        <v>6571397.5899999999</v>
      </c>
      <c r="G258" s="4" t="s">
        <v>1432</v>
      </c>
      <c r="H258" s="5">
        <v>98.62</v>
      </c>
      <c r="I258" s="5">
        <v>0.75</v>
      </c>
      <c r="J258" s="5">
        <v>12.3</v>
      </c>
      <c r="K258" s="5">
        <v>12.4</v>
      </c>
      <c r="L258" s="24">
        <v>9.33</v>
      </c>
      <c r="M258" s="33">
        <f t="shared" si="10"/>
        <v>89.29</v>
      </c>
      <c r="N258" s="64">
        <v>38926</v>
      </c>
      <c r="O258" s="1" t="s">
        <v>1441</v>
      </c>
      <c r="P258" s="7" t="s">
        <v>1442</v>
      </c>
      <c r="Q258" s="8">
        <v>0.2</v>
      </c>
      <c r="R258" s="7" t="s">
        <v>1443</v>
      </c>
      <c r="S258" s="8">
        <v>0.4</v>
      </c>
      <c r="T258" s="7" t="s">
        <v>1444</v>
      </c>
      <c r="U258" s="8">
        <v>0.7</v>
      </c>
      <c r="V258" s="7" t="s">
        <v>1445</v>
      </c>
      <c r="W258" s="8">
        <v>1.4</v>
      </c>
      <c r="X258" s="7" t="s">
        <v>1446</v>
      </c>
      <c r="AI258" s="42" t="s">
        <v>1437</v>
      </c>
      <c r="AJ258" s="44" t="s">
        <v>1438</v>
      </c>
      <c r="AK258" s="3" t="s">
        <v>1818</v>
      </c>
      <c r="AL258" s="42" t="s">
        <v>1439</v>
      </c>
      <c r="AM258" s="1" t="s">
        <v>575</v>
      </c>
      <c r="AN258" s="1" t="s">
        <v>1103</v>
      </c>
      <c r="AO258" s="1" t="s">
        <v>1847</v>
      </c>
      <c r="AP258" s="13" t="s">
        <v>2292</v>
      </c>
      <c r="AQ258" s="13" t="s">
        <v>2178</v>
      </c>
      <c r="AR258" s="13" t="s">
        <v>2180</v>
      </c>
      <c r="AS258" s="13" t="s">
        <v>1895</v>
      </c>
      <c r="AT258" s="1" t="s">
        <v>60</v>
      </c>
    </row>
    <row r="259" spans="1:46" ht="13.15" customHeight="1">
      <c r="B259" s="3" t="s">
        <v>1718</v>
      </c>
      <c r="C259" s="13" t="s">
        <v>1430</v>
      </c>
      <c r="D259" s="3" t="s">
        <v>1431</v>
      </c>
      <c r="E259" s="26">
        <v>611276.13</v>
      </c>
      <c r="F259" s="26">
        <v>6571363.4100000001</v>
      </c>
      <c r="G259" s="4" t="s">
        <v>1432</v>
      </c>
      <c r="H259" s="5">
        <v>98.12</v>
      </c>
      <c r="I259" s="5">
        <v>0.52</v>
      </c>
      <c r="J259" s="5">
        <v>12.68</v>
      </c>
      <c r="K259" s="5">
        <v>12.9</v>
      </c>
      <c r="L259" s="24">
        <v>8.9</v>
      </c>
      <c r="M259" s="33">
        <f t="shared" si="10"/>
        <v>89.22</v>
      </c>
      <c r="N259" s="64">
        <v>41193</v>
      </c>
      <c r="O259" s="1" t="s">
        <v>1447</v>
      </c>
      <c r="P259" s="9" t="s">
        <v>75</v>
      </c>
      <c r="Q259" s="8">
        <v>0.7</v>
      </c>
      <c r="R259" s="9" t="s">
        <v>77</v>
      </c>
      <c r="S259" s="8">
        <v>1.5</v>
      </c>
      <c r="T259" s="9" t="s">
        <v>78</v>
      </c>
      <c r="AI259" s="42" t="s">
        <v>1437</v>
      </c>
      <c r="AJ259" s="44" t="s">
        <v>1438</v>
      </c>
      <c r="AK259" s="3" t="s">
        <v>1818</v>
      </c>
      <c r="AL259" s="42" t="s">
        <v>1439</v>
      </c>
      <c r="AM259" s="1" t="s">
        <v>575</v>
      </c>
      <c r="AN259" s="1" t="s">
        <v>1103</v>
      </c>
      <c r="AO259" s="1" t="s">
        <v>1847</v>
      </c>
      <c r="AP259" s="13" t="s">
        <v>2293</v>
      </c>
      <c r="AQ259" s="13" t="s">
        <v>2178</v>
      </c>
      <c r="AR259" s="13" t="s">
        <v>2181</v>
      </c>
      <c r="AS259" s="13" t="s">
        <v>1895</v>
      </c>
      <c r="AT259" s="1" t="s">
        <v>1448</v>
      </c>
    </row>
    <row r="260" spans="1:46" ht="13.15" customHeight="1">
      <c r="B260" s="3" t="s">
        <v>1780</v>
      </c>
      <c r="C260" s="1" t="s">
        <v>1449</v>
      </c>
      <c r="D260" s="3" t="s">
        <v>1450</v>
      </c>
      <c r="E260" s="26">
        <v>612691.73</v>
      </c>
      <c r="F260" s="26">
        <v>6571589.0199999996</v>
      </c>
      <c r="G260" s="4" t="s">
        <v>1226</v>
      </c>
      <c r="H260" s="35">
        <v>93.84</v>
      </c>
      <c r="I260" s="5">
        <v>0.43</v>
      </c>
      <c r="J260" s="5">
        <v>5.63</v>
      </c>
      <c r="K260" s="5">
        <v>5.6</v>
      </c>
      <c r="L260" s="24">
        <v>5.65</v>
      </c>
      <c r="M260" s="33">
        <f t="shared" si="10"/>
        <v>88.19</v>
      </c>
      <c r="N260" s="64">
        <v>42852</v>
      </c>
      <c r="O260" s="1" t="s">
        <v>1451</v>
      </c>
      <c r="P260" s="9" t="s">
        <v>1452</v>
      </c>
      <c r="Q260" s="8">
        <v>0.4</v>
      </c>
      <c r="R260" s="9" t="s">
        <v>1453</v>
      </c>
      <c r="S260" s="8">
        <v>1.2</v>
      </c>
      <c r="T260" s="9" t="s">
        <v>1454</v>
      </c>
      <c r="U260" s="8">
        <v>4.3</v>
      </c>
      <c r="V260" s="9" t="s">
        <v>1455</v>
      </c>
      <c r="AI260" s="42" t="s">
        <v>1230</v>
      </c>
      <c r="AJ260" s="34" t="s">
        <v>1231</v>
      </c>
      <c r="AK260" s="3" t="s">
        <v>1819</v>
      </c>
      <c r="AM260" s="1" t="s">
        <v>575</v>
      </c>
      <c r="AN260" s="1" t="s">
        <v>1103</v>
      </c>
      <c r="AO260" s="1" t="s">
        <v>1847</v>
      </c>
      <c r="AP260" s="13" t="s">
        <v>1981</v>
      </c>
      <c r="AQ260" s="13" t="s">
        <v>1889</v>
      </c>
      <c r="AR260" s="13" t="s">
        <v>2313</v>
      </c>
      <c r="AS260" s="13" t="s">
        <v>1895</v>
      </c>
      <c r="AT260" s="1" t="s">
        <v>1456</v>
      </c>
    </row>
    <row r="261" spans="1:46" ht="13.15" customHeight="1">
      <c r="B261" s="3" t="s">
        <v>1781</v>
      </c>
      <c r="C261" s="1" t="s">
        <v>1449</v>
      </c>
      <c r="D261" s="3" t="s">
        <v>1450</v>
      </c>
      <c r="E261" s="83">
        <v>612801.77</v>
      </c>
      <c r="F261" s="83">
        <v>6571585.3499999996</v>
      </c>
      <c r="G261" s="4" t="s">
        <v>1457</v>
      </c>
      <c r="H261" s="35">
        <v>94.79</v>
      </c>
      <c r="I261" s="5">
        <v>0.69</v>
      </c>
      <c r="J261" s="5">
        <v>6.07</v>
      </c>
      <c r="K261" s="5">
        <v>6</v>
      </c>
      <c r="L261" s="24">
        <v>4.99</v>
      </c>
      <c r="M261" s="33">
        <f t="shared" si="10"/>
        <v>89.800000000000011</v>
      </c>
      <c r="N261" s="64">
        <v>42852</v>
      </c>
      <c r="O261" s="1" t="s">
        <v>1458</v>
      </c>
      <c r="P261" s="9" t="s">
        <v>1459</v>
      </c>
      <c r="Q261" s="8">
        <v>1</v>
      </c>
      <c r="R261" s="9" t="s">
        <v>1460</v>
      </c>
      <c r="S261" s="8">
        <v>4</v>
      </c>
      <c r="T261" s="9" t="s">
        <v>1461</v>
      </c>
      <c r="U261" s="8">
        <v>4.8</v>
      </c>
      <c r="V261" s="9" t="s">
        <v>1455</v>
      </c>
      <c r="AI261" s="42" t="s">
        <v>1437</v>
      </c>
      <c r="AJ261" s="34" t="s">
        <v>1438</v>
      </c>
      <c r="AK261" s="3" t="s">
        <v>1818</v>
      </c>
      <c r="AM261" s="1" t="s">
        <v>575</v>
      </c>
      <c r="AN261" s="1" t="s">
        <v>1103</v>
      </c>
      <c r="AO261" s="1" t="s">
        <v>1847</v>
      </c>
      <c r="AP261" s="13" t="s">
        <v>2189</v>
      </c>
      <c r="AQ261" s="13" t="s">
        <v>1868</v>
      </c>
      <c r="AR261" s="13" t="s">
        <v>80</v>
      </c>
      <c r="AS261" s="13" t="s">
        <v>2048</v>
      </c>
      <c r="AT261" s="1" t="s">
        <v>1456</v>
      </c>
    </row>
    <row r="262" spans="1:46" ht="13.15" customHeight="1">
      <c r="B262" s="3" t="s">
        <v>1782</v>
      </c>
      <c r="C262" s="1" t="s">
        <v>1449</v>
      </c>
      <c r="D262" s="3" t="s">
        <v>1450</v>
      </c>
      <c r="E262" s="14">
        <v>612764.30000000005</v>
      </c>
      <c r="F262" s="14">
        <v>6571503.0999999996</v>
      </c>
      <c r="G262" s="4" t="s">
        <v>1457</v>
      </c>
      <c r="I262" s="5">
        <v>0.4</v>
      </c>
      <c r="K262" s="5">
        <v>4</v>
      </c>
      <c r="L262" s="24">
        <v>3.45</v>
      </c>
      <c r="M262" s="33">
        <f t="shared" si="10"/>
        <v>-3.45</v>
      </c>
      <c r="N262" s="64">
        <v>36648</v>
      </c>
      <c r="O262" s="1" t="s">
        <v>1462</v>
      </c>
      <c r="P262" s="9" t="s">
        <v>1463</v>
      </c>
      <c r="Q262" s="8">
        <v>3.3</v>
      </c>
      <c r="R262" s="9" t="s">
        <v>77</v>
      </c>
      <c r="AI262" s="42" t="s">
        <v>1437</v>
      </c>
      <c r="AJ262" s="34" t="s">
        <v>1438</v>
      </c>
      <c r="AK262" s="3" t="s">
        <v>1818</v>
      </c>
      <c r="AM262" s="1" t="s">
        <v>575</v>
      </c>
      <c r="AN262" s="1" t="s">
        <v>1103</v>
      </c>
      <c r="AO262" s="1" t="s">
        <v>1849</v>
      </c>
      <c r="AP262" s="13" t="s">
        <v>1515</v>
      </c>
      <c r="AQ262" s="13" t="s">
        <v>80</v>
      </c>
      <c r="AR262" s="13" t="s">
        <v>80</v>
      </c>
      <c r="AS262" s="13" t="s">
        <v>80</v>
      </c>
      <c r="AT262" s="1" t="s">
        <v>1456</v>
      </c>
    </row>
    <row r="263" spans="1:46" ht="13.15" customHeight="1">
      <c r="B263" s="3" t="s">
        <v>1783</v>
      </c>
      <c r="C263" s="1" t="s">
        <v>1449</v>
      </c>
      <c r="D263" s="3" t="s">
        <v>1450</v>
      </c>
      <c r="E263" s="83">
        <v>612787.93000000005</v>
      </c>
      <c r="F263" s="83">
        <v>6571441.2999999998</v>
      </c>
      <c r="G263" s="4" t="s">
        <v>1457</v>
      </c>
      <c r="H263" s="35">
        <v>93.38</v>
      </c>
      <c r="I263" s="5">
        <v>0.38</v>
      </c>
      <c r="J263" s="5">
        <v>4.07</v>
      </c>
      <c r="K263" s="5">
        <v>4</v>
      </c>
      <c r="L263" s="24">
        <v>2.92</v>
      </c>
      <c r="M263" s="33">
        <f t="shared" si="10"/>
        <v>90.46</v>
      </c>
      <c r="N263" s="64">
        <v>42852</v>
      </c>
      <c r="O263" s="1" t="s">
        <v>1462</v>
      </c>
      <c r="P263" s="9" t="s">
        <v>1464</v>
      </c>
      <c r="Q263" s="8">
        <v>2.8</v>
      </c>
      <c r="R263" s="9" t="s">
        <v>1455</v>
      </c>
      <c r="AI263" s="42" t="s">
        <v>1437</v>
      </c>
      <c r="AJ263" s="34" t="s">
        <v>1438</v>
      </c>
      <c r="AK263" s="3" t="s">
        <v>1818</v>
      </c>
      <c r="AM263" s="1" t="s">
        <v>575</v>
      </c>
      <c r="AN263" s="1" t="s">
        <v>1103</v>
      </c>
      <c r="AO263" s="1" t="s">
        <v>1847</v>
      </c>
      <c r="AP263" s="13" t="s">
        <v>1858</v>
      </c>
      <c r="AQ263" s="13" t="s">
        <v>2045</v>
      </c>
      <c r="AR263" s="13" t="s">
        <v>80</v>
      </c>
      <c r="AS263" s="13" t="s">
        <v>2048</v>
      </c>
      <c r="AT263" s="1" t="s">
        <v>1456</v>
      </c>
    </row>
    <row r="264" spans="1:46" ht="13.15" customHeight="1">
      <c r="B264" s="3" t="s">
        <v>1784</v>
      </c>
      <c r="C264" s="1" t="s">
        <v>1449</v>
      </c>
      <c r="D264" s="3" t="s">
        <v>1450</v>
      </c>
      <c r="E264" s="83">
        <v>612708.93999999994</v>
      </c>
      <c r="F264" s="83">
        <v>6571566.3200000003</v>
      </c>
      <c r="G264" s="4" t="s">
        <v>1457</v>
      </c>
      <c r="H264" s="35">
        <v>93.69</v>
      </c>
      <c r="I264" s="5">
        <v>0.49</v>
      </c>
      <c r="K264" s="5">
        <v>6</v>
      </c>
      <c r="L264" s="24">
        <v>3.06</v>
      </c>
      <c r="M264" s="33">
        <f t="shared" si="10"/>
        <v>90.63</v>
      </c>
      <c r="N264" s="64">
        <v>42852</v>
      </c>
      <c r="O264" s="1" t="s">
        <v>1465</v>
      </c>
      <c r="P264" s="9" t="s">
        <v>1466</v>
      </c>
      <c r="Q264" s="8">
        <v>3</v>
      </c>
      <c r="R264" s="9" t="s">
        <v>1467</v>
      </c>
      <c r="S264" s="8">
        <v>4.2</v>
      </c>
      <c r="T264" s="9" t="s">
        <v>1455</v>
      </c>
      <c r="AI264" s="42" t="s">
        <v>1437</v>
      </c>
      <c r="AJ264" s="34" t="s">
        <v>1438</v>
      </c>
      <c r="AK264" s="3" t="s">
        <v>1818</v>
      </c>
      <c r="AL264" s="1" t="s">
        <v>414</v>
      </c>
      <c r="AM264" s="1" t="s">
        <v>575</v>
      </c>
      <c r="AN264" s="1" t="s">
        <v>1103</v>
      </c>
      <c r="AO264" s="1" t="s">
        <v>1847</v>
      </c>
      <c r="AP264" s="13" t="s">
        <v>1859</v>
      </c>
      <c r="AQ264" s="13" t="s">
        <v>2045</v>
      </c>
      <c r="AR264" s="13" t="s">
        <v>80</v>
      </c>
      <c r="AS264" s="13" t="s">
        <v>2048</v>
      </c>
      <c r="AT264" s="1" t="s">
        <v>1456</v>
      </c>
    </row>
    <row r="265" spans="1:46" ht="13.15" customHeight="1">
      <c r="B265" s="3" t="s">
        <v>1785</v>
      </c>
      <c r="C265" s="1" t="s">
        <v>1449</v>
      </c>
      <c r="D265" s="3" t="s">
        <v>1450</v>
      </c>
      <c r="E265" s="84">
        <v>612664.06000000006</v>
      </c>
      <c r="F265" s="84">
        <v>6571392.8899999997</v>
      </c>
      <c r="G265" s="4" t="s">
        <v>1457</v>
      </c>
      <c r="H265" s="35">
        <v>96.31</v>
      </c>
      <c r="I265" s="5">
        <v>0.4</v>
      </c>
      <c r="K265" s="5">
        <v>6</v>
      </c>
      <c r="L265" s="24">
        <v>4.78</v>
      </c>
      <c r="M265" s="33">
        <f t="shared" si="10"/>
        <v>91.53</v>
      </c>
      <c r="N265" s="64">
        <v>36647</v>
      </c>
      <c r="O265" s="1" t="s">
        <v>1468</v>
      </c>
      <c r="P265" s="9" t="s">
        <v>161</v>
      </c>
      <c r="Q265" s="8">
        <v>0.15</v>
      </c>
      <c r="R265" s="9" t="s">
        <v>1469</v>
      </c>
      <c r="S265" s="8">
        <v>1.5</v>
      </c>
      <c r="T265" s="9" t="s">
        <v>77</v>
      </c>
      <c r="U265" s="8">
        <v>3.8</v>
      </c>
      <c r="V265" s="9" t="s">
        <v>1470</v>
      </c>
      <c r="AI265" s="42" t="s">
        <v>1437</v>
      </c>
      <c r="AJ265" s="34" t="s">
        <v>1438</v>
      </c>
      <c r="AK265" s="3" t="s">
        <v>1818</v>
      </c>
      <c r="AL265" s="1" t="s">
        <v>414</v>
      </c>
      <c r="AM265" s="1" t="s">
        <v>575</v>
      </c>
      <c r="AN265" s="1" t="s">
        <v>1103</v>
      </c>
      <c r="AO265" s="1" t="s">
        <v>1849</v>
      </c>
      <c r="AP265" s="13" t="s">
        <v>109</v>
      </c>
      <c r="AQ265" s="13" t="s">
        <v>80</v>
      </c>
      <c r="AR265" s="13" t="s">
        <v>80</v>
      </c>
      <c r="AS265" s="13" t="s">
        <v>80</v>
      </c>
      <c r="AT265" s="1" t="s">
        <v>1456</v>
      </c>
    </row>
    <row r="266" spans="1:46" ht="13.15" customHeight="1">
      <c r="B266" s="3" t="s">
        <v>1786</v>
      </c>
      <c r="C266" s="1" t="s">
        <v>1449</v>
      </c>
      <c r="D266" s="3" t="s">
        <v>1450</v>
      </c>
      <c r="E266" s="83">
        <v>612654.86</v>
      </c>
      <c r="F266" s="83">
        <v>6571378.3499999996</v>
      </c>
      <c r="G266" s="4" t="s">
        <v>1457</v>
      </c>
      <c r="H266" s="35">
        <v>95.78</v>
      </c>
      <c r="I266" s="5">
        <v>0</v>
      </c>
      <c r="J266" s="5">
        <v>6.07</v>
      </c>
      <c r="K266" s="5">
        <v>6.2</v>
      </c>
      <c r="L266" s="24">
        <v>4.45</v>
      </c>
      <c r="M266" s="33">
        <f t="shared" si="10"/>
        <v>91.33</v>
      </c>
      <c r="N266" s="64">
        <v>42852</v>
      </c>
      <c r="O266" s="1" t="s">
        <v>1468</v>
      </c>
      <c r="P266" s="9" t="s">
        <v>161</v>
      </c>
      <c r="Q266" s="8">
        <v>0.1</v>
      </c>
      <c r="R266" s="9" t="s">
        <v>1471</v>
      </c>
      <c r="S266" s="8">
        <v>0.4</v>
      </c>
      <c r="T266" s="9" t="s">
        <v>1472</v>
      </c>
      <c r="U266" s="8">
        <v>2</v>
      </c>
      <c r="V266" s="9" t="s">
        <v>1473</v>
      </c>
      <c r="W266" s="8">
        <v>3.8</v>
      </c>
      <c r="X266" s="9" t="s">
        <v>1474</v>
      </c>
      <c r="AI266" s="42" t="s">
        <v>1437</v>
      </c>
      <c r="AJ266" s="34" t="s">
        <v>1438</v>
      </c>
      <c r="AK266" s="3" t="s">
        <v>1818</v>
      </c>
      <c r="AM266" s="1" t="s">
        <v>575</v>
      </c>
      <c r="AN266" s="1" t="s">
        <v>1103</v>
      </c>
      <c r="AO266" s="1" t="s">
        <v>1848</v>
      </c>
      <c r="AP266" s="13" t="s">
        <v>2188</v>
      </c>
      <c r="AQ266" s="13" t="s">
        <v>1868</v>
      </c>
      <c r="AR266" s="13" t="s">
        <v>80</v>
      </c>
      <c r="AS266" s="13" t="s">
        <v>2048</v>
      </c>
      <c r="AT266" s="1" t="s">
        <v>1456</v>
      </c>
    </row>
    <row r="267" spans="1:46" ht="13.15" customHeight="1">
      <c r="B267" s="3" t="s">
        <v>1787</v>
      </c>
      <c r="C267" s="1" t="s">
        <v>1449</v>
      </c>
      <c r="D267" s="3" t="s">
        <v>1450</v>
      </c>
      <c r="E267" s="83">
        <v>612640.94999999995</v>
      </c>
      <c r="F267" s="83">
        <v>6571384.2599999998</v>
      </c>
      <c r="G267" s="4" t="s">
        <v>1457</v>
      </c>
      <c r="H267" s="35">
        <v>95.79</v>
      </c>
      <c r="I267" s="5">
        <v>0</v>
      </c>
      <c r="J267" s="5">
        <v>6</v>
      </c>
      <c r="K267" s="5">
        <v>6</v>
      </c>
      <c r="L267" s="24">
        <v>3.57</v>
      </c>
      <c r="M267" s="33">
        <f t="shared" si="10"/>
        <v>92.220000000000013</v>
      </c>
      <c r="N267" s="64">
        <v>42852</v>
      </c>
      <c r="O267" s="1" t="s">
        <v>1468</v>
      </c>
      <c r="P267" s="9" t="s">
        <v>161</v>
      </c>
      <c r="Q267" s="8">
        <v>0.15</v>
      </c>
      <c r="R267" s="9" t="s">
        <v>1475</v>
      </c>
      <c r="S267" s="8">
        <v>0.3</v>
      </c>
      <c r="T267" s="9" t="s">
        <v>1476</v>
      </c>
      <c r="U267" s="8">
        <v>2</v>
      </c>
      <c r="V267" s="9" t="s">
        <v>77</v>
      </c>
      <c r="W267" s="8">
        <v>3.8</v>
      </c>
      <c r="X267" s="9" t="s">
        <v>1455</v>
      </c>
      <c r="AI267" s="42" t="s">
        <v>1437</v>
      </c>
      <c r="AJ267" s="34" t="s">
        <v>1438</v>
      </c>
      <c r="AK267" s="3" t="s">
        <v>1818</v>
      </c>
      <c r="AM267" s="1" t="s">
        <v>575</v>
      </c>
      <c r="AN267" s="1" t="s">
        <v>1103</v>
      </c>
      <c r="AO267" s="1" t="s">
        <v>1848</v>
      </c>
      <c r="AP267" s="13" t="s">
        <v>2187</v>
      </c>
      <c r="AQ267" s="13" t="s">
        <v>1868</v>
      </c>
      <c r="AR267" s="13" t="s">
        <v>80</v>
      </c>
      <c r="AS267" s="13" t="s">
        <v>2048</v>
      </c>
      <c r="AT267" s="1" t="s">
        <v>1456</v>
      </c>
    </row>
    <row r="268" spans="1:46" ht="13.15" customHeight="1">
      <c r="B268" s="3" t="s">
        <v>1788</v>
      </c>
      <c r="C268" s="1" t="s">
        <v>1449</v>
      </c>
      <c r="D268" s="3" t="s">
        <v>1450</v>
      </c>
      <c r="E268" s="83">
        <v>612616.49</v>
      </c>
      <c r="F268" s="83">
        <v>6571399.9800000004</v>
      </c>
      <c r="G268" s="4" t="s">
        <v>1457</v>
      </c>
      <c r="H268" s="35">
        <v>96.47</v>
      </c>
      <c r="I268" s="5">
        <v>0.54</v>
      </c>
      <c r="J268" s="5">
        <v>5.54</v>
      </c>
      <c r="K268" s="5">
        <v>6</v>
      </c>
      <c r="L268" s="24">
        <v>4.5199999999999996</v>
      </c>
      <c r="M268" s="33">
        <f t="shared" si="10"/>
        <v>91.95</v>
      </c>
      <c r="N268" s="64">
        <v>42852</v>
      </c>
      <c r="O268" s="1" t="s">
        <v>1468</v>
      </c>
      <c r="P268" s="9" t="s">
        <v>161</v>
      </c>
      <c r="Q268" s="8">
        <v>0.15</v>
      </c>
      <c r="R268" s="9" t="s">
        <v>1477</v>
      </c>
      <c r="S268" s="8">
        <v>0.3</v>
      </c>
      <c r="T268" s="9" t="s">
        <v>1478</v>
      </c>
      <c r="U268" s="8">
        <v>2.2000000000000002</v>
      </c>
      <c r="V268" s="9" t="s">
        <v>77</v>
      </c>
      <c r="W268" s="8">
        <v>3</v>
      </c>
      <c r="X268" s="9" t="s">
        <v>1479</v>
      </c>
      <c r="Y268" s="8">
        <v>3.8</v>
      </c>
      <c r="Z268" s="9" t="s">
        <v>78</v>
      </c>
      <c r="AI268" s="42" t="s">
        <v>1437</v>
      </c>
      <c r="AJ268" s="34" t="s">
        <v>1438</v>
      </c>
      <c r="AK268" s="3" t="s">
        <v>1818</v>
      </c>
      <c r="AM268" s="1" t="s">
        <v>575</v>
      </c>
      <c r="AN268" s="1" t="s">
        <v>1103</v>
      </c>
      <c r="AO268" s="1" t="s">
        <v>1847</v>
      </c>
      <c r="AP268" s="13" t="s">
        <v>2294</v>
      </c>
      <c r="AQ268" s="13" t="s">
        <v>1868</v>
      </c>
      <c r="AR268" s="13" t="s">
        <v>80</v>
      </c>
      <c r="AS268" s="13" t="s">
        <v>2048</v>
      </c>
      <c r="AT268" s="1" t="s">
        <v>1456</v>
      </c>
    </row>
    <row r="269" spans="1:46" ht="13.15" customHeight="1">
      <c r="B269" s="3" t="s">
        <v>1789</v>
      </c>
      <c r="C269" s="1" t="s">
        <v>1449</v>
      </c>
      <c r="D269" s="3" t="s">
        <v>1450</v>
      </c>
      <c r="E269" s="83">
        <v>612644.85</v>
      </c>
      <c r="F269" s="83">
        <v>6571356.5099999998</v>
      </c>
      <c r="G269" s="4" t="s">
        <v>1457</v>
      </c>
      <c r="H269" s="35">
        <v>95.69</v>
      </c>
      <c r="I269" s="5">
        <v>0</v>
      </c>
      <c r="J269" s="5">
        <v>4.8099999999999996</v>
      </c>
      <c r="K269" s="5">
        <v>6</v>
      </c>
      <c r="L269" s="24">
        <v>1.95</v>
      </c>
      <c r="M269" s="33">
        <f t="shared" si="10"/>
        <v>93.74</v>
      </c>
      <c r="N269" s="64">
        <v>42852</v>
      </c>
      <c r="O269" s="1" t="s">
        <v>1480</v>
      </c>
      <c r="P269" s="9" t="s">
        <v>161</v>
      </c>
      <c r="Q269" s="8">
        <v>0.1</v>
      </c>
      <c r="R269" s="9" t="s">
        <v>1481</v>
      </c>
      <c r="S269" s="8">
        <v>0.3</v>
      </c>
      <c r="T269" s="9" t="s">
        <v>1482</v>
      </c>
      <c r="U269" s="8">
        <v>2.5</v>
      </c>
      <c r="V269" s="9" t="s">
        <v>77</v>
      </c>
      <c r="W269" s="8">
        <v>3.5</v>
      </c>
      <c r="X269" s="9" t="s">
        <v>1483</v>
      </c>
      <c r="Y269" s="8">
        <v>3.8</v>
      </c>
      <c r="Z269" s="9" t="s">
        <v>1455</v>
      </c>
      <c r="AI269" s="42" t="s">
        <v>1437</v>
      </c>
      <c r="AJ269" s="34" t="s">
        <v>1438</v>
      </c>
      <c r="AK269" s="3" t="s">
        <v>1818</v>
      </c>
      <c r="AM269" s="1" t="s">
        <v>575</v>
      </c>
      <c r="AN269" s="1" t="s">
        <v>1103</v>
      </c>
      <c r="AO269" s="1" t="s">
        <v>1848</v>
      </c>
      <c r="AP269" s="13" t="s">
        <v>2295</v>
      </c>
      <c r="AQ269" s="13" t="s">
        <v>1868</v>
      </c>
      <c r="AR269" s="13" t="s">
        <v>80</v>
      </c>
      <c r="AS269" s="13" t="s">
        <v>2048</v>
      </c>
      <c r="AT269" s="1" t="s">
        <v>1456</v>
      </c>
    </row>
    <row r="270" spans="1:46" ht="13.15" customHeight="1">
      <c r="B270" s="3" t="s">
        <v>1790</v>
      </c>
      <c r="C270" s="1" t="s">
        <v>1449</v>
      </c>
      <c r="D270" s="3" t="s">
        <v>1450</v>
      </c>
      <c r="E270" s="83">
        <v>612584.05000000005</v>
      </c>
      <c r="F270" s="83">
        <v>6571373.7400000002</v>
      </c>
      <c r="G270" s="4" t="s">
        <v>1457</v>
      </c>
      <c r="H270" s="35">
        <v>95.9</v>
      </c>
      <c r="I270" s="5">
        <v>0</v>
      </c>
      <c r="K270" s="5">
        <v>6</v>
      </c>
      <c r="L270" s="24">
        <v>4.41</v>
      </c>
      <c r="M270" s="33">
        <f t="shared" si="10"/>
        <v>91.490000000000009</v>
      </c>
      <c r="N270" s="64">
        <v>36647</v>
      </c>
      <c r="O270" s="1" t="s">
        <v>1480</v>
      </c>
      <c r="P270" s="9" t="s">
        <v>161</v>
      </c>
      <c r="Q270" s="8">
        <v>0.15</v>
      </c>
      <c r="R270" s="9" t="s">
        <v>1477</v>
      </c>
      <c r="S270" s="8">
        <v>0.25</v>
      </c>
      <c r="T270" s="9" t="s">
        <v>1484</v>
      </c>
      <c r="U270" s="8">
        <v>2.5</v>
      </c>
      <c r="V270" s="9" t="s">
        <v>1483</v>
      </c>
      <c r="W270" s="8">
        <v>3.8</v>
      </c>
      <c r="X270" s="9" t="s">
        <v>78</v>
      </c>
      <c r="AI270" s="42" t="s">
        <v>1437</v>
      </c>
      <c r="AJ270" s="34" t="s">
        <v>1438</v>
      </c>
      <c r="AK270" s="3" t="s">
        <v>1818</v>
      </c>
      <c r="AM270" s="1" t="s">
        <v>575</v>
      </c>
      <c r="AN270" s="1" t="s">
        <v>1103</v>
      </c>
      <c r="AO270" s="1" t="s">
        <v>1849</v>
      </c>
      <c r="AP270" s="13" t="s">
        <v>1485</v>
      </c>
      <c r="AQ270" s="13" t="s">
        <v>80</v>
      </c>
      <c r="AR270" s="13" t="s">
        <v>80</v>
      </c>
      <c r="AS270" s="13" t="s">
        <v>80</v>
      </c>
      <c r="AT270" s="1" t="s">
        <v>1456</v>
      </c>
    </row>
    <row r="271" spans="1:46" ht="13.15" customHeight="1">
      <c r="B271" s="3" t="s">
        <v>1791</v>
      </c>
      <c r="C271" s="1" t="s">
        <v>1449</v>
      </c>
      <c r="D271" s="3" t="s">
        <v>1450</v>
      </c>
      <c r="E271" s="83">
        <v>612497.91</v>
      </c>
      <c r="F271" s="83">
        <v>6571337.6699999999</v>
      </c>
      <c r="G271" s="4" t="s">
        <v>1486</v>
      </c>
      <c r="H271" s="35">
        <v>97.03</v>
      </c>
      <c r="I271" s="5">
        <v>0.38</v>
      </c>
      <c r="J271" s="5">
        <v>6.52</v>
      </c>
      <c r="K271" s="5">
        <v>6</v>
      </c>
      <c r="L271" s="24">
        <v>6.21</v>
      </c>
      <c r="M271" s="33">
        <f t="shared" si="10"/>
        <v>90.820000000000007</v>
      </c>
      <c r="N271" s="64">
        <v>42852</v>
      </c>
      <c r="O271" s="1" t="s">
        <v>1487</v>
      </c>
      <c r="P271" s="9" t="s">
        <v>1488</v>
      </c>
      <c r="Q271" s="8">
        <v>3</v>
      </c>
      <c r="R271" s="9" t="s">
        <v>1489</v>
      </c>
      <c r="AI271" s="1" t="s">
        <v>1490</v>
      </c>
      <c r="AJ271" s="53" t="s">
        <v>1491</v>
      </c>
      <c r="AK271" s="48" t="s">
        <v>1820</v>
      </c>
      <c r="AM271" s="1" t="s">
        <v>575</v>
      </c>
      <c r="AN271" s="1" t="s">
        <v>1103</v>
      </c>
      <c r="AO271" s="1" t="s">
        <v>1847</v>
      </c>
      <c r="AP271" s="13" t="s">
        <v>2124</v>
      </c>
      <c r="AQ271" s="13" t="s">
        <v>1889</v>
      </c>
      <c r="AR271" s="13" t="s">
        <v>2186</v>
      </c>
      <c r="AS271" s="13" t="s">
        <v>1895</v>
      </c>
      <c r="AT271" s="1" t="s">
        <v>1456</v>
      </c>
    </row>
    <row r="272" spans="1:46" ht="13.15" customHeight="1">
      <c r="B272" s="3" t="s">
        <v>1792</v>
      </c>
      <c r="C272" s="1" t="s">
        <v>1449</v>
      </c>
      <c r="D272" s="3" t="s">
        <v>1450</v>
      </c>
      <c r="E272" s="84">
        <v>612627.30000000005</v>
      </c>
      <c r="F272" s="84">
        <v>6571267.9000000004</v>
      </c>
      <c r="G272" s="4" t="s">
        <v>1226</v>
      </c>
      <c r="I272" s="5">
        <v>0.1</v>
      </c>
      <c r="K272" s="5">
        <v>6</v>
      </c>
      <c r="L272" s="24">
        <v>4.75</v>
      </c>
      <c r="M272" s="33">
        <f t="shared" si="10"/>
        <v>-4.75</v>
      </c>
      <c r="N272" s="64">
        <v>36648</v>
      </c>
      <c r="O272" s="1" t="s">
        <v>1492</v>
      </c>
      <c r="P272" s="9" t="s">
        <v>427</v>
      </c>
      <c r="Q272" s="8">
        <v>3</v>
      </c>
      <c r="R272" s="9" t="s">
        <v>1493</v>
      </c>
      <c r="AI272" s="42" t="s">
        <v>1230</v>
      </c>
      <c r="AJ272" s="34" t="s">
        <v>1231</v>
      </c>
      <c r="AK272" s="3" t="s">
        <v>1819</v>
      </c>
      <c r="AM272" s="1" t="s">
        <v>575</v>
      </c>
      <c r="AN272" s="1" t="s">
        <v>1103</v>
      </c>
      <c r="AO272" s="1" t="s">
        <v>1849</v>
      </c>
      <c r="AP272" s="13" t="s">
        <v>1494</v>
      </c>
      <c r="AQ272" s="13" t="s">
        <v>80</v>
      </c>
      <c r="AR272" s="13" t="s">
        <v>80</v>
      </c>
      <c r="AS272" s="13" t="s">
        <v>80</v>
      </c>
      <c r="AT272" s="1" t="s">
        <v>1456</v>
      </c>
    </row>
    <row r="273" spans="1:46" ht="13.15" customHeight="1">
      <c r="B273" s="3" t="s">
        <v>1793</v>
      </c>
      <c r="C273" s="1" t="s">
        <v>1449</v>
      </c>
      <c r="D273" s="3" t="s">
        <v>1450</v>
      </c>
      <c r="E273" s="83">
        <v>612694.07999999996</v>
      </c>
      <c r="F273" s="83">
        <v>6571213.1900000004</v>
      </c>
      <c r="G273" s="4" t="s">
        <v>1226</v>
      </c>
      <c r="H273" s="5">
        <v>94.84</v>
      </c>
      <c r="I273" s="5">
        <v>0.21</v>
      </c>
      <c r="J273" s="5">
        <v>5.49</v>
      </c>
      <c r="K273" s="5">
        <v>5.5</v>
      </c>
      <c r="L273" s="24">
        <v>4.05</v>
      </c>
      <c r="M273" s="33">
        <f t="shared" si="10"/>
        <v>90.79</v>
      </c>
      <c r="N273" s="64">
        <v>42852</v>
      </c>
      <c r="O273" s="1" t="s">
        <v>1495</v>
      </c>
      <c r="P273" s="9" t="s">
        <v>1496</v>
      </c>
      <c r="Q273" s="8">
        <v>3</v>
      </c>
      <c r="R273" s="9" t="s">
        <v>1493</v>
      </c>
      <c r="AI273" s="42" t="s">
        <v>1230</v>
      </c>
      <c r="AJ273" s="34" t="s">
        <v>1231</v>
      </c>
      <c r="AK273" s="3" t="s">
        <v>1819</v>
      </c>
      <c r="AM273" s="1" t="s">
        <v>575</v>
      </c>
      <c r="AN273" s="1" t="s">
        <v>1103</v>
      </c>
      <c r="AO273" s="1" t="s">
        <v>1847</v>
      </c>
      <c r="AP273" s="13" t="s">
        <v>2125</v>
      </c>
      <c r="AQ273" s="13" t="s">
        <v>1889</v>
      </c>
      <c r="AR273" s="13" t="s">
        <v>2314</v>
      </c>
      <c r="AS273" s="13" t="s">
        <v>1895</v>
      </c>
      <c r="AT273" s="1" t="s">
        <v>1456</v>
      </c>
    </row>
    <row r="274" spans="1:46" ht="13.15" customHeight="1">
      <c r="A274" s="2">
        <v>19881</v>
      </c>
      <c r="B274" s="3" t="s">
        <v>1497</v>
      </c>
      <c r="C274" s="1" t="s">
        <v>1449</v>
      </c>
      <c r="D274" s="3" t="s">
        <v>1450</v>
      </c>
      <c r="E274" s="83">
        <v>612810.1</v>
      </c>
      <c r="F274" s="83">
        <v>6571637.7999999998</v>
      </c>
      <c r="G274" s="4" t="s">
        <v>1457</v>
      </c>
      <c r="H274" s="5">
        <v>91.95</v>
      </c>
      <c r="I274" s="5">
        <v>0.99</v>
      </c>
      <c r="J274" s="5">
        <v>6.89</v>
      </c>
      <c r="K274" s="5">
        <v>6.8</v>
      </c>
      <c r="L274" s="24">
        <v>4.2699999999999996</v>
      </c>
      <c r="M274" s="33">
        <f t="shared" si="10"/>
        <v>87.68</v>
      </c>
      <c r="N274" s="64">
        <v>42852</v>
      </c>
      <c r="O274" s="1" t="s">
        <v>1498</v>
      </c>
      <c r="P274" s="7" t="s">
        <v>726</v>
      </c>
      <c r="Q274" s="8">
        <v>0.3</v>
      </c>
      <c r="R274" s="7" t="s">
        <v>1499</v>
      </c>
      <c r="S274" s="8">
        <v>0.7</v>
      </c>
      <c r="T274" s="7" t="s">
        <v>1500</v>
      </c>
      <c r="U274" s="8">
        <v>1</v>
      </c>
      <c r="V274" s="7" t="s">
        <v>1501</v>
      </c>
      <c r="AI274" s="42" t="s">
        <v>1437</v>
      </c>
      <c r="AJ274" s="34" t="s">
        <v>1438</v>
      </c>
      <c r="AK274" s="3" t="s">
        <v>1818</v>
      </c>
      <c r="AM274" s="1" t="s">
        <v>575</v>
      </c>
      <c r="AN274" s="1" t="s">
        <v>1103</v>
      </c>
      <c r="AO274" s="1" t="s">
        <v>1847</v>
      </c>
      <c r="AP274" s="13" t="s">
        <v>2126</v>
      </c>
      <c r="AQ274" s="13" t="s">
        <v>2190</v>
      </c>
      <c r="AR274" s="13" t="s">
        <v>2315</v>
      </c>
      <c r="AS274" s="13" t="s">
        <v>1895</v>
      </c>
      <c r="AT274" s="1" t="s">
        <v>60</v>
      </c>
    </row>
    <row r="275" spans="1:46" ht="13.15" customHeight="1">
      <c r="A275" s="2">
        <v>19882</v>
      </c>
      <c r="B275" s="3" t="s">
        <v>1502</v>
      </c>
      <c r="C275" s="1" t="s">
        <v>1449</v>
      </c>
      <c r="D275" s="3" t="s">
        <v>1450</v>
      </c>
      <c r="E275" s="83">
        <v>612835.09</v>
      </c>
      <c r="F275" s="83">
        <v>6571492.5300000003</v>
      </c>
      <c r="G275" s="4" t="s">
        <v>1457</v>
      </c>
      <c r="H275" s="5">
        <v>94.21</v>
      </c>
      <c r="I275" s="5">
        <v>0.74</v>
      </c>
      <c r="J275" s="5">
        <v>8.5</v>
      </c>
      <c r="K275" s="5">
        <v>8.5</v>
      </c>
      <c r="L275" s="24">
        <v>5.2</v>
      </c>
      <c r="M275" s="33">
        <f t="shared" si="10"/>
        <v>89.009999999999991</v>
      </c>
      <c r="N275" s="64">
        <v>42852</v>
      </c>
      <c r="O275" s="1" t="s">
        <v>1503</v>
      </c>
      <c r="P275" s="7" t="s">
        <v>1504</v>
      </c>
      <c r="Q275" s="8">
        <v>1</v>
      </c>
      <c r="R275" s="7" t="s">
        <v>1505</v>
      </c>
      <c r="S275" s="8">
        <v>2.5</v>
      </c>
      <c r="T275" s="7" t="s">
        <v>1506</v>
      </c>
      <c r="U275" s="8">
        <v>3.6</v>
      </c>
      <c r="V275" s="7" t="s">
        <v>1507</v>
      </c>
      <c r="AI275" s="42" t="s">
        <v>1437</v>
      </c>
      <c r="AJ275" s="34" t="s">
        <v>1438</v>
      </c>
      <c r="AK275" s="3" t="s">
        <v>1818</v>
      </c>
      <c r="AM275" s="1" t="s">
        <v>575</v>
      </c>
      <c r="AN275" s="1" t="s">
        <v>1103</v>
      </c>
      <c r="AO275" s="1" t="s">
        <v>1847</v>
      </c>
      <c r="AP275" s="13" t="s">
        <v>2126</v>
      </c>
      <c r="AQ275" s="13" t="s">
        <v>1889</v>
      </c>
      <c r="AR275" s="13" t="s">
        <v>2185</v>
      </c>
      <c r="AS275" s="13" t="s">
        <v>1895</v>
      </c>
      <c r="AT275" s="1" t="s">
        <v>60</v>
      </c>
    </row>
    <row r="276" spans="1:46" ht="13.15" customHeight="1">
      <c r="A276" s="2">
        <v>19121</v>
      </c>
      <c r="B276" s="3" t="s">
        <v>1508</v>
      </c>
      <c r="C276" s="1" t="s">
        <v>1449</v>
      </c>
      <c r="D276" s="3" t="s">
        <v>1450</v>
      </c>
      <c r="E276" s="14">
        <v>612715.5</v>
      </c>
      <c r="F276" s="14">
        <v>6571505</v>
      </c>
      <c r="G276" s="4" t="s">
        <v>1457</v>
      </c>
      <c r="H276" s="5">
        <v>93.4</v>
      </c>
      <c r="I276" s="5">
        <v>0.1</v>
      </c>
      <c r="K276" s="5">
        <v>30.3</v>
      </c>
      <c r="L276" s="24">
        <v>5.4</v>
      </c>
      <c r="M276" s="33">
        <f t="shared" si="10"/>
        <v>88</v>
      </c>
      <c r="N276" s="64">
        <v>28230</v>
      </c>
      <c r="O276" s="1" t="s">
        <v>1509</v>
      </c>
      <c r="P276" s="9" t="s">
        <v>1510</v>
      </c>
      <c r="Q276" s="8">
        <v>1.75</v>
      </c>
      <c r="R276" s="9" t="s">
        <v>1511</v>
      </c>
      <c r="S276" s="8">
        <v>4</v>
      </c>
      <c r="T276" s="9" t="s">
        <v>78</v>
      </c>
      <c r="U276" s="8">
        <v>8.8000000000000007</v>
      </c>
      <c r="V276" s="9" t="s">
        <v>1512</v>
      </c>
      <c r="W276" s="8">
        <v>13.7</v>
      </c>
      <c r="X276" s="9" t="s">
        <v>1511</v>
      </c>
      <c r="Y276" s="8">
        <v>17.5</v>
      </c>
      <c r="Z276" s="9" t="s">
        <v>78</v>
      </c>
      <c r="AA276" s="8">
        <v>18.899999999999999</v>
      </c>
      <c r="AB276" s="9" t="s">
        <v>1513</v>
      </c>
      <c r="AC276" s="8">
        <v>22.3</v>
      </c>
      <c r="AD276" s="9" t="s">
        <v>1514</v>
      </c>
      <c r="AE276" s="8">
        <v>24</v>
      </c>
      <c r="AF276" s="9" t="s">
        <v>78</v>
      </c>
      <c r="AI276" s="42" t="s">
        <v>1437</v>
      </c>
      <c r="AJ276" s="34" t="s">
        <v>1438</v>
      </c>
      <c r="AK276" s="3" t="s">
        <v>1818</v>
      </c>
      <c r="AM276" s="1" t="s">
        <v>575</v>
      </c>
      <c r="AN276" s="1" t="s">
        <v>1103</v>
      </c>
      <c r="AO276" s="1" t="s">
        <v>1849</v>
      </c>
      <c r="AP276" s="13" t="s">
        <v>1515</v>
      </c>
      <c r="AQ276" s="13" t="s">
        <v>80</v>
      </c>
      <c r="AR276" s="13" t="s">
        <v>80</v>
      </c>
      <c r="AS276" s="13" t="s">
        <v>80</v>
      </c>
    </row>
    <row r="277" spans="1:46" ht="13.15" customHeight="1">
      <c r="A277" s="2">
        <v>19122</v>
      </c>
      <c r="B277" s="3" t="s">
        <v>1516</v>
      </c>
      <c r="C277" s="1" t="s">
        <v>1449</v>
      </c>
      <c r="D277" s="3" t="s">
        <v>1450</v>
      </c>
      <c r="E277" s="83">
        <v>612696.54</v>
      </c>
      <c r="F277" s="83">
        <v>6571511.71</v>
      </c>
      <c r="G277" s="4" t="s">
        <v>1457</v>
      </c>
      <c r="H277" s="5">
        <v>94.43</v>
      </c>
      <c r="I277" s="5">
        <v>0.76</v>
      </c>
      <c r="K277" s="5">
        <v>20.2</v>
      </c>
      <c r="L277" s="24">
        <v>4.5199999999999996</v>
      </c>
      <c r="M277" s="33">
        <f t="shared" si="10"/>
        <v>89.910000000000011</v>
      </c>
      <c r="N277" s="64">
        <v>42852</v>
      </c>
      <c r="O277" s="1" t="s">
        <v>1517</v>
      </c>
      <c r="P277" s="9" t="s">
        <v>1510</v>
      </c>
      <c r="Q277" s="8">
        <v>0.5</v>
      </c>
      <c r="R277" s="9" t="s">
        <v>1467</v>
      </c>
      <c r="S277" s="8">
        <v>1.25</v>
      </c>
      <c r="T277" s="9" t="s">
        <v>1518</v>
      </c>
      <c r="U277" s="8">
        <v>2.5</v>
      </c>
      <c r="V277" s="9" t="s">
        <v>1519</v>
      </c>
      <c r="W277" s="8">
        <v>3.2</v>
      </c>
      <c r="X277" s="9" t="s">
        <v>834</v>
      </c>
      <c r="Y277" s="8">
        <v>3.3</v>
      </c>
      <c r="Z277" s="9" t="s">
        <v>1520</v>
      </c>
      <c r="AA277" s="8">
        <v>8.8000000000000007</v>
      </c>
      <c r="AB277" s="9" t="s">
        <v>78</v>
      </c>
      <c r="AC277" s="8">
        <v>20.100000000000001</v>
      </c>
      <c r="AD277" s="9" t="s">
        <v>834</v>
      </c>
      <c r="AI277" s="42" t="s">
        <v>1437</v>
      </c>
      <c r="AJ277" s="34" t="s">
        <v>1438</v>
      </c>
      <c r="AK277" s="3" t="s">
        <v>1818</v>
      </c>
      <c r="AM277" s="1" t="s">
        <v>575</v>
      </c>
      <c r="AN277" s="1" t="s">
        <v>1103</v>
      </c>
      <c r="AO277" s="1" t="s">
        <v>1847</v>
      </c>
      <c r="AP277" s="13" t="s">
        <v>1860</v>
      </c>
      <c r="AQ277" s="13" t="s">
        <v>1868</v>
      </c>
      <c r="AR277" s="13" t="s">
        <v>80</v>
      </c>
      <c r="AS277" s="13" t="s">
        <v>2048</v>
      </c>
    </row>
    <row r="278" spans="1:46" ht="13.15" customHeight="1">
      <c r="A278" s="2">
        <v>19123</v>
      </c>
      <c r="B278" s="3" t="s">
        <v>1521</v>
      </c>
      <c r="C278" s="1" t="s">
        <v>1449</v>
      </c>
      <c r="D278" s="3" t="s">
        <v>1450</v>
      </c>
      <c r="E278" s="14">
        <v>613088</v>
      </c>
      <c r="F278" s="14">
        <v>6571647</v>
      </c>
      <c r="G278" s="4" t="s">
        <v>431</v>
      </c>
      <c r="H278" s="5">
        <v>91.15</v>
      </c>
      <c r="I278" s="5">
        <v>0.3</v>
      </c>
      <c r="K278" s="5">
        <v>20</v>
      </c>
      <c r="L278" s="24">
        <v>3.26</v>
      </c>
      <c r="M278" s="33">
        <f t="shared" si="10"/>
        <v>87.89</v>
      </c>
      <c r="N278" s="64">
        <v>28754</v>
      </c>
      <c r="O278" s="1" t="s">
        <v>1522</v>
      </c>
      <c r="P278" s="9" t="s">
        <v>77</v>
      </c>
      <c r="Q278" s="8">
        <v>1.3</v>
      </c>
      <c r="R278" s="9" t="s">
        <v>1113</v>
      </c>
      <c r="S278" s="8">
        <v>3.8</v>
      </c>
      <c r="T278" s="9" t="s">
        <v>78</v>
      </c>
      <c r="U278" s="8">
        <v>12.5</v>
      </c>
      <c r="V278" s="9" t="s">
        <v>1519</v>
      </c>
      <c r="W278" s="8">
        <v>16.5</v>
      </c>
      <c r="X278" s="9" t="s">
        <v>1523</v>
      </c>
      <c r="AM278" s="1" t="s">
        <v>575</v>
      </c>
      <c r="AN278" s="1" t="s">
        <v>1103</v>
      </c>
      <c r="AO278" s="1" t="s">
        <v>1849</v>
      </c>
      <c r="AP278" s="13" t="s">
        <v>1524</v>
      </c>
      <c r="AQ278" s="13" t="s">
        <v>80</v>
      </c>
      <c r="AR278" s="13" t="s">
        <v>80</v>
      </c>
      <c r="AS278" s="13" t="s">
        <v>80</v>
      </c>
    </row>
    <row r="279" spans="1:46" ht="13.15" customHeight="1">
      <c r="A279" s="2">
        <v>19124</v>
      </c>
      <c r="B279" s="3" t="s">
        <v>1525</v>
      </c>
      <c r="C279" s="1" t="s">
        <v>1449</v>
      </c>
      <c r="D279" s="3" t="s">
        <v>1450</v>
      </c>
      <c r="E279" s="83">
        <v>612714.79</v>
      </c>
      <c r="F279" s="83">
        <v>6571765.6600000001</v>
      </c>
      <c r="G279" s="4" t="s">
        <v>431</v>
      </c>
      <c r="H279" s="5">
        <v>88.43</v>
      </c>
      <c r="I279" s="5">
        <v>0.56999999999999995</v>
      </c>
      <c r="J279" s="5">
        <v>0.44</v>
      </c>
      <c r="K279" s="5">
        <v>20.6</v>
      </c>
      <c r="L279" s="24">
        <v>0.78</v>
      </c>
      <c r="M279" s="33">
        <f t="shared" si="10"/>
        <v>87.65</v>
      </c>
      <c r="N279" s="64">
        <v>42852</v>
      </c>
      <c r="O279" s="1" t="s">
        <v>1526</v>
      </c>
      <c r="P279" s="9" t="s">
        <v>83</v>
      </c>
      <c r="Q279" s="8">
        <v>0.2</v>
      </c>
      <c r="R279" s="9" t="s">
        <v>75</v>
      </c>
      <c r="S279" s="8">
        <v>2</v>
      </c>
      <c r="T279" s="9" t="s">
        <v>845</v>
      </c>
      <c r="U279" s="8">
        <v>2.8</v>
      </c>
      <c r="V279" s="9" t="s">
        <v>86</v>
      </c>
      <c r="W279" s="8">
        <v>3.1</v>
      </c>
      <c r="X279" s="9" t="s">
        <v>1527</v>
      </c>
      <c r="Y279" s="8">
        <v>7.7</v>
      </c>
      <c r="Z279" s="9" t="s">
        <v>78</v>
      </c>
      <c r="AA279" s="8">
        <v>12.9</v>
      </c>
      <c r="AB279" s="9" t="s">
        <v>1528</v>
      </c>
      <c r="AM279" s="1" t="s">
        <v>575</v>
      </c>
      <c r="AN279" s="1" t="s">
        <v>1103</v>
      </c>
      <c r="AO279" s="1" t="s">
        <v>1848</v>
      </c>
      <c r="AP279" s="13" t="s">
        <v>2225</v>
      </c>
      <c r="AQ279" s="13" t="s">
        <v>2045</v>
      </c>
      <c r="AR279" s="13" t="s">
        <v>80</v>
      </c>
      <c r="AS279" s="13" t="s">
        <v>328</v>
      </c>
    </row>
    <row r="280" spans="1:46" ht="13.15" customHeight="1">
      <c r="A280" s="2">
        <v>19125</v>
      </c>
      <c r="B280" s="3" t="s">
        <v>1529</v>
      </c>
      <c r="C280" s="1" t="s">
        <v>1449</v>
      </c>
      <c r="D280" s="3" t="s">
        <v>1450</v>
      </c>
      <c r="E280" s="83">
        <v>612584.71</v>
      </c>
      <c r="F280" s="83">
        <v>6571856.0499999998</v>
      </c>
      <c r="G280" s="4" t="s">
        <v>431</v>
      </c>
      <c r="H280" s="5">
        <v>88.38</v>
      </c>
      <c r="I280" s="5">
        <v>0.94</v>
      </c>
      <c r="J280" s="5">
        <v>5.59</v>
      </c>
      <c r="K280" s="5">
        <v>20.2</v>
      </c>
      <c r="L280" s="24">
        <v>0.75</v>
      </c>
      <c r="M280" s="33">
        <f t="shared" si="10"/>
        <v>87.63</v>
      </c>
      <c r="N280" s="64">
        <v>42852</v>
      </c>
      <c r="O280" s="1" t="s">
        <v>1530</v>
      </c>
      <c r="P280" s="9" t="s">
        <v>83</v>
      </c>
      <c r="Q280" s="8">
        <v>0.6</v>
      </c>
      <c r="R280" s="9" t="s">
        <v>87</v>
      </c>
      <c r="S280" s="8">
        <v>5.4</v>
      </c>
      <c r="T280" s="9" t="s">
        <v>78</v>
      </c>
      <c r="U280" s="8">
        <v>11.8</v>
      </c>
      <c r="V280" s="9" t="s">
        <v>1531</v>
      </c>
      <c r="AI280" s="42"/>
      <c r="AJ280" s="53" t="s">
        <v>80</v>
      </c>
      <c r="AM280" s="1" t="s">
        <v>575</v>
      </c>
      <c r="AN280" s="1" t="s">
        <v>1103</v>
      </c>
      <c r="AO280" s="1" t="s">
        <v>1848</v>
      </c>
      <c r="AP280" s="13" t="s">
        <v>2414</v>
      </c>
      <c r="AQ280" s="13" t="s">
        <v>2045</v>
      </c>
      <c r="AR280" s="13" t="s">
        <v>80</v>
      </c>
      <c r="AS280" s="13" t="s">
        <v>328</v>
      </c>
    </row>
    <row r="281" spans="1:46" ht="13.15" customHeight="1">
      <c r="A281" s="2">
        <v>19127</v>
      </c>
      <c r="B281" s="3" t="s">
        <v>1532</v>
      </c>
      <c r="C281" s="1" t="s">
        <v>1449</v>
      </c>
      <c r="D281" s="3" t="s">
        <v>1450</v>
      </c>
      <c r="E281" s="14">
        <v>612725</v>
      </c>
      <c r="F281" s="14">
        <v>6571575</v>
      </c>
      <c r="G281" s="4" t="s">
        <v>1226</v>
      </c>
      <c r="H281" s="5">
        <v>91.91</v>
      </c>
      <c r="I281" s="5">
        <v>0.2</v>
      </c>
      <c r="K281" s="5">
        <v>20</v>
      </c>
      <c r="L281" s="24">
        <v>4.08</v>
      </c>
      <c r="M281" s="33">
        <f t="shared" si="10"/>
        <v>87.83</v>
      </c>
      <c r="N281" s="64">
        <v>28320</v>
      </c>
      <c r="O281" s="1" t="s">
        <v>1533</v>
      </c>
      <c r="P281" s="9" t="s">
        <v>83</v>
      </c>
      <c r="Q281" s="8">
        <v>0.4</v>
      </c>
      <c r="R281" s="9" t="s">
        <v>1534</v>
      </c>
      <c r="S281" s="8">
        <v>3.7</v>
      </c>
      <c r="T281" s="9" t="s">
        <v>78</v>
      </c>
      <c r="U281" s="8">
        <v>17.399999999999999</v>
      </c>
      <c r="V281" s="9" t="s">
        <v>1535</v>
      </c>
      <c r="AI281" s="42" t="s">
        <v>1230</v>
      </c>
      <c r="AJ281" s="34" t="s">
        <v>1231</v>
      </c>
      <c r="AK281" s="3" t="s">
        <v>1819</v>
      </c>
      <c r="AM281" s="1" t="s">
        <v>575</v>
      </c>
      <c r="AN281" s="1" t="s">
        <v>1103</v>
      </c>
      <c r="AO281" s="1" t="s">
        <v>1849</v>
      </c>
      <c r="AP281" s="13" t="s">
        <v>1536</v>
      </c>
      <c r="AQ281" s="13" t="s">
        <v>80</v>
      </c>
      <c r="AR281" s="13" t="s">
        <v>80</v>
      </c>
      <c r="AS281" s="13" t="s">
        <v>80</v>
      </c>
    </row>
    <row r="282" spans="1:46" ht="13.15" customHeight="1">
      <c r="A282" s="2">
        <v>19128</v>
      </c>
      <c r="B282" s="3" t="s">
        <v>1537</v>
      </c>
      <c r="C282" s="1" t="s">
        <v>1449</v>
      </c>
      <c r="D282" s="3" t="s">
        <v>1450</v>
      </c>
      <c r="E282" s="83">
        <v>612619.92000000004</v>
      </c>
      <c r="F282" s="83">
        <v>6571578.2199999997</v>
      </c>
      <c r="G282" s="4" t="s">
        <v>1226</v>
      </c>
      <c r="H282" s="5">
        <v>92.89</v>
      </c>
      <c r="I282" s="5">
        <v>0.41</v>
      </c>
      <c r="J282" s="5">
        <v>35.07</v>
      </c>
      <c r="K282" s="5">
        <v>40</v>
      </c>
      <c r="L282" s="24">
        <v>5.19</v>
      </c>
      <c r="M282" s="33">
        <f t="shared" si="10"/>
        <v>87.7</v>
      </c>
      <c r="N282" s="64">
        <v>42852</v>
      </c>
      <c r="O282" s="1" t="s">
        <v>1538</v>
      </c>
      <c r="P282" s="9" t="s">
        <v>83</v>
      </c>
      <c r="Q282" s="8">
        <v>0.4</v>
      </c>
      <c r="R282" s="9" t="s">
        <v>1534</v>
      </c>
      <c r="S282" s="8">
        <v>3.7</v>
      </c>
      <c r="T282" s="9" t="s">
        <v>78</v>
      </c>
      <c r="U282" s="8">
        <v>17.399999999999999</v>
      </c>
      <c r="V282" s="9" t="s">
        <v>1535</v>
      </c>
      <c r="W282" s="8">
        <v>36</v>
      </c>
      <c r="X282" s="9" t="s">
        <v>1539</v>
      </c>
      <c r="AI282" s="42" t="s">
        <v>1230</v>
      </c>
      <c r="AJ282" s="34" t="s">
        <v>1231</v>
      </c>
      <c r="AK282" s="3" t="s">
        <v>1819</v>
      </c>
      <c r="AM282" s="1" t="s">
        <v>575</v>
      </c>
      <c r="AN282" s="1" t="s">
        <v>1103</v>
      </c>
      <c r="AO282" s="1" t="s">
        <v>1847</v>
      </c>
      <c r="AP282" s="13" t="s">
        <v>2296</v>
      </c>
      <c r="AQ282" s="13" t="s">
        <v>2045</v>
      </c>
      <c r="AR282" s="13" t="s">
        <v>80</v>
      </c>
      <c r="AS282" s="13" t="s">
        <v>2048</v>
      </c>
    </row>
    <row r="283" spans="1:46" ht="13.15" customHeight="1">
      <c r="B283" s="3" t="s">
        <v>1540</v>
      </c>
      <c r="C283" s="1" t="s">
        <v>1449</v>
      </c>
      <c r="D283" s="3" t="s">
        <v>1450</v>
      </c>
      <c r="E283" s="14">
        <v>612785</v>
      </c>
      <c r="F283" s="14">
        <v>6571430</v>
      </c>
      <c r="G283" s="4" t="s">
        <v>1457</v>
      </c>
      <c r="I283" s="5">
        <v>0.5</v>
      </c>
      <c r="K283" s="5">
        <v>4.38</v>
      </c>
      <c r="L283" s="24">
        <v>3.12</v>
      </c>
      <c r="M283" s="33">
        <f t="shared" si="10"/>
        <v>-3.12</v>
      </c>
      <c r="N283" s="64">
        <v>35683</v>
      </c>
      <c r="O283" s="1" t="s">
        <v>1541</v>
      </c>
      <c r="P283" s="9" t="s">
        <v>1542</v>
      </c>
      <c r="Q283" s="8">
        <v>3.7</v>
      </c>
      <c r="R283" s="9" t="s">
        <v>77</v>
      </c>
      <c r="S283" s="8">
        <v>4.3</v>
      </c>
      <c r="T283" s="9" t="s">
        <v>78</v>
      </c>
      <c r="AI283" s="42" t="s">
        <v>1437</v>
      </c>
      <c r="AJ283" s="34" t="s">
        <v>1438</v>
      </c>
      <c r="AK283" s="3" t="s">
        <v>1818</v>
      </c>
      <c r="AM283" s="1" t="s">
        <v>575</v>
      </c>
      <c r="AN283" s="1" t="s">
        <v>1103</v>
      </c>
      <c r="AO283" s="1" t="s">
        <v>1849</v>
      </c>
      <c r="AP283" s="13" t="s">
        <v>1543</v>
      </c>
      <c r="AQ283" s="13" t="s">
        <v>80</v>
      </c>
      <c r="AR283" s="13" t="s">
        <v>80</v>
      </c>
      <c r="AS283" s="13" t="s">
        <v>80</v>
      </c>
      <c r="AT283" s="1" t="s">
        <v>1544</v>
      </c>
    </row>
    <row r="284" spans="1:46" ht="13.15" customHeight="1">
      <c r="B284" s="3" t="s">
        <v>1545</v>
      </c>
      <c r="C284" s="1" t="s">
        <v>1449</v>
      </c>
      <c r="D284" s="3" t="s">
        <v>1450</v>
      </c>
      <c r="E284" s="14">
        <v>612634.9</v>
      </c>
      <c r="F284" s="14">
        <v>6571516</v>
      </c>
      <c r="G284" s="4" t="s">
        <v>1457</v>
      </c>
      <c r="I284" s="5">
        <v>0</v>
      </c>
      <c r="K284" s="5">
        <v>3.8</v>
      </c>
      <c r="L284" s="24">
        <v>2.5</v>
      </c>
      <c r="M284" s="33">
        <f t="shared" si="10"/>
        <v>-2.5</v>
      </c>
      <c r="N284" s="64">
        <v>35683</v>
      </c>
      <c r="O284" s="1" t="s">
        <v>1546</v>
      </c>
      <c r="P284" s="9" t="s">
        <v>1547</v>
      </c>
      <c r="Q284" s="8">
        <v>3.8</v>
      </c>
      <c r="R284" s="9" t="s">
        <v>1548</v>
      </c>
      <c r="AI284" s="42" t="s">
        <v>1437</v>
      </c>
      <c r="AJ284" s="34" t="s">
        <v>1438</v>
      </c>
      <c r="AK284" s="3" t="s">
        <v>1818</v>
      </c>
      <c r="AM284" s="1" t="s">
        <v>575</v>
      </c>
      <c r="AN284" s="1" t="s">
        <v>1103</v>
      </c>
      <c r="AO284" s="1" t="s">
        <v>1849</v>
      </c>
      <c r="AP284" s="13" t="s">
        <v>1549</v>
      </c>
      <c r="AQ284" s="13" t="s">
        <v>80</v>
      </c>
      <c r="AR284" s="13" t="s">
        <v>80</v>
      </c>
      <c r="AS284" s="13" t="s">
        <v>80</v>
      </c>
      <c r="AT284" s="1" t="s">
        <v>1544</v>
      </c>
    </row>
    <row r="285" spans="1:46" ht="13.15" customHeight="1">
      <c r="B285" s="3" t="s">
        <v>1550</v>
      </c>
      <c r="C285" s="1" t="s">
        <v>1449</v>
      </c>
      <c r="D285" s="3" t="s">
        <v>1450</v>
      </c>
      <c r="E285" s="14">
        <v>612703.6</v>
      </c>
      <c r="F285" s="14">
        <v>6571536.9000000004</v>
      </c>
      <c r="G285" s="4" t="s">
        <v>1457</v>
      </c>
      <c r="I285" s="5">
        <v>0.82</v>
      </c>
      <c r="K285" s="5">
        <v>4.0999999999999996</v>
      </c>
      <c r="L285" s="24">
        <v>3.38</v>
      </c>
      <c r="M285" s="33">
        <f t="shared" si="10"/>
        <v>-3.38</v>
      </c>
      <c r="N285" s="64">
        <v>35683</v>
      </c>
      <c r="O285" s="1" t="s">
        <v>1551</v>
      </c>
      <c r="P285" s="9" t="s">
        <v>1542</v>
      </c>
      <c r="Q285" s="8">
        <v>2.9</v>
      </c>
      <c r="R285" s="9" t="s">
        <v>78</v>
      </c>
      <c r="AI285" s="42" t="s">
        <v>1437</v>
      </c>
      <c r="AJ285" s="34" t="s">
        <v>1438</v>
      </c>
      <c r="AK285" s="3" t="s">
        <v>1818</v>
      </c>
      <c r="AM285" s="1" t="s">
        <v>575</v>
      </c>
      <c r="AN285" s="1" t="s">
        <v>1103</v>
      </c>
      <c r="AO285" s="1" t="s">
        <v>1849</v>
      </c>
      <c r="AP285" s="13" t="s">
        <v>1552</v>
      </c>
      <c r="AQ285" s="13" t="s">
        <v>80</v>
      </c>
      <c r="AR285" s="13" t="s">
        <v>80</v>
      </c>
      <c r="AS285" s="13" t="s">
        <v>80</v>
      </c>
      <c r="AT285" s="1" t="s">
        <v>1544</v>
      </c>
    </row>
    <row r="286" spans="1:46" ht="13.15" customHeight="1">
      <c r="B286" s="3" t="s">
        <v>1553</v>
      </c>
      <c r="C286" s="1" t="s">
        <v>1449</v>
      </c>
      <c r="D286" s="3" t="s">
        <v>1450</v>
      </c>
      <c r="E286" s="14">
        <v>612544.69999999995</v>
      </c>
      <c r="F286" s="14">
        <v>6571493.2000000002</v>
      </c>
      <c r="G286" s="4" t="s">
        <v>1457</v>
      </c>
      <c r="I286" s="5">
        <v>0.74</v>
      </c>
      <c r="K286" s="5">
        <v>3.34</v>
      </c>
      <c r="L286" s="24">
        <v>2.17</v>
      </c>
      <c r="M286" s="33">
        <f t="shared" si="10"/>
        <v>-2.17</v>
      </c>
      <c r="N286" s="64">
        <v>35683</v>
      </c>
      <c r="O286" s="1" t="s">
        <v>1554</v>
      </c>
      <c r="P286" s="9" t="s">
        <v>1555</v>
      </c>
      <c r="Q286" s="8">
        <v>2.9</v>
      </c>
      <c r="R286" s="9" t="s">
        <v>1556</v>
      </c>
      <c r="AI286" s="42" t="s">
        <v>1437</v>
      </c>
      <c r="AJ286" s="34" t="s">
        <v>1438</v>
      </c>
      <c r="AK286" s="3" t="s">
        <v>1818</v>
      </c>
      <c r="AM286" s="1" t="s">
        <v>575</v>
      </c>
      <c r="AN286" s="1" t="s">
        <v>1103</v>
      </c>
      <c r="AO286" s="1" t="s">
        <v>1849</v>
      </c>
      <c r="AP286" s="13" t="s">
        <v>1557</v>
      </c>
      <c r="AQ286" s="13" t="s">
        <v>80</v>
      </c>
      <c r="AR286" s="13" t="s">
        <v>80</v>
      </c>
      <c r="AS286" s="13" t="s">
        <v>80</v>
      </c>
      <c r="AT286" s="1" t="s">
        <v>1544</v>
      </c>
    </row>
    <row r="287" spans="1:46" ht="13.15" customHeight="1">
      <c r="B287" s="3" t="s">
        <v>1558</v>
      </c>
      <c r="C287" s="1" t="s">
        <v>1449</v>
      </c>
      <c r="D287" s="3" t="s">
        <v>1450</v>
      </c>
      <c r="E287" s="14">
        <v>612601.59999999998</v>
      </c>
      <c r="F287" s="14">
        <v>6571420</v>
      </c>
      <c r="G287" s="4" t="s">
        <v>1457</v>
      </c>
      <c r="I287" s="5">
        <v>0.74</v>
      </c>
      <c r="K287" s="5">
        <v>4.3600000000000003</v>
      </c>
      <c r="L287" s="24">
        <v>4.29</v>
      </c>
      <c r="M287" s="33">
        <f t="shared" si="10"/>
        <v>-4.29</v>
      </c>
      <c r="N287" s="64">
        <v>35683</v>
      </c>
      <c r="O287" s="1" t="s">
        <v>1559</v>
      </c>
      <c r="P287" s="9" t="s">
        <v>1484</v>
      </c>
      <c r="Q287" s="8">
        <v>1.6</v>
      </c>
      <c r="R287" s="9" t="s">
        <v>77</v>
      </c>
      <c r="S287" s="8">
        <v>3.9</v>
      </c>
      <c r="T287" s="9" t="s">
        <v>78</v>
      </c>
      <c r="AI287" s="42" t="s">
        <v>1437</v>
      </c>
      <c r="AJ287" s="34" t="s">
        <v>1438</v>
      </c>
      <c r="AK287" s="3" t="s">
        <v>1818</v>
      </c>
      <c r="AM287" s="1" t="s">
        <v>575</v>
      </c>
      <c r="AN287" s="1" t="s">
        <v>1103</v>
      </c>
      <c r="AO287" s="1" t="s">
        <v>1849</v>
      </c>
      <c r="AP287" s="13" t="s">
        <v>109</v>
      </c>
      <c r="AQ287" s="13" t="s">
        <v>80</v>
      </c>
      <c r="AR287" s="13" t="s">
        <v>80</v>
      </c>
      <c r="AS287" s="13" t="s">
        <v>80</v>
      </c>
      <c r="AT287" s="1" t="s">
        <v>1544</v>
      </c>
    </row>
    <row r="288" spans="1:46" ht="13.15" customHeight="1">
      <c r="B288" s="3" t="s">
        <v>1560</v>
      </c>
      <c r="C288" s="1" t="s">
        <v>1449</v>
      </c>
      <c r="D288" s="3" t="s">
        <v>1450</v>
      </c>
      <c r="E288" s="83">
        <v>612794.15</v>
      </c>
      <c r="F288" s="83">
        <v>6571629.0800000001</v>
      </c>
      <c r="G288" s="4" t="s">
        <v>1457</v>
      </c>
      <c r="H288" s="5">
        <v>91.92</v>
      </c>
      <c r="I288" s="5">
        <v>0.85</v>
      </c>
      <c r="J288" s="5">
        <v>3.04</v>
      </c>
      <c r="K288" s="5">
        <v>4.2</v>
      </c>
      <c r="L288" s="24" t="s">
        <v>1561</v>
      </c>
      <c r="M288" s="33" t="s">
        <v>1562</v>
      </c>
      <c r="N288" s="64">
        <v>42852</v>
      </c>
      <c r="O288" s="1" t="s">
        <v>1563</v>
      </c>
      <c r="P288" s="9" t="s">
        <v>75</v>
      </c>
      <c r="Q288" s="8">
        <v>0.9</v>
      </c>
      <c r="R288" s="9" t="s">
        <v>78</v>
      </c>
      <c r="AI288" s="42" t="s">
        <v>1437</v>
      </c>
      <c r="AJ288" s="34" t="s">
        <v>1438</v>
      </c>
      <c r="AK288" s="3" t="s">
        <v>1818</v>
      </c>
      <c r="AM288" s="1" t="s">
        <v>575</v>
      </c>
      <c r="AN288" s="1" t="s">
        <v>1103</v>
      </c>
      <c r="AO288" s="1" t="s">
        <v>1848</v>
      </c>
      <c r="AP288" s="13" t="s">
        <v>2297</v>
      </c>
      <c r="AQ288" s="13" t="s">
        <v>2045</v>
      </c>
      <c r="AR288" s="13" t="s">
        <v>80</v>
      </c>
      <c r="AS288" s="13" t="s">
        <v>2175</v>
      </c>
      <c r="AT288" s="1" t="s">
        <v>1544</v>
      </c>
    </row>
    <row r="289" spans="1:46" ht="13.15" customHeight="1">
      <c r="B289" s="3" t="s">
        <v>1564</v>
      </c>
      <c r="C289" s="1" t="s">
        <v>1449</v>
      </c>
      <c r="D289" s="3" t="s">
        <v>1450</v>
      </c>
      <c r="E289" s="83">
        <v>612487.15</v>
      </c>
      <c r="F289" s="83">
        <v>6571385.7000000002</v>
      </c>
      <c r="G289" s="4" t="s">
        <v>1226</v>
      </c>
      <c r="H289" s="5">
        <v>97.1</v>
      </c>
      <c r="I289" s="5">
        <v>0.79</v>
      </c>
      <c r="J289" s="5">
        <v>5.28</v>
      </c>
      <c r="K289" s="5">
        <v>5.7</v>
      </c>
      <c r="L289" s="24">
        <v>3.73</v>
      </c>
      <c r="M289" s="33">
        <f t="shared" ref="M289:M306" si="11">H289-L289</f>
        <v>93.36999999999999</v>
      </c>
      <c r="N289" s="64">
        <v>42852</v>
      </c>
      <c r="P289" s="9" t="s">
        <v>1555</v>
      </c>
      <c r="Q289" s="8">
        <v>1.1000000000000001</v>
      </c>
      <c r="R289" s="9" t="s">
        <v>77</v>
      </c>
      <c r="S289" s="8">
        <v>2.5</v>
      </c>
      <c r="T289" s="9" t="s">
        <v>78</v>
      </c>
      <c r="AI289" s="42" t="s">
        <v>1230</v>
      </c>
      <c r="AJ289" s="34" t="s">
        <v>1231</v>
      </c>
      <c r="AK289" s="3" t="s">
        <v>1819</v>
      </c>
      <c r="AM289" s="1" t="s">
        <v>575</v>
      </c>
      <c r="AN289" s="1" t="s">
        <v>1103</v>
      </c>
      <c r="AO289" s="1" t="s">
        <v>1847</v>
      </c>
      <c r="AP289" s="13" t="s">
        <v>2298</v>
      </c>
      <c r="AQ289" s="13" t="s">
        <v>1868</v>
      </c>
      <c r="AR289" s="13" t="s">
        <v>80</v>
      </c>
      <c r="AS289" s="13" t="s">
        <v>2048</v>
      </c>
      <c r="AT289" s="1" t="s">
        <v>1544</v>
      </c>
    </row>
    <row r="290" spans="1:46" ht="13.15" customHeight="1">
      <c r="B290" s="3" t="s">
        <v>1565</v>
      </c>
      <c r="C290" s="1" t="s">
        <v>1449</v>
      </c>
      <c r="D290" s="3" t="s">
        <v>1450</v>
      </c>
      <c r="E290" s="14">
        <v>612727.80000000005</v>
      </c>
      <c r="F290" s="14">
        <v>6571462.4000000004</v>
      </c>
      <c r="G290" s="4" t="s">
        <v>1457</v>
      </c>
      <c r="I290" s="5">
        <v>0.63</v>
      </c>
      <c r="K290" s="5">
        <v>3.78</v>
      </c>
      <c r="L290" s="24">
        <v>2.83</v>
      </c>
      <c r="M290" s="33">
        <f t="shared" si="11"/>
        <v>-2.83</v>
      </c>
      <c r="N290" s="64">
        <v>35683</v>
      </c>
      <c r="O290" s="1" t="s">
        <v>1566</v>
      </c>
      <c r="P290" s="9" t="s">
        <v>1555</v>
      </c>
      <c r="Q290" s="8">
        <v>2.8</v>
      </c>
      <c r="R290" s="9" t="s">
        <v>78</v>
      </c>
      <c r="AI290" s="42" t="s">
        <v>1437</v>
      </c>
      <c r="AJ290" s="34" t="s">
        <v>1438</v>
      </c>
      <c r="AK290" s="3" t="s">
        <v>1818</v>
      </c>
      <c r="AM290" s="1" t="s">
        <v>575</v>
      </c>
      <c r="AN290" s="1" t="s">
        <v>1103</v>
      </c>
      <c r="AO290" s="1" t="s">
        <v>1849</v>
      </c>
      <c r="AP290" s="13" t="s">
        <v>1567</v>
      </c>
      <c r="AQ290" s="13" t="s">
        <v>2045</v>
      </c>
      <c r="AR290" s="13" t="s">
        <v>80</v>
      </c>
      <c r="AS290" s="13" t="s">
        <v>2191</v>
      </c>
      <c r="AT290" s="1" t="s">
        <v>1544</v>
      </c>
    </row>
    <row r="291" spans="1:46" ht="13.15" customHeight="1">
      <c r="B291" s="3" t="s">
        <v>712</v>
      </c>
      <c r="C291" s="1" t="s">
        <v>1449</v>
      </c>
      <c r="D291" s="3" t="s">
        <v>1450</v>
      </c>
      <c r="E291" s="83">
        <v>612797.87</v>
      </c>
      <c r="F291" s="83">
        <v>6571582.21</v>
      </c>
      <c r="G291" s="4" t="s">
        <v>1457</v>
      </c>
      <c r="H291" s="5">
        <v>94.55</v>
      </c>
      <c r="I291" s="5">
        <v>0.56999999999999995</v>
      </c>
      <c r="J291" s="5">
        <v>9.9</v>
      </c>
      <c r="K291" s="5">
        <v>9.9</v>
      </c>
      <c r="L291" s="24">
        <v>4.07</v>
      </c>
      <c r="M291" s="33">
        <f t="shared" si="11"/>
        <v>90.47999999999999</v>
      </c>
      <c r="N291" s="64">
        <v>42852</v>
      </c>
      <c r="O291" s="1" t="s">
        <v>1568</v>
      </c>
      <c r="P291" s="9" t="s">
        <v>1569</v>
      </c>
      <c r="Q291" s="8">
        <v>1</v>
      </c>
      <c r="R291" s="9" t="s">
        <v>1570</v>
      </c>
      <c r="S291" s="8">
        <v>2.4</v>
      </c>
      <c r="T291" s="9" t="s">
        <v>1571</v>
      </c>
      <c r="U291" s="8">
        <v>3.8</v>
      </c>
      <c r="V291" s="9" t="s">
        <v>1572</v>
      </c>
      <c r="AI291" s="42" t="s">
        <v>1437</v>
      </c>
      <c r="AJ291" s="34" t="s">
        <v>1438</v>
      </c>
      <c r="AK291" s="3" t="s">
        <v>1818</v>
      </c>
      <c r="AM291" s="1" t="s">
        <v>575</v>
      </c>
      <c r="AN291" s="1" t="s">
        <v>1103</v>
      </c>
      <c r="AO291" s="1" t="s">
        <v>1847</v>
      </c>
      <c r="AP291" s="13" t="s">
        <v>2179</v>
      </c>
      <c r="AQ291" s="13" t="s">
        <v>1868</v>
      </c>
      <c r="AR291" s="13" t="s">
        <v>80</v>
      </c>
      <c r="AS291" s="13" t="s">
        <v>2048</v>
      </c>
      <c r="AT291" s="1" t="s">
        <v>1573</v>
      </c>
    </row>
    <row r="292" spans="1:46" ht="13.15" customHeight="1">
      <c r="B292" s="3" t="s">
        <v>717</v>
      </c>
      <c r="C292" s="1" t="s">
        <v>1449</v>
      </c>
      <c r="D292" s="3" t="s">
        <v>1450</v>
      </c>
      <c r="E292" s="26">
        <v>612690.88</v>
      </c>
      <c r="F292" s="26">
        <v>6571470.0300000003</v>
      </c>
      <c r="G292" s="4" t="s">
        <v>1457</v>
      </c>
      <c r="H292" s="5">
        <v>95.36</v>
      </c>
      <c r="I292" s="5">
        <v>0.53</v>
      </c>
      <c r="J292" s="5">
        <v>9.69</v>
      </c>
      <c r="K292" s="5">
        <v>9.5299999999999994</v>
      </c>
      <c r="L292" s="24">
        <v>5.75</v>
      </c>
      <c r="M292" s="33">
        <f t="shared" si="11"/>
        <v>89.61</v>
      </c>
      <c r="N292" s="64">
        <v>42852</v>
      </c>
      <c r="O292" s="1" t="s">
        <v>1574</v>
      </c>
      <c r="P292" s="9" t="s">
        <v>1575</v>
      </c>
      <c r="Q292" s="8">
        <v>1.8</v>
      </c>
      <c r="R292" s="9" t="s">
        <v>1576</v>
      </c>
      <c r="S292" s="8">
        <v>3.3</v>
      </c>
      <c r="T292" s="9" t="s">
        <v>1577</v>
      </c>
      <c r="U292" s="8">
        <v>4.2</v>
      </c>
      <c r="V292" s="9" t="s">
        <v>1577</v>
      </c>
      <c r="AI292" s="42" t="s">
        <v>1437</v>
      </c>
      <c r="AJ292" s="34" t="s">
        <v>1438</v>
      </c>
      <c r="AK292" s="3" t="s">
        <v>1818</v>
      </c>
      <c r="AM292" s="1" t="s">
        <v>575</v>
      </c>
      <c r="AN292" s="1" t="s">
        <v>1103</v>
      </c>
      <c r="AO292" s="1" t="s">
        <v>1847</v>
      </c>
      <c r="AP292" s="13" t="s">
        <v>2010</v>
      </c>
      <c r="AQ292" s="13" t="s">
        <v>1868</v>
      </c>
      <c r="AR292" s="13" t="s">
        <v>80</v>
      </c>
      <c r="AS292" s="13" t="s">
        <v>2048</v>
      </c>
      <c r="AT292" s="1" t="s">
        <v>1578</v>
      </c>
    </row>
    <row r="293" spans="1:46" ht="13.15" customHeight="1">
      <c r="A293" s="2">
        <v>19864</v>
      </c>
      <c r="B293" s="3" t="s">
        <v>1579</v>
      </c>
      <c r="C293" s="13" t="s">
        <v>1580</v>
      </c>
      <c r="D293" s="3" t="s">
        <v>1581</v>
      </c>
      <c r="E293" s="14">
        <v>682191.34900000005</v>
      </c>
      <c r="F293" s="14">
        <v>6413336.9359999998</v>
      </c>
      <c r="G293" s="4" t="s">
        <v>1582</v>
      </c>
      <c r="H293" s="5">
        <v>82</v>
      </c>
      <c r="I293" s="5">
        <v>0.73</v>
      </c>
      <c r="J293" s="5">
        <v>6.33</v>
      </c>
      <c r="K293" s="5">
        <v>6.3</v>
      </c>
      <c r="L293" s="24">
        <v>3.49</v>
      </c>
      <c r="M293" s="33">
        <f t="shared" si="11"/>
        <v>78.510000000000005</v>
      </c>
      <c r="N293" s="64">
        <v>42838</v>
      </c>
      <c r="O293" s="1" t="s">
        <v>1583</v>
      </c>
      <c r="P293" s="9" t="s">
        <v>1584</v>
      </c>
      <c r="Q293" s="8">
        <v>5.5</v>
      </c>
      <c r="R293" s="9" t="s">
        <v>1585</v>
      </c>
      <c r="AI293" s="42" t="s">
        <v>1586</v>
      </c>
      <c r="AJ293" s="42" t="s">
        <v>1587</v>
      </c>
      <c r="AK293" s="56" t="s">
        <v>1844</v>
      </c>
      <c r="AL293" s="1" t="s">
        <v>1586</v>
      </c>
      <c r="AM293" s="1" t="s">
        <v>1588</v>
      </c>
      <c r="AN293" s="1" t="s">
        <v>1589</v>
      </c>
      <c r="AO293" s="1" t="s">
        <v>1847</v>
      </c>
      <c r="AP293" s="13" t="s">
        <v>1982</v>
      </c>
      <c r="AQ293" s="13" t="s">
        <v>1891</v>
      </c>
      <c r="AR293" s="13" t="s">
        <v>2198</v>
      </c>
      <c r="AS293" s="13" t="s">
        <v>1895</v>
      </c>
      <c r="AT293" s="1" t="s">
        <v>60</v>
      </c>
    </row>
    <row r="294" spans="1:46" ht="13.15" customHeight="1">
      <c r="A294" s="2">
        <v>19865</v>
      </c>
      <c r="B294" s="3" t="s">
        <v>1590</v>
      </c>
      <c r="C294" s="13" t="s">
        <v>1580</v>
      </c>
      <c r="D294" s="3" t="s">
        <v>1581</v>
      </c>
      <c r="E294" s="14">
        <v>682362.27899999998</v>
      </c>
      <c r="F294" s="14">
        <v>6413196.8380000005</v>
      </c>
      <c r="G294" s="4" t="s">
        <v>1582</v>
      </c>
      <c r="H294" s="5">
        <v>83.17</v>
      </c>
      <c r="I294" s="5">
        <v>0.45</v>
      </c>
      <c r="J294" s="5">
        <v>7.23</v>
      </c>
      <c r="K294" s="5">
        <v>7.8</v>
      </c>
      <c r="L294" s="24">
        <v>4.96</v>
      </c>
      <c r="M294" s="33">
        <f t="shared" si="11"/>
        <v>78.210000000000008</v>
      </c>
      <c r="N294" s="64">
        <v>42838</v>
      </c>
      <c r="O294" s="1" t="s">
        <v>1591</v>
      </c>
      <c r="P294" s="9" t="s">
        <v>1592</v>
      </c>
      <c r="AI294" s="42" t="s">
        <v>1586</v>
      </c>
      <c r="AJ294" s="42" t="s">
        <v>1587</v>
      </c>
      <c r="AK294" s="56" t="s">
        <v>1844</v>
      </c>
      <c r="AL294" s="1" t="s">
        <v>1586</v>
      </c>
      <c r="AM294" s="1" t="s">
        <v>1588</v>
      </c>
      <c r="AN294" s="1" t="s">
        <v>1589</v>
      </c>
      <c r="AO294" s="1" t="s">
        <v>1847</v>
      </c>
      <c r="AP294" s="13" t="s">
        <v>2299</v>
      </c>
      <c r="AQ294" s="13" t="s">
        <v>2194</v>
      </c>
      <c r="AR294" s="13" t="s">
        <v>2196</v>
      </c>
      <c r="AS294" s="13" t="s">
        <v>1895</v>
      </c>
      <c r="AT294" s="1" t="s">
        <v>60</v>
      </c>
    </row>
    <row r="295" spans="1:46" ht="13.15" customHeight="1">
      <c r="A295" s="2">
        <v>53628</v>
      </c>
      <c r="B295" s="3" t="s">
        <v>1772</v>
      </c>
      <c r="C295" s="13" t="s">
        <v>1580</v>
      </c>
      <c r="D295" s="3" t="s">
        <v>1581</v>
      </c>
      <c r="E295" s="14">
        <v>682394.79</v>
      </c>
      <c r="F295" s="14">
        <v>6413326.5889999997</v>
      </c>
      <c r="G295" s="4" t="s">
        <v>1582</v>
      </c>
      <c r="H295" s="5">
        <v>83.86</v>
      </c>
      <c r="I295" s="5">
        <v>0.37</v>
      </c>
      <c r="J295" s="5">
        <v>8.35</v>
      </c>
      <c r="K295" s="5">
        <v>8</v>
      </c>
      <c r="L295" s="24">
        <v>5.74</v>
      </c>
      <c r="M295" s="33">
        <f t="shared" si="11"/>
        <v>78.12</v>
      </c>
      <c r="N295" s="64">
        <v>42838</v>
      </c>
      <c r="O295" s="1" t="s">
        <v>1593</v>
      </c>
      <c r="P295" s="9" t="s">
        <v>493</v>
      </c>
      <c r="Q295" s="8">
        <v>0.3</v>
      </c>
      <c r="R295" s="9" t="s">
        <v>1594</v>
      </c>
      <c r="AI295" s="42" t="s">
        <v>1586</v>
      </c>
      <c r="AJ295" s="42" t="s">
        <v>1587</v>
      </c>
      <c r="AK295" s="56" t="s">
        <v>1844</v>
      </c>
      <c r="AL295" s="1" t="s">
        <v>1586</v>
      </c>
      <c r="AM295" s="1" t="s">
        <v>1588</v>
      </c>
      <c r="AN295" s="1" t="s">
        <v>1589</v>
      </c>
      <c r="AO295" s="1" t="s">
        <v>1847</v>
      </c>
      <c r="AP295" s="13" t="s">
        <v>1983</v>
      </c>
      <c r="AQ295" s="13" t="s">
        <v>2194</v>
      </c>
      <c r="AR295" s="13" t="s">
        <v>2195</v>
      </c>
      <c r="AS295" s="13" t="s">
        <v>1895</v>
      </c>
      <c r="AT295" s="1" t="s">
        <v>1595</v>
      </c>
    </row>
    <row r="296" spans="1:46" ht="13.15" customHeight="1">
      <c r="A296" s="2">
        <v>53629</v>
      </c>
      <c r="B296" s="3" t="s">
        <v>1773</v>
      </c>
      <c r="C296" s="13" t="s">
        <v>1580</v>
      </c>
      <c r="D296" s="3" t="s">
        <v>1581</v>
      </c>
      <c r="E296" s="14">
        <v>682291.23400000005</v>
      </c>
      <c r="F296" s="14">
        <v>6413344.284</v>
      </c>
      <c r="G296" s="4" t="s">
        <v>1582</v>
      </c>
      <c r="H296" s="5">
        <v>83.75</v>
      </c>
      <c r="I296" s="5">
        <v>0.45</v>
      </c>
      <c r="J296" s="5">
        <v>6.6</v>
      </c>
      <c r="K296" s="5">
        <v>6.5</v>
      </c>
      <c r="L296" s="24">
        <v>5.63</v>
      </c>
      <c r="M296" s="33">
        <f t="shared" si="11"/>
        <v>78.12</v>
      </c>
      <c r="N296" s="64">
        <v>42838</v>
      </c>
      <c r="O296" s="1" t="s">
        <v>1596</v>
      </c>
      <c r="P296" s="9" t="s">
        <v>1597</v>
      </c>
      <c r="Q296" s="8">
        <v>3.6</v>
      </c>
      <c r="R296" s="9" t="s">
        <v>86</v>
      </c>
      <c r="AI296" s="42" t="s">
        <v>1586</v>
      </c>
      <c r="AJ296" s="42" t="s">
        <v>1587</v>
      </c>
      <c r="AK296" s="56" t="s">
        <v>1844</v>
      </c>
      <c r="AL296" s="1" t="s">
        <v>1586</v>
      </c>
      <c r="AM296" s="1" t="s">
        <v>1588</v>
      </c>
      <c r="AN296" s="1" t="s">
        <v>1589</v>
      </c>
      <c r="AO296" s="1" t="s">
        <v>1847</v>
      </c>
      <c r="AP296" s="13" t="s">
        <v>2011</v>
      </c>
      <c r="AQ296" s="13" t="s">
        <v>1866</v>
      </c>
      <c r="AR296" s="13" t="s">
        <v>80</v>
      </c>
      <c r="AS296" s="13" t="s">
        <v>1895</v>
      </c>
      <c r="AT296" s="1" t="s">
        <v>1595</v>
      </c>
    </row>
    <row r="297" spans="1:46" ht="13.15" customHeight="1">
      <c r="A297" s="2">
        <v>53630</v>
      </c>
      <c r="B297" s="3" t="s">
        <v>1774</v>
      </c>
      <c r="C297" s="13" t="s">
        <v>1580</v>
      </c>
      <c r="D297" s="3" t="s">
        <v>1581</v>
      </c>
      <c r="E297" s="14">
        <v>682285.54200000002</v>
      </c>
      <c r="F297" s="14">
        <v>6413309.1059999997</v>
      </c>
      <c r="G297" s="4" t="s">
        <v>1582</v>
      </c>
      <c r="H297" s="5">
        <v>83.77</v>
      </c>
      <c r="I297" s="5">
        <v>0.44</v>
      </c>
      <c r="J297" s="5">
        <v>6.8</v>
      </c>
      <c r="K297" s="5">
        <v>6.5</v>
      </c>
      <c r="L297" s="24">
        <v>4.4400000000000004</v>
      </c>
      <c r="M297" s="33">
        <f t="shared" si="11"/>
        <v>79.33</v>
      </c>
      <c r="N297" s="64">
        <v>42838</v>
      </c>
      <c r="O297" s="1" t="s">
        <v>1596</v>
      </c>
      <c r="P297" s="9" t="s">
        <v>1597</v>
      </c>
      <c r="Q297" s="8">
        <v>3.6</v>
      </c>
      <c r="R297" s="9" t="s">
        <v>1598</v>
      </c>
      <c r="AI297" s="42" t="s">
        <v>1586</v>
      </c>
      <c r="AJ297" s="42" t="s">
        <v>1587</v>
      </c>
      <c r="AK297" s="56" t="s">
        <v>1844</v>
      </c>
      <c r="AL297" s="1" t="s">
        <v>1586</v>
      </c>
      <c r="AM297" s="1" t="s">
        <v>1588</v>
      </c>
      <c r="AN297" s="1" t="s">
        <v>1589</v>
      </c>
      <c r="AO297" s="1" t="s">
        <v>1847</v>
      </c>
      <c r="AP297" s="13" t="s">
        <v>2012</v>
      </c>
      <c r="AQ297" s="13" t="s">
        <v>1866</v>
      </c>
      <c r="AR297" s="13" t="s">
        <v>80</v>
      </c>
      <c r="AS297" s="13" t="s">
        <v>1895</v>
      </c>
      <c r="AT297" s="1" t="s">
        <v>1595</v>
      </c>
    </row>
    <row r="298" spans="1:46" ht="13.15" customHeight="1">
      <c r="B298" s="3" t="s">
        <v>712</v>
      </c>
      <c r="C298" s="13" t="s">
        <v>1580</v>
      </c>
      <c r="D298" s="3" t="s">
        <v>1581</v>
      </c>
      <c r="E298" s="14">
        <v>682172.26100000006</v>
      </c>
      <c r="F298" s="14">
        <v>6413303.398</v>
      </c>
      <c r="G298" s="4" t="s">
        <v>1582</v>
      </c>
      <c r="H298" s="5">
        <v>79.44</v>
      </c>
      <c r="I298" s="5">
        <v>0.5</v>
      </c>
      <c r="J298" s="5">
        <v>7.38</v>
      </c>
      <c r="K298" s="5">
        <v>7</v>
      </c>
      <c r="L298" s="24">
        <v>1.74</v>
      </c>
      <c r="M298" s="33">
        <f t="shared" si="11"/>
        <v>77.7</v>
      </c>
      <c r="N298" s="64">
        <v>42838</v>
      </c>
      <c r="O298" s="1" t="s">
        <v>1599</v>
      </c>
      <c r="P298" s="9" t="s">
        <v>1600</v>
      </c>
      <c r="Q298" s="8">
        <v>3</v>
      </c>
      <c r="R298" s="9" t="s">
        <v>845</v>
      </c>
      <c r="S298" s="8">
        <v>5.6</v>
      </c>
      <c r="T298" s="9" t="s">
        <v>1601</v>
      </c>
      <c r="AI298" s="42" t="s">
        <v>1586</v>
      </c>
      <c r="AJ298" s="42" t="s">
        <v>1587</v>
      </c>
      <c r="AK298" s="56" t="s">
        <v>1844</v>
      </c>
      <c r="AL298" s="1" t="s">
        <v>1586</v>
      </c>
      <c r="AM298" s="1" t="s">
        <v>1588</v>
      </c>
      <c r="AN298" s="1" t="s">
        <v>1589</v>
      </c>
      <c r="AO298" s="1" t="s">
        <v>1847</v>
      </c>
      <c r="AP298" s="13" t="s">
        <v>1984</v>
      </c>
      <c r="AQ298" s="13" t="s">
        <v>2193</v>
      </c>
      <c r="AR298" s="13" t="s">
        <v>2316</v>
      </c>
      <c r="AS298" s="13" t="s">
        <v>1895</v>
      </c>
    </row>
    <row r="299" spans="1:46" ht="13.15" customHeight="1">
      <c r="B299" s="3" t="s">
        <v>717</v>
      </c>
      <c r="C299" s="13" t="s">
        <v>1580</v>
      </c>
      <c r="D299" s="3" t="s">
        <v>1581</v>
      </c>
      <c r="E299" s="14">
        <v>682180.81299999997</v>
      </c>
      <c r="F299" s="14">
        <v>6413350.7630000003</v>
      </c>
      <c r="G299" s="4" t="s">
        <v>1582</v>
      </c>
      <c r="H299" s="5">
        <v>80.75</v>
      </c>
      <c r="I299" s="5">
        <v>0.65</v>
      </c>
      <c r="J299" s="5">
        <v>7.96</v>
      </c>
      <c r="K299" s="5">
        <v>8</v>
      </c>
      <c r="L299" s="24">
        <v>2.67</v>
      </c>
      <c r="M299" s="33">
        <f t="shared" si="11"/>
        <v>78.08</v>
      </c>
      <c r="N299" s="64">
        <v>42838</v>
      </c>
      <c r="O299" s="1" t="s">
        <v>1602</v>
      </c>
      <c r="P299" s="9" t="s">
        <v>1603</v>
      </c>
      <c r="Q299" s="8">
        <v>6.5</v>
      </c>
      <c r="R299" s="9" t="s">
        <v>845</v>
      </c>
      <c r="AI299" s="42" t="s">
        <v>1586</v>
      </c>
      <c r="AJ299" s="42" t="s">
        <v>1587</v>
      </c>
      <c r="AK299" s="56" t="s">
        <v>1844</v>
      </c>
      <c r="AL299" s="1" t="s">
        <v>1586</v>
      </c>
      <c r="AM299" s="1" t="s">
        <v>1588</v>
      </c>
      <c r="AN299" s="1" t="s">
        <v>1589</v>
      </c>
      <c r="AO299" s="1" t="s">
        <v>1847</v>
      </c>
      <c r="AP299" s="13" t="s">
        <v>2322</v>
      </c>
      <c r="AQ299" s="13" t="s">
        <v>2192</v>
      </c>
      <c r="AR299" s="13" t="s">
        <v>2323</v>
      </c>
      <c r="AS299" s="13" t="s">
        <v>1895</v>
      </c>
    </row>
    <row r="300" spans="1:46" ht="13.15" customHeight="1">
      <c r="B300" s="3" t="s">
        <v>1721</v>
      </c>
      <c r="C300" s="1" t="s">
        <v>1604</v>
      </c>
      <c r="D300" s="1" t="s">
        <v>1605</v>
      </c>
      <c r="E300" s="80">
        <v>613188.56000000006</v>
      </c>
      <c r="F300" s="80">
        <v>6592749.1799999997</v>
      </c>
      <c r="G300" s="4" t="s">
        <v>1606</v>
      </c>
      <c r="H300" s="35">
        <v>84.8</v>
      </c>
      <c r="I300" s="5">
        <v>0.37</v>
      </c>
      <c r="J300" s="5">
        <v>4.5</v>
      </c>
      <c r="K300" s="5">
        <v>4.5999999999999996</v>
      </c>
      <c r="L300" s="24">
        <v>3.25</v>
      </c>
      <c r="M300" s="24">
        <f t="shared" si="11"/>
        <v>81.55</v>
      </c>
      <c r="N300" s="64">
        <v>42850</v>
      </c>
      <c r="O300" s="1" t="s">
        <v>1607</v>
      </c>
      <c r="P300" s="9" t="s">
        <v>1453</v>
      </c>
      <c r="Q300" s="8">
        <v>1.2</v>
      </c>
      <c r="R300" s="9" t="s">
        <v>1608</v>
      </c>
      <c r="S300" s="8">
        <v>2.7</v>
      </c>
      <c r="T300" s="9" t="s">
        <v>1609</v>
      </c>
      <c r="U300" s="8">
        <v>3.5</v>
      </c>
      <c r="V300" s="9" t="s">
        <v>1610</v>
      </c>
      <c r="AI300" s="1" t="s">
        <v>1611</v>
      </c>
      <c r="AJ300" s="9">
        <v>10181511</v>
      </c>
      <c r="AK300" s="3" t="s">
        <v>1816</v>
      </c>
      <c r="AM300" s="1" t="s">
        <v>575</v>
      </c>
      <c r="AN300" s="1" t="s">
        <v>1612</v>
      </c>
      <c r="AO300" s="1" t="s">
        <v>1847</v>
      </c>
      <c r="AP300" s="13" t="s">
        <v>2208</v>
      </c>
      <c r="AQ300" s="13" t="s">
        <v>1889</v>
      </c>
      <c r="AR300" s="13" t="s">
        <v>2317</v>
      </c>
      <c r="AS300" s="13" t="s">
        <v>1895</v>
      </c>
      <c r="AT300" s="1" t="s">
        <v>1613</v>
      </c>
    </row>
    <row r="301" spans="1:46" ht="13.15" customHeight="1">
      <c r="B301" s="3" t="s">
        <v>1723</v>
      </c>
      <c r="C301" s="1" t="s">
        <v>1604</v>
      </c>
      <c r="D301" s="1" t="s">
        <v>1605</v>
      </c>
      <c r="E301" s="80">
        <v>613212.55000000005</v>
      </c>
      <c r="F301" s="80">
        <v>6592700.0199999996</v>
      </c>
      <c r="G301" s="4" t="s">
        <v>1606</v>
      </c>
      <c r="H301" s="35">
        <v>84.81</v>
      </c>
      <c r="I301" s="5">
        <v>0.42</v>
      </c>
      <c r="J301" s="5">
        <v>4.45</v>
      </c>
      <c r="K301" s="5">
        <v>4.5999999999999996</v>
      </c>
      <c r="L301" s="24">
        <v>3.59</v>
      </c>
      <c r="M301" s="24">
        <f t="shared" si="11"/>
        <v>81.22</v>
      </c>
      <c r="N301" s="64">
        <v>42850</v>
      </c>
      <c r="O301" s="1" t="s">
        <v>1614</v>
      </c>
      <c r="P301" s="9" t="s">
        <v>1615</v>
      </c>
      <c r="Q301" s="8">
        <v>2.8</v>
      </c>
      <c r="R301" s="9" t="s">
        <v>1616</v>
      </c>
      <c r="S301" s="8">
        <v>3.9</v>
      </c>
      <c r="T301" s="9" t="s">
        <v>1617</v>
      </c>
      <c r="AI301" s="1" t="s">
        <v>1611</v>
      </c>
      <c r="AJ301" s="9">
        <v>10181511</v>
      </c>
      <c r="AK301" s="3" t="s">
        <v>1816</v>
      </c>
      <c r="AM301" s="1" t="s">
        <v>575</v>
      </c>
      <c r="AN301" s="1" t="s">
        <v>1612</v>
      </c>
      <c r="AO301" s="1" t="s">
        <v>1847</v>
      </c>
      <c r="AP301" s="13" t="s">
        <v>2205</v>
      </c>
      <c r="AQ301" s="13" t="s">
        <v>1889</v>
      </c>
      <c r="AR301" s="13" t="s">
        <v>2207</v>
      </c>
      <c r="AS301" s="13" t="s">
        <v>1895</v>
      </c>
      <c r="AT301" s="1" t="s">
        <v>1618</v>
      </c>
    </row>
    <row r="302" spans="1:46" ht="13.15" customHeight="1">
      <c r="B302" s="3" t="s">
        <v>1725</v>
      </c>
      <c r="C302" s="1" t="s">
        <v>1604</v>
      </c>
      <c r="D302" s="1" t="s">
        <v>1605</v>
      </c>
      <c r="E302" s="80">
        <v>613179.6</v>
      </c>
      <c r="F302" s="80">
        <v>6592694.2999999998</v>
      </c>
      <c r="G302" s="4" t="s">
        <v>1606</v>
      </c>
      <c r="H302" s="35">
        <v>84.63</v>
      </c>
      <c r="I302" s="5">
        <v>0.2</v>
      </c>
      <c r="J302" s="5">
        <v>4.67</v>
      </c>
      <c r="K302" s="5">
        <v>4.7</v>
      </c>
      <c r="L302" s="24">
        <v>2.96</v>
      </c>
      <c r="M302" s="24">
        <f t="shared" si="11"/>
        <v>81.67</v>
      </c>
      <c r="N302" s="64">
        <v>42850</v>
      </c>
      <c r="O302" s="1" t="s">
        <v>1619</v>
      </c>
      <c r="P302" s="9" t="s">
        <v>1615</v>
      </c>
      <c r="Q302" s="8">
        <v>1.5</v>
      </c>
      <c r="R302" s="9" t="s">
        <v>1608</v>
      </c>
      <c r="S302" s="8">
        <v>2.2999999999999998</v>
      </c>
      <c r="T302" s="9" t="s">
        <v>1620</v>
      </c>
      <c r="AI302" s="1" t="s">
        <v>1611</v>
      </c>
      <c r="AJ302" s="9">
        <v>10181511</v>
      </c>
      <c r="AK302" s="3" t="s">
        <v>1816</v>
      </c>
      <c r="AM302" s="1" t="s">
        <v>575</v>
      </c>
      <c r="AN302" s="1" t="s">
        <v>1612</v>
      </c>
      <c r="AO302" s="1" t="s">
        <v>1847</v>
      </c>
      <c r="AP302" s="13" t="s">
        <v>2204</v>
      </c>
      <c r="AQ302" s="13" t="s">
        <v>1889</v>
      </c>
      <c r="AR302" s="13" t="s">
        <v>2368</v>
      </c>
      <c r="AS302" s="13" t="s">
        <v>1895</v>
      </c>
      <c r="AT302" s="1" t="s">
        <v>1621</v>
      </c>
    </row>
    <row r="303" spans="1:46" ht="13.15" customHeight="1">
      <c r="B303" s="3" t="s">
        <v>1726</v>
      </c>
      <c r="C303" s="1" t="s">
        <v>1604</v>
      </c>
      <c r="D303" s="1" t="s">
        <v>1605</v>
      </c>
      <c r="E303" s="81">
        <v>613160.68999999994</v>
      </c>
      <c r="F303" s="81">
        <v>6592720.3099999996</v>
      </c>
      <c r="G303" s="4" t="s">
        <v>1606</v>
      </c>
      <c r="H303" s="37">
        <v>84.61</v>
      </c>
      <c r="I303" s="5">
        <v>0.37</v>
      </c>
      <c r="J303" s="5">
        <v>4.0999999999999996</v>
      </c>
      <c r="K303" s="5">
        <v>4.5</v>
      </c>
      <c r="L303" s="24">
        <v>2.75</v>
      </c>
      <c r="M303" s="24">
        <f t="shared" si="11"/>
        <v>81.86</v>
      </c>
      <c r="N303" s="64">
        <v>42850</v>
      </c>
      <c r="O303" s="1" t="s">
        <v>1622</v>
      </c>
      <c r="P303" s="9" t="s">
        <v>1623</v>
      </c>
      <c r="Q303" s="8">
        <v>3</v>
      </c>
      <c r="R303" s="9" t="s">
        <v>1624</v>
      </c>
      <c r="AI303" s="1" t="s">
        <v>1611</v>
      </c>
      <c r="AJ303" s="9">
        <v>10181511</v>
      </c>
      <c r="AK303" s="3" t="s">
        <v>1816</v>
      </c>
      <c r="AM303" s="1" t="s">
        <v>575</v>
      </c>
      <c r="AN303" s="1" t="s">
        <v>1612</v>
      </c>
      <c r="AO303" s="1" t="s">
        <v>1847</v>
      </c>
      <c r="AP303" s="13" t="s">
        <v>2203</v>
      </c>
      <c r="AQ303" s="13" t="s">
        <v>1889</v>
      </c>
      <c r="AR303" s="13" t="s">
        <v>2206</v>
      </c>
      <c r="AS303" s="13" t="s">
        <v>1895</v>
      </c>
      <c r="AT303" s="1" t="s">
        <v>1625</v>
      </c>
    </row>
    <row r="304" spans="1:46" ht="13.15" customHeight="1">
      <c r="A304" s="2">
        <v>19851</v>
      </c>
      <c r="B304" s="3" t="s">
        <v>1626</v>
      </c>
      <c r="C304" s="1" t="s">
        <v>1627</v>
      </c>
      <c r="D304" s="3" t="s">
        <v>1628</v>
      </c>
      <c r="E304" s="14">
        <v>634037.64300000004</v>
      </c>
      <c r="F304" s="14">
        <v>6515314.2960000001</v>
      </c>
      <c r="G304" s="4" t="s">
        <v>1629</v>
      </c>
      <c r="H304" s="5">
        <v>74.239999999999995</v>
      </c>
      <c r="I304" s="5">
        <v>0.83</v>
      </c>
      <c r="J304" s="5">
        <v>1.56</v>
      </c>
      <c r="K304" s="5">
        <v>1.85</v>
      </c>
      <c r="L304" s="24">
        <v>0.74</v>
      </c>
      <c r="M304" s="33">
        <f t="shared" si="11"/>
        <v>73.5</v>
      </c>
      <c r="N304" s="64">
        <v>42837</v>
      </c>
      <c r="O304" s="1" t="s">
        <v>1630</v>
      </c>
      <c r="P304" s="7" t="s">
        <v>1631</v>
      </c>
      <c r="Q304" s="8">
        <v>0.9</v>
      </c>
      <c r="R304" s="7" t="s">
        <v>1632</v>
      </c>
      <c r="S304" s="8">
        <v>1.8</v>
      </c>
      <c r="T304" s="7" t="s">
        <v>1633</v>
      </c>
      <c r="U304" s="8">
        <v>2.4</v>
      </c>
      <c r="V304" s="7" t="s">
        <v>78</v>
      </c>
      <c r="AI304" s="42" t="s">
        <v>1634</v>
      </c>
      <c r="AJ304" s="43" t="s">
        <v>1635</v>
      </c>
      <c r="AK304" s="56" t="s">
        <v>1842</v>
      </c>
      <c r="AM304" s="1" t="s">
        <v>799</v>
      </c>
      <c r="AN304" s="1" t="s">
        <v>1636</v>
      </c>
      <c r="AO304" s="1" t="s">
        <v>1847</v>
      </c>
      <c r="AP304" s="13" t="s">
        <v>2300</v>
      </c>
      <c r="AQ304" s="13" t="s">
        <v>1891</v>
      </c>
      <c r="AR304" s="13" t="s">
        <v>2211</v>
      </c>
      <c r="AS304" s="13" t="s">
        <v>2154</v>
      </c>
      <c r="AT304" s="1" t="s">
        <v>60</v>
      </c>
    </row>
    <row r="305" spans="1:46" ht="13.15" customHeight="1">
      <c r="A305" s="2">
        <v>19852</v>
      </c>
      <c r="B305" s="3" t="s">
        <v>1637</v>
      </c>
      <c r="C305" s="1" t="s">
        <v>1627</v>
      </c>
      <c r="D305" s="3" t="s">
        <v>1628</v>
      </c>
      <c r="E305" s="14">
        <v>633982.47100000002</v>
      </c>
      <c r="F305" s="14">
        <v>6515133.517</v>
      </c>
      <c r="G305" s="4" t="s">
        <v>1629</v>
      </c>
      <c r="H305" s="5">
        <v>74.97</v>
      </c>
      <c r="I305" s="5">
        <v>0.71</v>
      </c>
      <c r="J305" s="5">
        <v>6.63</v>
      </c>
      <c r="K305" s="5">
        <v>6.6</v>
      </c>
      <c r="L305" s="24">
        <v>1.96</v>
      </c>
      <c r="M305" s="33">
        <f t="shared" si="11"/>
        <v>73.010000000000005</v>
      </c>
      <c r="N305" s="64">
        <v>42837</v>
      </c>
      <c r="O305" s="1" t="s">
        <v>1638</v>
      </c>
      <c r="P305" s="7" t="s">
        <v>726</v>
      </c>
      <c r="Q305" s="8">
        <v>0.4</v>
      </c>
      <c r="R305" s="7" t="s">
        <v>1639</v>
      </c>
      <c r="S305" s="8">
        <v>1.9</v>
      </c>
      <c r="T305" s="12" t="s">
        <v>742</v>
      </c>
      <c r="U305" s="8">
        <v>2.1</v>
      </c>
      <c r="V305" s="7" t="s">
        <v>1640</v>
      </c>
      <c r="AI305" s="42" t="s">
        <v>1634</v>
      </c>
      <c r="AJ305" s="43" t="s">
        <v>1635</v>
      </c>
      <c r="AK305" s="56" t="s">
        <v>1842</v>
      </c>
      <c r="AM305" s="1" t="s">
        <v>799</v>
      </c>
      <c r="AN305" s="1" t="s">
        <v>1636</v>
      </c>
      <c r="AO305" s="1" t="s">
        <v>1847</v>
      </c>
      <c r="AP305" s="13" t="s">
        <v>1953</v>
      </c>
      <c r="AQ305" s="13" t="s">
        <v>1889</v>
      </c>
      <c r="AR305" s="13" t="s">
        <v>2210</v>
      </c>
      <c r="AS305" s="13" t="s">
        <v>328</v>
      </c>
      <c r="AT305" s="1" t="s">
        <v>60</v>
      </c>
    </row>
    <row r="306" spans="1:46" ht="13.15" customHeight="1">
      <c r="A306" s="2">
        <v>52691</v>
      </c>
      <c r="B306" s="3" t="s">
        <v>1718</v>
      </c>
      <c r="C306" s="1" t="s">
        <v>1627</v>
      </c>
      <c r="D306" s="3" t="s">
        <v>1628</v>
      </c>
      <c r="E306" s="14">
        <v>633908.84900000005</v>
      </c>
      <c r="F306" s="14">
        <v>6515088.1239999998</v>
      </c>
      <c r="G306" s="4" t="s">
        <v>1641</v>
      </c>
      <c r="H306" s="5">
        <v>75.44</v>
      </c>
      <c r="I306" s="5">
        <v>0.49</v>
      </c>
      <c r="J306" s="5">
        <v>6.75</v>
      </c>
      <c r="K306" s="5">
        <v>6.65</v>
      </c>
      <c r="L306" s="24">
        <v>2.73</v>
      </c>
      <c r="M306" s="33">
        <f t="shared" si="11"/>
        <v>72.709999999999994</v>
      </c>
      <c r="N306" s="64">
        <v>42837</v>
      </c>
      <c r="O306" s="1" t="s">
        <v>1642</v>
      </c>
      <c r="P306" s="7" t="s">
        <v>1643</v>
      </c>
      <c r="Q306" s="8">
        <v>1.2</v>
      </c>
      <c r="R306" s="7" t="s">
        <v>78</v>
      </c>
      <c r="T306" s="12"/>
      <c r="V306" s="7"/>
      <c r="AI306" s="42" t="s">
        <v>1644</v>
      </c>
      <c r="AJ306" s="43" t="s">
        <v>1645</v>
      </c>
      <c r="AK306" s="3" t="s">
        <v>1810</v>
      </c>
      <c r="AM306" s="1" t="s">
        <v>799</v>
      </c>
      <c r="AN306" s="1" t="s">
        <v>1636</v>
      </c>
      <c r="AO306" s="1" t="s">
        <v>1847</v>
      </c>
      <c r="AP306" s="13" t="s">
        <v>1985</v>
      </c>
      <c r="AQ306" s="13" t="s">
        <v>1889</v>
      </c>
      <c r="AR306" s="13" t="s">
        <v>2209</v>
      </c>
      <c r="AS306" s="13" t="s">
        <v>328</v>
      </c>
      <c r="AT306" s="1" t="s">
        <v>1646</v>
      </c>
    </row>
    <row r="307" spans="1:46" ht="13.15" customHeight="1">
      <c r="B307" s="3" t="s">
        <v>712</v>
      </c>
      <c r="C307" s="1" t="s">
        <v>1647</v>
      </c>
      <c r="D307" s="1" t="s">
        <v>1648</v>
      </c>
      <c r="E307" s="14">
        <v>544150.36</v>
      </c>
      <c r="F307" s="14">
        <v>6587569.4019999998</v>
      </c>
      <c r="G307" s="4" t="s">
        <v>1649</v>
      </c>
      <c r="H307" s="5">
        <v>36.75</v>
      </c>
      <c r="I307" s="5">
        <v>0.64</v>
      </c>
      <c r="J307" s="5">
        <v>3.54</v>
      </c>
      <c r="K307" s="5">
        <v>5.7</v>
      </c>
      <c r="L307" s="24" t="s">
        <v>1650</v>
      </c>
      <c r="M307" s="24" t="s">
        <v>1651</v>
      </c>
      <c r="N307" s="64">
        <v>42901</v>
      </c>
      <c r="O307" s="1" t="s">
        <v>1652</v>
      </c>
      <c r="P307" s="9" t="s">
        <v>1653</v>
      </c>
      <c r="Q307" s="8">
        <v>5.7</v>
      </c>
      <c r="R307" s="9" t="s">
        <v>390</v>
      </c>
      <c r="AJ307" s="9"/>
      <c r="AK307" s="3" t="s">
        <v>1828</v>
      </c>
      <c r="AM307" s="14" t="s">
        <v>116</v>
      </c>
      <c r="AN307" s="1" t="s">
        <v>117</v>
      </c>
      <c r="AO307" s="1" t="s">
        <v>1847</v>
      </c>
      <c r="AP307" s="13" t="s">
        <v>2230</v>
      </c>
      <c r="AQ307" s="13" t="s">
        <v>1872</v>
      </c>
      <c r="AR307" s="13" t="s">
        <v>80</v>
      </c>
      <c r="AS307" s="13" t="s">
        <v>328</v>
      </c>
      <c r="AT307" s="1" t="s">
        <v>1654</v>
      </c>
    </row>
    <row r="308" spans="1:46" ht="13.15" customHeight="1">
      <c r="B308" s="3" t="s">
        <v>717</v>
      </c>
      <c r="C308" s="1" t="s">
        <v>1647</v>
      </c>
      <c r="D308" s="1" t="s">
        <v>1648</v>
      </c>
      <c r="E308" s="14">
        <v>544165.13500000001</v>
      </c>
      <c r="F308" s="14">
        <v>6587602.1179999998</v>
      </c>
      <c r="G308" s="4" t="s">
        <v>1649</v>
      </c>
      <c r="H308" s="5">
        <v>37.43</v>
      </c>
      <c r="I308" s="5">
        <v>1.35</v>
      </c>
      <c r="J308" s="5">
        <v>3.88</v>
      </c>
      <c r="K308" s="5">
        <v>4</v>
      </c>
      <c r="L308" s="24">
        <v>5.14</v>
      </c>
      <c r="M308" s="24">
        <f>H308-L308</f>
        <v>32.29</v>
      </c>
      <c r="N308" s="64">
        <v>42901</v>
      </c>
      <c r="O308" s="1" t="s">
        <v>1655</v>
      </c>
      <c r="P308" s="9" t="s">
        <v>1653</v>
      </c>
      <c r="Q308" s="8">
        <v>4</v>
      </c>
      <c r="R308" s="9" t="s">
        <v>1455</v>
      </c>
      <c r="AJ308" s="9"/>
      <c r="AK308" s="3" t="s">
        <v>1828</v>
      </c>
      <c r="AM308" s="14" t="s">
        <v>116</v>
      </c>
      <c r="AN308" s="1" t="s">
        <v>117</v>
      </c>
      <c r="AO308" s="1" t="s">
        <v>1847</v>
      </c>
      <c r="AP308" s="13" t="s">
        <v>2361</v>
      </c>
      <c r="AQ308" s="13" t="s">
        <v>2359</v>
      </c>
      <c r="AR308" s="13" t="s">
        <v>80</v>
      </c>
      <c r="AS308" s="13" t="s">
        <v>328</v>
      </c>
      <c r="AT308" s="1" t="s">
        <v>1654</v>
      </c>
    </row>
    <row r="309" spans="1:46" ht="13.15" customHeight="1">
      <c r="B309" s="3" t="s">
        <v>1718</v>
      </c>
      <c r="C309" s="1" t="s">
        <v>1647</v>
      </c>
      <c r="D309" s="1" t="s">
        <v>1648</v>
      </c>
      <c r="E309" s="14">
        <v>544117.42099999997</v>
      </c>
      <c r="F309" s="14">
        <v>6587559.4280000003</v>
      </c>
      <c r="G309" s="4" t="s">
        <v>1656</v>
      </c>
      <c r="H309" s="5">
        <v>34.67</v>
      </c>
      <c r="I309" s="5">
        <v>0.54</v>
      </c>
      <c r="J309" s="5">
        <v>4</v>
      </c>
      <c r="K309" s="5">
        <v>6.2</v>
      </c>
      <c r="L309" s="24" t="s">
        <v>1657</v>
      </c>
      <c r="M309" s="24" t="s">
        <v>1658</v>
      </c>
      <c r="N309" s="64">
        <v>42901</v>
      </c>
      <c r="O309" s="1" t="s">
        <v>1659</v>
      </c>
      <c r="P309" s="9" t="s">
        <v>1660</v>
      </c>
      <c r="Q309" s="8">
        <v>4</v>
      </c>
      <c r="R309" s="9" t="s">
        <v>1661</v>
      </c>
      <c r="S309" s="8">
        <v>5.8</v>
      </c>
      <c r="T309" s="9" t="s">
        <v>1662</v>
      </c>
      <c r="AJ309" s="9"/>
      <c r="AK309" s="3" t="s">
        <v>1828</v>
      </c>
      <c r="AM309" s="14" t="s">
        <v>116</v>
      </c>
      <c r="AN309" s="1" t="s">
        <v>117</v>
      </c>
      <c r="AO309" s="1" t="s">
        <v>1847</v>
      </c>
      <c r="AP309" s="13" t="s">
        <v>2227</v>
      </c>
      <c r="AQ309" s="13" t="s">
        <v>1872</v>
      </c>
      <c r="AR309" s="13" t="s">
        <v>80</v>
      </c>
      <c r="AS309" s="13" t="s">
        <v>2228</v>
      </c>
      <c r="AT309" s="1" t="s">
        <v>1654</v>
      </c>
    </row>
    <row r="310" spans="1:46" ht="13.15" customHeight="1">
      <c r="B310" s="3" t="s">
        <v>1719</v>
      </c>
      <c r="C310" s="1" t="s">
        <v>1647</v>
      </c>
      <c r="D310" s="1" t="s">
        <v>1648</v>
      </c>
      <c r="E310" s="14">
        <v>544134.30200000003</v>
      </c>
      <c r="F310" s="14">
        <v>6587598.4330000002</v>
      </c>
      <c r="G310" s="4" t="s">
        <v>1656</v>
      </c>
      <c r="H310" s="5">
        <v>34.82</v>
      </c>
      <c r="I310" s="5">
        <v>0.84</v>
      </c>
      <c r="J310" s="5">
        <v>4.05</v>
      </c>
      <c r="K310" s="5">
        <v>5.5</v>
      </c>
      <c r="L310" s="24" t="s">
        <v>1663</v>
      </c>
      <c r="M310" s="24" t="s">
        <v>2229</v>
      </c>
      <c r="N310" s="64">
        <v>42901</v>
      </c>
      <c r="O310" s="1" t="s">
        <v>1665</v>
      </c>
      <c r="P310" s="9" t="s">
        <v>1666</v>
      </c>
      <c r="Q310" s="8">
        <v>2.5</v>
      </c>
      <c r="R310" s="9" t="s">
        <v>1667</v>
      </c>
      <c r="S310" s="8">
        <v>5.5</v>
      </c>
      <c r="T310" s="9" t="s">
        <v>1668</v>
      </c>
      <c r="AJ310" s="9"/>
      <c r="AK310" s="3" t="s">
        <v>1828</v>
      </c>
      <c r="AM310" s="14" t="s">
        <v>116</v>
      </c>
      <c r="AN310" s="1" t="s">
        <v>117</v>
      </c>
      <c r="AO310" s="1" t="s">
        <v>1847</v>
      </c>
      <c r="AP310" s="13" t="s">
        <v>2301</v>
      </c>
      <c r="AQ310" s="13" t="s">
        <v>1872</v>
      </c>
      <c r="AR310" s="13" t="s">
        <v>80</v>
      </c>
      <c r="AS310" s="13" t="s">
        <v>2226</v>
      </c>
      <c r="AT310" s="1" t="s">
        <v>1654</v>
      </c>
    </row>
    <row r="311" spans="1:46" ht="13.15" customHeight="1">
      <c r="B311" s="3" t="s">
        <v>1720</v>
      </c>
      <c r="C311" s="1" t="s">
        <v>1647</v>
      </c>
      <c r="D311" s="1" t="s">
        <v>1648</v>
      </c>
      <c r="E311" s="14">
        <v>544152.326</v>
      </c>
      <c r="F311" s="14">
        <v>6587634.5209999997</v>
      </c>
      <c r="G311" s="4" t="s">
        <v>1656</v>
      </c>
      <c r="H311" s="5">
        <v>34.43</v>
      </c>
      <c r="I311" s="5">
        <v>0.52</v>
      </c>
      <c r="J311" s="5">
        <v>4.8</v>
      </c>
      <c r="K311" s="5">
        <v>4.5</v>
      </c>
      <c r="L311" s="24" t="s">
        <v>1669</v>
      </c>
      <c r="M311" s="24" t="s">
        <v>1670</v>
      </c>
      <c r="N311" s="64">
        <v>42901</v>
      </c>
      <c r="O311" s="1" t="s">
        <v>1671</v>
      </c>
      <c r="P311" s="9" t="s">
        <v>179</v>
      </c>
      <c r="Q311" s="8">
        <v>2.5</v>
      </c>
      <c r="R311" s="9" t="s">
        <v>1672</v>
      </c>
      <c r="S311" s="8">
        <v>4.5</v>
      </c>
      <c r="T311" s="9" t="s">
        <v>1455</v>
      </c>
      <c r="AJ311" s="9"/>
      <c r="AK311" s="3" t="s">
        <v>1828</v>
      </c>
      <c r="AM311" s="14" t="s">
        <v>116</v>
      </c>
      <c r="AN311" s="1" t="s">
        <v>117</v>
      </c>
      <c r="AO311" s="1" t="s">
        <v>1847</v>
      </c>
      <c r="AP311" s="13" t="s">
        <v>2217</v>
      </c>
      <c r="AQ311" s="13" t="s">
        <v>1872</v>
      </c>
      <c r="AR311" s="13" t="s">
        <v>80</v>
      </c>
      <c r="AS311" s="13" t="s">
        <v>328</v>
      </c>
      <c r="AT311" s="1" t="s">
        <v>1654</v>
      </c>
    </row>
    <row r="312" spans="1:46" ht="13.15" customHeight="1">
      <c r="B312" s="3" t="s">
        <v>1730</v>
      </c>
      <c r="C312" s="1" t="s">
        <v>1647</v>
      </c>
      <c r="D312" s="1" t="s">
        <v>1648</v>
      </c>
      <c r="E312" s="14">
        <v>544086.19299999997</v>
      </c>
      <c r="F312" s="14">
        <v>6587561.2419999996</v>
      </c>
      <c r="G312" s="4" t="s">
        <v>1673</v>
      </c>
      <c r="H312" s="5">
        <v>35.01</v>
      </c>
      <c r="I312" s="5">
        <v>0.66</v>
      </c>
      <c r="J312" s="5">
        <v>11.75</v>
      </c>
      <c r="K312" s="5">
        <v>13.8</v>
      </c>
      <c r="L312" s="24">
        <v>8.0299999999999994</v>
      </c>
      <c r="M312" s="24">
        <f>H312-L312</f>
        <v>26.979999999999997</v>
      </c>
      <c r="N312" s="64">
        <v>42901</v>
      </c>
      <c r="O312" s="1" t="s">
        <v>1674</v>
      </c>
      <c r="P312" s="9" t="s">
        <v>179</v>
      </c>
      <c r="Q312" s="8">
        <v>0.8</v>
      </c>
      <c r="R312" s="9" t="s">
        <v>1675</v>
      </c>
      <c r="S312" s="8">
        <v>7</v>
      </c>
      <c r="T312" s="9" t="s">
        <v>1676</v>
      </c>
      <c r="U312" s="8">
        <v>13.9</v>
      </c>
      <c r="V312" s="9" t="s">
        <v>1677</v>
      </c>
      <c r="AJ312" s="9"/>
      <c r="AK312" s="3" t="s">
        <v>1828</v>
      </c>
      <c r="AM312" s="14" t="s">
        <v>116</v>
      </c>
      <c r="AN312" s="1" t="s">
        <v>117</v>
      </c>
      <c r="AO312" s="1" t="s">
        <v>1848</v>
      </c>
      <c r="AP312" s="13" t="s">
        <v>2231</v>
      </c>
      <c r="AQ312" s="13" t="s">
        <v>1889</v>
      </c>
      <c r="AR312" s="13" t="s">
        <v>2216</v>
      </c>
      <c r="AS312" s="13" t="s">
        <v>2360</v>
      </c>
      <c r="AT312" s="1" t="s">
        <v>1654</v>
      </c>
    </row>
    <row r="313" spans="1:46" ht="13.15" customHeight="1">
      <c r="B313" s="3" t="s">
        <v>1731</v>
      </c>
      <c r="C313" s="1" t="s">
        <v>1647</v>
      </c>
      <c r="D313" s="1" t="s">
        <v>1648</v>
      </c>
      <c r="E313" s="14">
        <v>544113.70799999998</v>
      </c>
      <c r="F313" s="14">
        <v>6587616.0259999996</v>
      </c>
      <c r="G313" s="4" t="s">
        <v>1673</v>
      </c>
      <c r="H313" s="5">
        <v>35.31</v>
      </c>
      <c r="I313" s="5">
        <v>1.1000000000000001</v>
      </c>
      <c r="J313" s="5">
        <v>8.42</v>
      </c>
      <c r="K313" s="5">
        <v>10</v>
      </c>
      <c r="L313" s="24" t="s">
        <v>1678</v>
      </c>
      <c r="M313" s="24" t="s">
        <v>1679</v>
      </c>
      <c r="N313" s="64">
        <v>42901</v>
      </c>
      <c r="O313" s="1" t="s">
        <v>1680</v>
      </c>
      <c r="P313" s="9" t="s">
        <v>1681</v>
      </c>
      <c r="Q313" s="8">
        <v>1</v>
      </c>
      <c r="R313" s="9" t="s">
        <v>1682</v>
      </c>
      <c r="S313" s="8">
        <v>3.5</v>
      </c>
      <c r="T313" s="9" t="s">
        <v>1683</v>
      </c>
      <c r="U313" s="8">
        <v>5</v>
      </c>
      <c r="V313" s="9" t="s">
        <v>1684</v>
      </c>
      <c r="W313" s="8">
        <v>8</v>
      </c>
      <c r="X313" s="9" t="s">
        <v>1676</v>
      </c>
      <c r="AJ313" s="9"/>
      <c r="AK313" s="3" t="s">
        <v>1828</v>
      </c>
      <c r="AM313" s="14" t="s">
        <v>116</v>
      </c>
      <c r="AN313" s="1" t="s">
        <v>117</v>
      </c>
      <c r="AO313" s="1" t="s">
        <v>1847</v>
      </c>
      <c r="AP313" s="13" t="s">
        <v>2304</v>
      </c>
      <c r="AQ313" s="13" t="s">
        <v>1872</v>
      </c>
      <c r="AR313" s="13" t="s">
        <v>80</v>
      </c>
      <c r="AS313" s="13" t="s">
        <v>308</v>
      </c>
      <c r="AT313" s="1" t="s">
        <v>1654</v>
      </c>
    </row>
    <row r="314" spans="1:46" ht="13.15" customHeight="1">
      <c r="B314" s="3" t="s">
        <v>1732</v>
      </c>
      <c r="C314" s="1" t="s">
        <v>1647</v>
      </c>
      <c r="D314" s="1" t="s">
        <v>1648</v>
      </c>
      <c r="E314" s="14">
        <v>544118.25600000005</v>
      </c>
      <c r="F314" s="14">
        <v>6587645.2920000004</v>
      </c>
      <c r="G314" s="4" t="s">
        <v>1673</v>
      </c>
      <c r="H314" s="5">
        <v>33.880000000000003</v>
      </c>
      <c r="I314" s="5">
        <v>0.65</v>
      </c>
      <c r="J314" s="5">
        <v>10.33</v>
      </c>
      <c r="K314" s="5">
        <v>11.5</v>
      </c>
      <c r="L314" s="24">
        <v>10.48</v>
      </c>
      <c r="M314" s="24">
        <f>H314-L314</f>
        <v>23.400000000000002</v>
      </c>
      <c r="N314" s="64">
        <v>42901</v>
      </c>
      <c r="O314" s="1" t="s">
        <v>1685</v>
      </c>
      <c r="P314" s="9" t="s">
        <v>1686</v>
      </c>
      <c r="Q314" s="8">
        <v>3</v>
      </c>
      <c r="R314" s="9" t="s">
        <v>1676</v>
      </c>
      <c r="S314" s="8">
        <v>10.5</v>
      </c>
      <c r="T314" s="9" t="s">
        <v>1687</v>
      </c>
      <c r="AJ314" s="9"/>
      <c r="AK314" s="3" t="s">
        <v>1828</v>
      </c>
      <c r="AM314" s="14" t="s">
        <v>116</v>
      </c>
      <c r="AN314" s="1" t="s">
        <v>117</v>
      </c>
      <c r="AO314" s="1" t="s">
        <v>1847</v>
      </c>
      <c r="AP314" s="13" t="s">
        <v>2302</v>
      </c>
      <c r="AQ314" s="13" t="s">
        <v>1889</v>
      </c>
      <c r="AR314" s="13" t="s">
        <v>2215</v>
      </c>
      <c r="AS314" s="13" t="s">
        <v>308</v>
      </c>
      <c r="AT314" s="1" t="s">
        <v>1654</v>
      </c>
    </row>
    <row r="315" spans="1:46" ht="13.15" customHeight="1">
      <c r="B315" s="3" t="s">
        <v>1733</v>
      </c>
      <c r="C315" s="1" t="s">
        <v>1647</v>
      </c>
      <c r="D315" s="1" t="s">
        <v>1648</v>
      </c>
      <c r="E315" s="14">
        <v>544063.68299999996</v>
      </c>
      <c r="F315" s="14">
        <v>6587678.7999999998</v>
      </c>
      <c r="G315" s="4" t="s">
        <v>1656</v>
      </c>
      <c r="H315" s="5">
        <v>25.45</v>
      </c>
      <c r="I315" s="5">
        <v>0.4</v>
      </c>
      <c r="J315" s="5">
        <v>5.28</v>
      </c>
      <c r="K315" s="5">
        <v>5.2</v>
      </c>
      <c r="L315" s="24">
        <v>1.64</v>
      </c>
      <c r="M315" s="24">
        <f>H315-L315</f>
        <v>23.81</v>
      </c>
      <c r="N315" s="64">
        <v>42901</v>
      </c>
      <c r="O315" s="1" t="s">
        <v>1688</v>
      </c>
      <c r="P315" s="9" t="s">
        <v>1689</v>
      </c>
      <c r="Q315" s="8">
        <v>2.5</v>
      </c>
      <c r="R315" s="9" t="s">
        <v>1676</v>
      </c>
      <c r="S315" s="8">
        <v>5.0999999999999996</v>
      </c>
      <c r="T315" s="9" t="s">
        <v>1677</v>
      </c>
      <c r="AI315" s="42" t="s">
        <v>1690</v>
      </c>
      <c r="AJ315" s="42" t="s">
        <v>1691</v>
      </c>
      <c r="AK315" s="48" t="s">
        <v>1829</v>
      </c>
      <c r="AM315" s="14" t="s">
        <v>116</v>
      </c>
      <c r="AN315" s="1" t="s">
        <v>117</v>
      </c>
      <c r="AO315" s="1" t="s">
        <v>1847</v>
      </c>
      <c r="AP315" s="13" t="s">
        <v>2214</v>
      </c>
      <c r="AQ315" s="13" t="s">
        <v>1889</v>
      </c>
      <c r="AR315" s="13" t="s">
        <v>2318</v>
      </c>
      <c r="AS315" s="13" t="s">
        <v>308</v>
      </c>
      <c r="AT315" s="1" t="s">
        <v>1654</v>
      </c>
    </row>
    <row r="316" spans="1:46" ht="13.15" customHeight="1">
      <c r="B316" s="3" t="s">
        <v>1692</v>
      </c>
      <c r="C316" s="1" t="s">
        <v>1647</v>
      </c>
      <c r="D316" s="1" t="s">
        <v>1648</v>
      </c>
      <c r="E316" s="14">
        <v>544093.04500000004</v>
      </c>
      <c r="F316" s="14">
        <v>6587697.3499999996</v>
      </c>
      <c r="G316" s="4" t="s">
        <v>1656</v>
      </c>
      <c r="H316" s="5">
        <v>24.83</v>
      </c>
      <c r="I316" s="5">
        <v>0.48</v>
      </c>
      <c r="J316" s="5">
        <v>4.42</v>
      </c>
      <c r="K316" s="5">
        <v>4.0999999999999996</v>
      </c>
      <c r="L316" s="24">
        <v>2.1800000000000002</v>
      </c>
      <c r="M316" s="24">
        <f>H316-L316</f>
        <v>22.65</v>
      </c>
      <c r="N316" s="64">
        <v>42901</v>
      </c>
      <c r="O316" s="1" t="s">
        <v>1693</v>
      </c>
      <c r="P316" s="9" t="s">
        <v>1694</v>
      </c>
      <c r="Q316" s="8">
        <v>0.5</v>
      </c>
      <c r="R316" s="9" t="s">
        <v>1695</v>
      </c>
      <c r="S316" s="8">
        <v>4.0999999999999996</v>
      </c>
      <c r="T316" s="9" t="s">
        <v>1696</v>
      </c>
      <c r="U316" s="8">
        <v>4.4000000000000004</v>
      </c>
      <c r="V316" s="9" t="s">
        <v>1677</v>
      </c>
      <c r="AI316" s="42" t="s">
        <v>1690</v>
      </c>
      <c r="AJ316" s="42" t="s">
        <v>1691</v>
      </c>
      <c r="AK316" s="48" t="s">
        <v>1829</v>
      </c>
      <c r="AM316" s="14" t="s">
        <v>116</v>
      </c>
      <c r="AN316" s="1" t="s">
        <v>117</v>
      </c>
      <c r="AO316" s="1" t="s">
        <v>1847</v>
      </c>
      <c r="AP316" s="13" t="s">
        <v>2213</v>
      </c>
      <c r="AQ316" s="13" t="s">
        <v>1889</v>
      </c>
      <c r="AR316" s="13" t="s">
        <v>2319</v>
      </c>
      <c r="AS316" s="13" t="s">
        <v>308</v>
      </c>
      <c r="AT316" s="1" t="s">
        <v>1697</v>
      </c>
    </row>
    <row r="317" spans="1:46" ht="13.15" customHeight="1">
      <c r="B317" s="3" t="s">
        <v>1698</v>
      </c>
      <c r="C317" s="1" t="s">
        <v>1647</v>
      </c>
      <c r="D317" s="1" t="s">
        <v>1648</v>
      </c>
      <c r="E317" s="14">
        <v>544135.84900000005</v>
      </c>
      <c r="F317" s="14">
        <v>6587597.5250000004</v>
      </c>
      <c r="G317" s="4" t="s">
        <v>1649</v>
      </c>
      <c r="H317" s="5">
        <v>34.4</v>
      </c>
      <c r="I317" s="5">
        <v>0.36</v>
      </c>
      <c r="J317" s="5">
        <v>7.25</v>
      </c>
      <c r="K317" s="5">
        <v>9.8000000000000007</v>
      </c>
      <c r="L317" s="24" t="s">
        <v>1699</v>
      </c>
      <c r="M317" s="24" t="s">
        <v>1700</v>
      </c>
      <c r="N317" s="64">
        <v>42901</v>
      </c>
      <c r="O317" s="1" t="s">
        <v>1701</v>
      </c>
      <c r="P317" s="9" t="s">
        <v>1702</v>
      </c>
      <c r="Q317" s="8">
        <v>3.8</v>
      </c>
      <c r="R317" s="9" t="s">
        <v>1703</v>
      </c>
      <c r="S317" s="8">
        <v>5.8</v>
      </c>
      <c r="T317" s="9" t="s">
        <v>1704</v>
      </c>
      <c r="U317" s="8">
        <v>9.8000000000000007</v>
      </c>
      <c r="V317" s="9" t="s">
        <v>327</v>
      </c>
      <c r="AJ317" s="9"/>
      <c r="AK317" s="3" t="s">
        <v>1828</v>
      </c>
      <c r="AM317" s="14" t="s">
        <v>116</v>
      </c>
      <c r="AN317" s="1" t="s">
        <v>117</v>
      </c>
      <c r="AO317" s="1" t="s">
        <v>1847</v>
      </c>
      <c r="AP317" s="13" t="s">
        <v>2320</v>
      </c>
      <c r="AQ317" s="13" t="s">
        <v>1872</v>
      </c>
      <c r="AR317" s="13" t="s">
        <v>80</v>
      </c>
      <c r="AS317" s="13" t="s">
        <v>2212</v>
      </c>
      <c r="AT317" s="1" t="s">
        <v>1654</v>
      </c>
    </row>
    <row r="318" spans="1:46" ht="13.15" customHeight="1">
      <c r="A318" s="2">
        <v>19833</v>
      </c>
      <c r="B318" s="3" t="s">
        <v>1721</v>
      </c>
      <c r="C318" s="13" t="s">
        <v>1705</v>
      </c>
      <c r="D318" s="3" t="s">
        <v>1706</v>
      </c>
      <c r="E318" s="14">
        <v>428216.60800000001</v>
      </c>
      <c r="F318" s="14">
        <v>6540257.3470000001</v>
      </c>
      <c r="G318" s="4" t="s">
        <v>431</v>
      </c>
      <c r="H318" s="5">
        <v>4.22</v>
      </c>
      <c r="I318" s="5">
        <v>0.25</v>
      </c>
      <c r="J318" s="5">
        <v>13.8</v>
      </c>
      <c r="K318" s="5">
        <v>14</v>
      </c>
      <c r="L318" s="24">
        <v>1.21</v>
      </c>
      <c r="M318" s="33">
        <f>H318-L318</f>
        <v>3.01</v>
      </c>
      <c r="N318" s="64">
        <v>42830</v>
      </c>
      <c r="O318" s="1" t="s">
        <v>1707</v>
      </c>
      <c r="P318" s="9" t="s">
        <v>83</v>
      </c>
      <c r="Q318" s="8">
        <v>0.3</v>
      </c>
      <c r="R318" s="9" t="s">
        <v>1708</v>
      </c>
      <c r="S318" s="8">
        <v>4.4000000000000004</v>
      </c>
      <c r="T318" s="9" t="s">
        <v>1709</v>
      </c>
      <c r="U318" s="8">
        <v>7.3</v>
      </c>
      <c r="V318" s="9" t="s">
        <v>1710</v>
      </c>
      <c r="W318" s="8">
        <v>7.8</v>
      </c>
      <c r="X318" s="9" t="s">
        <v>1711</v>
      </c>
      <c r="Y318" s="8">
        <v>8.6999999999999993</v>
      </c>
      <c r="Z318" s="9" t="s">
        <v>1712</v>
      </c>
      <c r="AI318" s="1" t="s">
        <v>522</v>
      </c>
      <c r="AJ318" s="9"/>
      <c r="AM318" s="1" t="s">
        <v>306</v>
      </c>
      <c r="AN318" s="1" t="s">
        <v>522</v>
      </c>
      <c r="AO318" s="1" t="s">
        <v>1847</v>
      </c>
      <c r="AP318" s="13" t="s">
        <v>1986</v>
      </c>
      <c r="AQ318" s="13" t="s">
        <v>1879</v>
      </c>
      <c r="AR318" s="13" t="s">
        <v>2202</v>
      </c>
      <c r="AS318" s="13" t="s">
        <v>308</v>
      </c>
      <c r="AT318" s="1" t="s">
        <v>1713</v>
      </c>
    </row>
    <row r="319" spans="1:46" ht="13.15" customHeight="1">
      <c r="A319" s="2">
        <v>19834</v>
      </c>
      <c r="B319" s="3" t="s">
        <v>1722</v>
      </c>
      <c r="C319" s="13" t="s">
        <v>1705</v>
      </c>
      <c r="D319" s="3" t="s">
        <v>1706</v>
      </c>
      <c r="E319" s="14">
        <v>428366.84100000001</v>
      </c>
      <c r="F319" s="14">
        <v>6539907.4380000001</v>
      </c>
      <c r="G319" s="4" t="s">
        <v>431</v>
      </c>
      <c r="H319" s="5">
        <v>6.08</v>
      </c>
      <c r="I319" s="5">
        <v>0.8</v>
      </c>
      <c r="J319" s="5">
        <v>9.9</v>
      </c>
      <c r="K319" s="5">
        <v>12</v>
      </c>
      <c r="L319" s="24">
        <v>2.06</v>
      </c>
      <c r="M319" s="33">
        <f>H319-L319</f>
        <v>4.0199999999999996</v>
      </c>
      <c r="N319" s="64">
        <v>42830</v>
      </c>
      <c r="O319" s="1" t="s">
        <v>1714</v>
      </c>
      <c r="P319" s="9" t="s">
        <v>1715</v>
      </c>
      <c r="Q319" s="8">
        <v>0.8</v>
      </c>
      <c r="R319" s="9" t="s">
        <v>83</v>
      </c>
      <c r="S319" s="8">
        <v>0.9</v>
      </c>
      <c r="T319" s="9" t="s">
        <v>1716</v>
      </c>
      <c r="U319" s="8">
        <v>2.5</v>
      </c>
      <c r="V319" s="9" t="s">
        <v>1709</v>
      </c>
      <c r="W319" s="8">
        <v>4.9000000000000004</v>
      </c>
      <c r="X319" s="9" t="s">
        <v>1717</v>
      </c>
      <c r="Y319" s="8">
        <v>5.7</v>
      </c>
      <c r="Z319" s="9" t="s">
        <v>1711</v>
      </c>
      <c r="AA319" s="8">
        <v>6.7</v>
      </c>
      <c r="AB319" s="9" t="s">
        <v>1712</v>
      </c>
      <c r="AI319" s="1" t="s">
        <v>522</v>
      </c>
      <c r="AJ319" s="9"/>
      <c r="AM319" s="1" t="s">
        <v>306</v>
      </c>
      <c r="AN319" s="1" t="s">
        <v>522</v>
      </c>
      <c r="AO319" s="1" t="s">
        <v>1847</v>
      </c>
      <c r="AP319" s="13" t="s">
        <v>2303</v>
      </c>
      <c r="AQ319" s="13" t="s">
        <v>2200</v>
      </c>
      <c r="AR319" s="13" t="s">
        <v>2201</v>
      </c>
      <c r="AS319" s="13" t="s">
        <v>2199</v>
      </c>
      <c r="AT319" s="1" t="s">
        <v>1713</v>
      </c>
    </row>
  </sheetData>
  <sortState ref="A2:AZ323">
    <sortCondition ref="D2:D323"/>
    <sortCondition ref="C2:C323"/>
    <sortCondition ref="B2:B323"/>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320"/>
  <sheetViews>
    <sheetView workbookViewId="0">
      <pane xSplit="4" ySplit="1" topLeftCell="E2" activePane="bottomRight" state="frozen"/>
      <selection pane="topRight" activeCell="E1" sqref="E1"/>
      <selection pane="bottomLeft" activeCell="A2" sqref="A2"/>
      <selection pane="bottomRight" activeCell="E2" sqref="E2"/>
    </sheetView>
  </sheetViews>
  <sheetFormatPr defaultRowHeight="12.75"/>
  <cols>
    <col min="1" max="1" width="8" style="2" bestFit="1" customWidth="1"/>
    <col min="2" max="2" width="15" style="3" bestFit="1" customWidth="1"/>
    <col min="3" max="3" width="11.42578125" style="1" bestFit="1" customWidth="1"/>
    <col min="4" max="4" width="39.42578125" style="1" bestFit="1" customWidth="1"/>
    <col min="5" max="5" width="9.5703125" style="5" bestFit="1" customWidth="1"/>
    <col min="6" max="6" width="10.5703125" style="5" bestFit="1" customWidth="1"/>
    <col min="7" max="7" width="23.28515625" style="4" bestFit="1" customWidth="1"/>
    <col min="8" max="8" width="18.28515625" style="5" bestFit="1" customWidth="1"/>
    <col min="9" max="9" width="17.28515625" style="5" bestFit="1" customWidth="1"/>
    <col min="10" max="10" width="22.28515625" style="5" bestFit="1" customWidth="1"/>
    <col min="11" max="11" width="27.85546875" style="5" bestFit="1" customWidth="1"/>
    <col min="12" max="12" width="24.28515625" style="24" bestFit="1" customWidth="1"/>
    <col min="13" max="13" width="16.42578125" style="24" bestFit="1" customWidth="1"/>
    <col min="14" max="14" width="18.42578125" style="1" bestFit="1" customWidth="1"/>
    <col min="15" max="15" width="70.28515625" style="1" bestFit="1" customWidth="1"/>
    <col min="16" max="16" width="194.85546875" style="9" bestFit="1" customWidth="1"/>
    <col min="17" max="17" width="7.5703125" style="8" bestFit="1" customWidth="1"/>
    <col min="18" max="18" width="183.28515625" style="9" bestFit="1" customWidth="1"/>
    <col min="19" max="19" width="7.5703125" style="8" bestFit="1" customWidth="1"/>
    <col min="20" max="20" width="199.85546875" style="9" bestFit="1" customWidth="1"/>
    <col min="21" max="21" width="7.5703125" style="8" bestFit="1" customWidth="1"/>
    <col min="22" max="22" width="172" style="9" bestFit="1" customWidth="1"/>
    <col min="23" max="23" width="7.5703125" style="8" bestFit="1" customWidth="1"/>
    <col min="24" max="24" width="122" style="9" bestFit="1" customWidth="1"/>
    <col min="25" max="25" width="7.5703125" style="8" bestFit="1" customWidth="1"/>
    <col min="26" max="26" width="132.140625" style="9" bestFit="1" customWidth="1"/>
    <col min="27" max="27" width="7.5703125" style="8" bestFit="1" customWidth="1"/>
    <col min="28" max="28" width="98.140625" style="9" bestFit="1" customWidth="1"/>
    <col min="29" max="29" width="7.5703125" style="8" bestFit="1" customWidth="1"/>
    <col min="30" max="30" width="101.28515625" style="9" bestFit="1" customWidth="1"/>
    <col min="31" max="31" width="7.5703125" style="8" bestFit="1" customWidth="1"/>
    <col min="32" max="32" width="110.28515625" style="9" bestFit="1" customWidth="1"/>
    <col min="33" max="33" width="8.5703125" style="8" bestFit="1" customWidth="1"/>
    <col min="34" max="34" width="114.42578125" style="9" bestFit="1" customWidth="1"/>
    <col min="35" max="35" width="40.5703125" style="1" bestFit="1" customWidth="1"/>
    <col min="36" max="36" width="24.5703125" style="36" bestFit="1" customWidth="1"/>
    <col min="37" max="37" width="100.28515625" style="3" bestFit="1" customWidth="1"/>
    <col min="38" max="38" width="16" style="1" bestFit="1" customWidth="1"/>
    <col min="39" max="39" width="9.85546875" style="1" bestFit="1" customWidth="1"/>
    <col min="40" max="40" width="14.5703125" style="1" bestFit="1" customWidth="1"/>
    <col min="41" max="41" width="163.5703125" style="13" customWidth="1"/>
    <col min="42" max="42" width="165" style="13" bestFit="1" customWidth="1"/>
    <col min="43" max="43" width="180.7109375" style="13" customWidth="1"/>
    <col min="44" max="44" width="168.7109375" style="13" bestFit="1" customWidth="1"/>
    <col min="45" max="45" width="119" style="1" bestFit="1" customWidth="1"/>
    <col min="46" max="46" width="1.7109375" style="1" customWidth="1"/>
    <col min="47" max="47" width="2" style="1" bestFit="1" customWidth="1"/>
    <col min="48" max="53" width="3" style="1" bestFit="1" customWidth="1"/>
    <col min="54" max="57" width="2" style="1" bestFit="1" customWidth="1"/>
    <col min="58" max="59" width="3" style="1" bestFit="1" customWidth="1"/>
    <col min="60" max="60" width="2" style="1" bestFit="1" customWidth="1"/>
    <col min="61" max="61" width="3" style="1" bestFit="1" customWidth="1"/>
    <col min="62" max="62" width="4" style="1" bestFit="1" customWidth="1"/>
    <col min="63" max="63" width="2" style="1" bestFit="1" customWidth="1"/>
    <col min="64" max="64" width="4" style="1" bestFit="1" customWidth="1"/>
    <col min="65" max="65" width="2" style="1" bestFit="1" customWidth="1"/>
    <col min="66" max="66" width="4" style="1" bestFit="1" customWidth="1"/>
    <col min="67" max="67" width="2" style="1" bestFit="1" customWidth="1"/>
    <col min="68" max="68" width="4" style="1" bestFit="1" customWidth="1"/>
    <col min="69" max="69" width="2" style="1" bestFit="1" customWidth="1"/>
    <col min="70" max="70" width="4" style="1" bestFit="1" customWidth="1"/>
    <col min="71" max="71" width="2" style="1" bestFit="1" customWidth="1"/>
    <col min="72" max="72" width="4" style="1" bestFit="1" customWidth="1"/>
    <col min="73" max="73" width="2" style="1" bestFit="1" customWidth="1"/>
    <col min="74" max="74" width="4" style="1" bestFit="1" customWidth="1"/>
    <col min="75" max="75" width="2" style="1" bestFit="1" customWidth="1"/>
    <col min="76" max="76" width="4" style="1" bestFit="1" customWidth="1"/>
    <col min="77" max="77" width="2" style="1" bestFit="1" customWidth="1"/>
    <col min="78" max="78" width="4" style="1" bestFit="1" customWidth="1"/>
    <col min="79" max="79" width="2" style="1" bestFit="1" customWidth="1"/>
    <col min="80" max="80" width="4" style="1" bestFit="1" customWidth="1"/>
    <col min="81" max="82" width="3" style="1" bestFit="1" customWidth="1"/>
    <col min="83" max="83" width="4" style="1" bestFit="1" customWidth="1"/>
    <col min="84" max="86" width="3" style="1" bestFit="1" customWidth="1"/>
    <col min="87" max="87" width="8.5703125" style="1" customWidth="1"/>
    <col min="88" max="88" width="7" style="1" customWidth="1"/>
    <col min="89" max="89" width="13.85546875" style="1" customWidth="1"/>
    <col min="90" max="90" width="7.42578125" style="1" customWidth="1"/>
    <col min="91" max="91" width="19.140625" style="1" customWidth="1"/>
    <col min="92" max="92" width="6.140625" style="1" bestFit="1" customWidth="1"/>
    <col min="93" max="250" width="9.140625" style="1"/>
    <col min="251" max="251" width="8.85546875" style="1" customWidth="1"/>
    <col min="252" max="252" width="10.7109375" style="1" customWidth="1"/>
    <col min="253" max="260" width="9.140625" style="1"/>
    <col min="261" max="261" width="12.42578125" style="1" customWidth="1"/>
    <col min="262" max="264" width="8.85546875" style="1" customWidth="1"/>
    <col min="265" max="265" width="10.28515625" style="1" customWidth="1"/>
    <col min="266" max="266" width="9.140625" style="1"/>
    <col min="267" max="267" width="20.5703125" style="1" customWidth="1"/>
    <col min="268" max="268" width="14" style="1" customWidth="1"/>
    <col min="269" max="269" width="12.7109375" style="1" customWidth="1"/>
    <col min="270" max="277" width="9.140625" style="1"/>
    <col min="278" max="279" width="9.28515625" style="1" customWidth="1"/>
    <col min="280" max="287" width="9.140625" style="1"/>
    <col min="288" max="288" width="10" style="1" customWidth="1"/>
    <col min="289" max="506" width="9.140625" style="1"/>
    <col min="507" max="507" width="8.85546875" style="1" customWidth="1"/>
    <col min="508" max="508" width="10.7109375" style="1" customWidth="1"/>
    <col min="509" max="516" width="9.140625" style="1"/>
    <col min="517" max="517" width="12.42578125" style="1" customWidth="1"/>
    <col min="518" max="520" width="8.85546875" style="1" customWidth="1"/>
    <col min="521" max="521" width="10.28515625" style="1" customWidth="1"/>
    <col min="522" max="522" width="9.140625" style="1"/>
    <col min="523" max="523" width="20.5703125" style="1" customWidth="1"/>
    <col min="524" max="524" width="14" style="1" customWidth="1"/>
    <col min="525" max="525" width="12.7109375" style="1" customWidth="1"/>
    <col min="526" max="533" width="9.140625" style="1"/>
    <col min="534" max="535" width="9.28515625" style="1" customWidth="1"/>
    <col min="536" max="543" width="9.140625" style="1"/>
    <col min="544" max="544" width="10" style="1" customWidth="1"/>
    <col min="545" max="762" width="9.140625" style="1"/>
    <col min="763" max="763" width="8.85546875" style="1" customWidth="1"/>
    <col min="764" max="764" width="10.7109375" style="1" customWidth="1"/>
    <col min="765" max="772" width="9.140625" style="1"/>
    <col min="773" max="773" width="12.42578125" style="1" customWidth="1"/>
    <col min="774" max="776" width="8.85546875" style="1" customWidth="1"/>
    <col min="777" max="777" width="10.28515625" style="1" customWidth="1"/>
    <col min="778" max="778" width="9.140625" style="1"/>
    <col min="779" max="779" width="20.5703125" style="1" customWidth="1"/>
    <col min="780" max="780" width="14" style="1" customWidth="1"/>
    <col min="781" max="781" width="12.7109375" style="1" customWidth="1"/>
    <col min="782" max="789" width="9.140625" style="1"/>
    <col min="790" max="791" width="9.28515625" style="1" customWidth="1"/>
    <col min="792" max="799" width="9.140625" style="1"/>
    <col min="800" max="800" width="10" style="1" customWidth="1"/>
    <col min="801" max="1018" width="9.140625" style="1"/>
    <col min="1019" max="1019" width="8.85546875" style="1" customWidth="1"/>
    <col min="1020" max="1020" width="10.7109375" style="1" customWidth="1"/>
    <col min="1021" max="1028" width="9.140625" style="1"/>
    <col min="1029" max="1029" width="12.42578125" style="1" customWidth="1"/>
    <col min="1030" max="1032" width="8.85546875" style="1" customWidth="1"/>
    <col min="1033" max="1033" width="10.28515625" style="1" customWidth="1"/>
    <col min="1034" max="1034" width="9.140625" style="1"/>
    <col min="1035" max="1035" width="20.5703125" style="1" customWidth="1"/>
    <col min="1036" max="1036" width="14" style="1" customWidth="1"/>
    <col min="1037" max="1037" width="12.7109375" style="1" customWidth="1"/>
    <col min="1038" max="1045" width="9.140625" style="1"/>
    <col min="1046" max="1047" width="9.28515625" style="1" customWidth="1"/>
    <col min="1048" max="1055" width="9.140625" style="1"/>
    <col min="1056" max="1056" width="10" style="1" customWidth="1"/>
    <col min="1057" max="1274" width="9.140625" style="1"/>
    <col min="1275" max="1275" width="8.85546875" style="1" customWidth="1"/>
    <col min="1276" max="1276" width="10.7109375" style="1" customWidth="1"/>
    <col min="1277" max="1284" width="9.140625" style="1"/>
    <col min="1285" max="1285" width="12.42578125" style="1" customWidth="1"/>
    <col min="1286" max="1288" width="8.85546875" style="1" customWidth="1"/>
    <col min="1289" max="1289" width="10.28515625" style="1" customWidth="1"/>
    <col min="1290" max="1290" width="9.140625" style="1"/>
    <col min="1291" max="1291" width="20.5703125" style="1" customWidth="1"/>
    <col min="1292" max="1292" width="14" style="1" customWidth="1"/>
    <col min="1293" max="1293" width="12.7109375" style="1" customWidth="1"/>
    <col min="1294" max="1301" width="9.140625" style="1"/>
    <col min="1302" max="1303" width="9.28515625" style="1" customWidth="1"/>
    <col min="1304" max="1311" width="9.140625" style="1"/>
    <col min="1312" max="1312" width="10" style="1" customWidth="1"/>
    <col min="1313" max="1530" width="9.140625" style="1"/>
    <col min="1531" max="1531" width="8.85546875" style="1" customWidth="1"/>
    <col min="1532" max="1532" width="10.7109375" style="1" customWidth="1"/>
    <col min="1533" max="1540" width="9.140625" style="1"/>
    <col min="1541" max="1541" width="12.42578125" style="1" customWidth="1"/>
    <col min="1542" max="1544" width="8.85546875" style="1" customWidth="1"/>
    <col min="1545" max="1545" width="10.28515625" style="1" customWidth="1"/>
    <col min="1546" max="1546" width="9.140625" style="1"/>
    <col min="1547" max="1547" width="20.5703125" style="1" customWidth="1"/>
    <col min="1548" max="1548" width="14" style="1" customWidth="1"/>
    <col min="1549" max="1549" width="12.7109375" style="1" customWidth="1"/>
    <col min="1550" max="1557" width="9.140625" style="1"/>
    <col min="1558" max="1559" width="9.28515625" style="1" customWidth="1"/>
    <col min="1560" max="1567" width="9.140625" style="1"/>
    <col min="1568" max="1568" width="10" style="1" customWidth="1"/>
    <col min="1569" max="1786" width="9.140625" style="1"/>
    <col min="1787" max="1787" width="8.85546875" style="1" customWidth="1"/>
    <col min="1788" max="1788" width="10.7109375" style="1" customWidth="1"/>
    <col min="1789" max="1796" width="9.140625" style="1"/>
    <col min="1797" max="1797" width="12.42578125" style="1" customWidth="1"/>
    <col min="1798" max="1800" width="8.85546875" style="1" customWidth="1"/>
    <col min="1801" max="1801" width="10.28515625" style="1" customWidth="1"/>
    <col min="1802" max="1802" width="9.140625" style="1"/>
    <col min="1803" max="1803" width="20.5703125" style="1" customWidth="1"/>
    <col min="1804" max="1804" width="14" style="1" customWidth="1"/>
    <col min="1805" max="1805" width="12.7109375" style="1" customWidth="1"/>
    <col min="1806" max="1813" width="9.140625" style="1"/>
    <col min="1814" max="1815" width="9.28515625" style="1" customWidth="1"/>
    <col min="1816" max="1823" width="9.140625" style="1"/>
    <col min="1824" max="1824" width="10" style="1" customWidth="1"/>
    <col min="1825" max="2042" width="9.140625" style="1"/>
    <col min="2043" max="2043" width="8.85546875" style="1" customWidth="1"/>
    <col min="2044" max="2044" width="10.7109375" style="1" customWidth="1"/>
    <col min="2045" max="2052" width="9.140625" style="1"/>
    <col min="2053" max="2053" width="12.42578125" style="1" customWidth="1"/>
    <col min="2054" max="2056" width="8.85546875" style="1" customWidth="1"/>
    <col min="2057" max="2057" width="10.28515625" style="1" customWidth="1"/>
    <col min="2058" max="2058" width="9.140625" style="1"/>
    <col min="2059" max="2059" width="20.5703125" style="1" customWidth="1"/>
    <col min="2060" max="2060" width="14" style="1" customWidth="1"/>
    <col min="2061" max="2061" width="12.7109375" style="1" customWidth="1"/>
    <col min="2062" max="2069" width="9.140625" style="1"/>
    <col min="2070" max="2071" width="9.28515625" style="1" customWidth="1"/>
    <col min="2072" max="2079" width="9.140625" style="1"/>
    <col min="2080" max="2080" width="10" style="1" customWidth="1"/>
    <col min="2081" max="2298" width="9.140625" style="1"/>
    <col min="2299" max="2299" width="8.85546875" style="1" customWidth="1"/>
    <col min="2300" max="2300" width="10.7109375" style="1" customWidth="1"/>
    <col min="2301" max="2308" width="9.140625" style="1"/>
    <col min="2309" max="2309" width="12.42578125" style="1" customWidth="1"/>
    <col min="2310" max="2312" width="8.85546875" style="1" customWidth="1"/>
    <col min="2313" max="2313" width="10.28515625" style="1" customWidth="1"/>
    <col min="2314" max="2314" width="9.140625" style="1"/>
    <col min="2315" max="2315" width="20.5703125" style="1" customWidth="1"/>
    <col min="2316" max="2316" width="14" style="1" customWidth="1"/>
    <col min="2317" max="2317" width="12.7109375" style="1" customWidth="1"/>
    <col min="2318" max="2325" width="9.140625" style="1"/>
    <col min="2326" max="2327" width="9.28515625" style="1" customWidth="1"/>
    <col min="2328" max="2335" width="9.140625" style="1"/>
    <col min="2336" max="2336" width="10" style="1" customWidth="1"/>
    <col min="2337" max="2554" width="9.140625" style="1"/>
    <col min="2555" max="2555" width="8.85546875" style="1" customWidth="1"/>
    <col min="2556" max="2556" width="10.7109375" style="1" customWidth="1"/>
    <col min="2557" max="2564" width="9.140625" style="1"/>
    <col min="2565" max="2565" width="12.42578125" style="1" customWidth="1"/>
    <col min="2566" max="2568" width="8.85546875" style="1" customWidth="1"/>
    <col min="2569" max="2569" width="10.28515625" style="1" customWidth="1"/>
    <col min="2570" max="2570" width="9.140625" style="1"/>
    <col min="2571" max="2571" width="20.5703125" style="1" customWidth="1"/>
    <col min="2572" max="2572" width="14" style="1" customWidth="1"/>
    <col min="2573" max="2573" width="12.7109375" style="1" customWidth="1"/>
    <col min="2574" max="2581" width="9.140625" style="1"/>
    <col min="2582" max="2583" width="9.28515625" style="1" customWidth="1"/>
    <col min="2584" max="2591" width="9.140625" style="1"/>
    <col min="2592" max="2592" width="10" style="1" customWidth="1"/>
    <col min="2593" max="2810" width="9.140625" style="1"/>
    <col min="2811" max="2811" width="8.85546875" style="1" customWidth="1"/>
    <col min="2812" max="2812" width="10.7109375" style="1" customWidth="1"/>
    <col min="2813" max="2820" width="9.140625" style="1"/>
    <col min="2821" max="2821" width="12.42578125" style="1" customWidth="1"/>
    <col min="2822" max="2824" width="8.85546875" style="1" customWidth="1"/>
    <col min="2825" max="2825" width="10.28515625" style="1" customWidth="1"/>
    <col min="2826" max="2826" width="9.140625" style="1"/>
    <col min="2827" max="2827" width="20.5703125" style="1" customWidth="1"/>
    <col min="2828" max="2828" width="14" style="1" customWidth="1"/>
    <col min="2829" max="2829" width="12.7109375" style="1" customWidth="1"/>
    <col min="2830" max="2837" width="9.140625" style="1"/>
    <col min="2838" max="2839" width="9.28515625" style="1" customWidth="1"/>
    <col min="2840" max="2847" width="9.140625" style="1"/>
    <col min="2848" max="2848" width="10" style="1" customWidth="1"/>
    <col min="2849" max="3066" width="9.140625" style="1"/>
    <col min="3067" max="3067" width="8.85546875" style="1" customWidth="1"/>
    <col min="3068" max="3068" width="10.7109375" style="1" customWidth="1"/>
    <col min="3069" max="3076" width="9.140625" style="1"/>
    <col min="3077" max="3077" width="12.42578125" style="1" customWidth="1"/>
    <col min="3078" max="3080" width="8.85546875" style="1" customWidth="1"/>
    <col min="3081" max="3081" width="10.28515625" style="1" customWidth="1"/>
    <col min="3082" max="3082" width="9.140625" style="1"/>
    <col min="3083" max="3083" width="20.5703125" style="1" customWidth="1"/>
    <col min="3084" max="3084" width="14" style="1" customWidth="1"/>
    <col min="3085" max="3085" width="12.7109375" style="1" customWidth="1"/>
    <col min="3086" max="3093" width="9.140625" style="1"/>
    <col min="3094" max="3095" width="9.28515625" style="1" customWidth="1"/>
    <col min="3096" max="3103" width="9.140625" style="1"/>
    <col min="3104" max="3104" width="10" style="1" customWidth="1"/>
    <col min="3105" max="3322" width="9.140625" style="1"/>
    <col min="3323" max="3323" width="8.85546875" style="1" customWidth="1"/>
    <col min="3324" max="3324" width="10.7109375" style="1" customWidth="1"/>
    <col min="3325" max="3332" width="9.140625" style="1"/>
    <col min="3333" max="3333" width="12.42578125" style="1" customWidth="1"/>
    <col min="3334" max="3336" width="8.85546875" style="1" customWidth="1"/>
    <col min="3337" max="3337" width="10.28515625" style="1" customWidth="1"/>
    <col min="3338" max="3338" width="9.140625" style="1"/>
    <col min="3339" max="3339" width="20.5703125" style="1" customWidth="1"/>
    <col min="3340" max="3340" width="14" style="1" customWidth="1"/>
    <col min="3341" max="3341" width="12.7109375" style="1" customWidth="1"/>
    <col min="3342" max="3349" width="9.140625" style="1"/>
    <col min="3350" max="3351" width="9.28515625" style="1" customWidth="1"/>
    <col min="3352" max="3359" width="9.140625" style="1"/>
    <col min="3360" max="3360" width="10" style="1" customWidth="1"/>
    <col min="3361" max="3578" width="9.140625" style="1"/>
    <col min="3579" max="3579" width="8.85546875" style="1" customWidth="1"/>
    <col min="3580" max="3580" width="10.7109375" style="1" customWidth="1"/>
    <col min="3581" max="3588" width="9.140625" style="1"/>
    <col min="3589" max="3589" width="12.42578125" style="1" customWidth="1"/>
    <col min="3590" max="3592" width="8.85546875" style="1" customWidth="1"/>
    <col min="3593" max="3593" width="10.28515625" style="1" customWidth="1"/>
    <col min="3594" max="3594" width="9.140625" style="1"/>
    <col min="3595" max="3595" width="20.5703125" style="1" customWidth="1"/>
    <col min="3596" max="3596" width="14" style="1" customWidth="1"/>
    <col min="3597" max="3597" width="12.7109375" style="1" customWidth="1"/>
    <col min="3598" max="3605" width="9.140625" style="1"/>
    <col min="3606" max="3607" width="9.28515625" style="1" customWidth="1"/>
    <col min="3608" max="3615" width="9.140625" style="1"/>
    <col min="3616" max="3616" width="10" style="1" customWidth="1"/>
    <col min="3617" max="3834" width="9.140625" style="1"/>
    <col min="3835" max="3835" width="8.85546875" style="1" customWidth="1"/>
    <col min="3836" max="3836" width="10.7109375" style="1" customWidth="1"/>
    <col min="3837" max="3844" width="9.140625" style="1"/>
    <col min="3845" max="3845" width="12.42578125" style="1" customWidth="1"/>
    <col min="3846" max="3848" width="8.85546875" style="1" customWidth="1"/>
    <col min="3849" max="3849" width="10.28515625" style="1" customWidth="1"/>
    <col min="3850" max="3850" width="9.140625" style="1"/>
    <col min="3851" max="3851" width="20.5703125" style="1" customWidth="1"/>
    <col min="3852" max="3852" width="14" style="1" customWidth="1"/>
    <col min="3853" max="3853" width="12.7109375" style="1" customWidth="1"/>
    <col min="3854" max="3861" width="9.140625" style="1"/>
    <col min="3862" max="3863" width="9.28515625" style="1" customWidth="1"/>
    <col min="3864" max="3871" width="9.140625" style="1"/>
    <col min="3872" max="3872" width="10" style="1" customWidth="1"/>
    <col min="3873" max="4090" width="9.140625" style="1"/>
    <col min="4091" max="4091" width="8.85546875" style="1" customWidth="1"/>
    <col min="4092" max="4092" width="10.7109375" style="1" customWidth="1"/>
    <col min="4093" max="4100" width="9.140625" style="1"/>
    <col min="4101" max="4101" width="12.42578125" style="1" customWidth="1"/>
    <col min="4102" max="4104" width="8.85546875" style="1" customWidth="1"/>
    <col min="4105" max="4105" width="10.28515625" style="1" customWidth="1"/>
    <col min="4106" max="4106" width="9.140625" style="1"/>
    <col min="4107" max="4107" width="20.5703125" style="1" customWidth="1"/>
    <col min="4108" max="4108" width="14" style="1" customWidth="1"/>
    <col min="4109" max="4109" width="12.7109375" style="1" customWidth="1"/>
    <col min="4110" max="4117" width="9.140625" style="1"/>
    <col min="4118" max="4119" width="9.28515625" style="1" customWidth="1"/>
    <col min="4120" max="4127" width="9.140625" style="1"/>
    <col min="4128" max="4128" width="10" style="1" customWidth="1"/>
    <col min="4129" max="4346" width="9.140625" style="1"/>
    <col min="4347" max="4347" width="8.85546875" style="1" customWidth="1"/>
    <col min="4348" max="4348" width="10.7109375" style="1" customWidth="1"/>
    <col min="4349" max="4356" width="9.140625" style="1"/>
    <col min="4357" max="4357" width="12.42578125" style="1" customWidth="1"/>
    <col min="4358" max="4360" width="8.85546875" style="1" customWidth="1"/>
    <col min="4361" max="4361" width="10.28515625" style="1" customWidth="1"/>
    <col min="4362" max="4362" width="9.140625" style="1"/>
    <col min="4363" max="4363" width="20.5703125" style="1" customWidth="1"/>
    <col min="4364" max="4364" width="14" style="1" customWidth="1"/>
    <col min="4365" max="4365" width="12.7109375" style="1" customWidth="1"/>
    <col min="4366" max="4373" width="9.140625" style="1"/>
    <col min="4374" max="4375" width="9.28515625" style="1" customWidth="1"/>
    <col min="4376" max="4383" width="9.140625" style="1"/>
    <col min="4384" max="4384" width="10" style="1" customWidth="1"/>
    <col min="4385" max="4602" width="9.140625" style="1"/>
    <col min="4603" max="4603" width="8.85546875" style="1" customWidth="1"/>
    <col min="4604" max="4604" width="10.7109375" style="1" customWidth="1"/>
    <col min="4605" max="4612" width="9.140625" style="1"/>
    <col min="4613" max="4613" width="12.42578125" style="1" customWidth="1"/>
    <col min="4614" max="4616" width="8.85546875" style="1" customWidth="1"/>
    <col min="4617" max="4617" width="10.28515625" style="1" customWidth="1"/>
    <col min="4618" max="4618" width="9.140625" style="1"/>
    <col min="4619" max="4619" width="20.5703125" style="1" customWidth="1"/>
    <col min="4620" max="4620" width="14" style="1" customWidth="1"/>
    <col min="4621" max="4621" width="12.7109375" style="1" customWidth="1"/>
    <col min="4622" max="4629" width="9.140625" style="1"/>
    <col min="4630" max="4631" width="9.28515625" style="1" customWidth="1"/>
    <col min="4632" max="4639" width="9.140625" style="1"/>
    <col min="4640" max="4640" width="10" style="1" customWidth="1"/>
    <col min="4641" max="4858" width="9.140625" style="1"/>
    <col min="4859" max="4859" width="8.85546875" style="1" customWidth="1"/>
    <col min="4860" max="4860" width="10.7109375" style="1" customWidth="1"/>
    <col min="4861" max="4868" width="9.140625" style="1"/>
    <col min="4869" max="4869" width="12.42578125" style="1" customWidth="1"/>
    <col min="4870" max="4872" width="8.85546875" style="1" customWidth="1"/>
    <col min="4873" max="4873" width="10.28515625" style="1" customWidth="1"/>
    <col min="4874" max="4874" width="9.140625" style="1"/>
    <col min="4875" max="4875" width="20.5703125" style="1" customWidth="1"/>
    <col min="4876" max="4876" width="14" style="1" customWidth="1"/>
    <col min="4877" max="4877" width="12.7109375" style="1" customWidth="1"/>
    <col min="4878" max="4885" width="9.140625" style="1"/>
    <col min="4886" max="4887" width="9.28515625" style="1" customWidth="1"/>
    <col min="4888" max="4895" width="9.140625" style="1"/>
    <col min="4896" max="4896" width="10" style="1" customWidth="1"/>
    <col min="4897" max="5114" width="9.140625" style="1"/>
    <col min="5115" max="5115" width="8.85546875" style="1" customWidth="1"/>
    <col min="5116" max="5116" width="10.7109375" style="1" customWidth="1"/>
    <col min="5117" max="5124" width="9.140625" style="1"/>
    <col min="5125" max="5125" width="12.42578125" style="1" customWidth="1"/>
    <col min="5126" max="5128" width="8.85546875" style="1" customWidth="1"/>
    <col min="5129" max="5129" width="10.28515625" style="1" customWidth="1"/>
    <col min="5130" max="5130" width="9.140625" style="1"/>
    <col min="5131" max="5131" width="20.5703125" style="1" customWidth="1"/>
    <col min="5132" max="5132" width="14" style="1" customWidth="1"/>
    <col min="5133" max="5133" width="12.7109375" style="1" customWidth="1"/>
    <col min="5134" max="5141" width="9.140625" style="1"/>
    <col min="5142" max="5143" width="9.28515625" style="1" customWidth="1"/>
    <col min="5144" max="5151" width="9.140625" style="1"/>
    <col min="5152" max="5152" width="10" style="1" customWidth="1"/>
    <col min="5153" max="5370" width="9.140625" style="1"/>
    <col min="5371" max="5371" width="8.85546875" style="1" customWidth="1"/>
    <col min="5372" max="5372" width="10.7109375" style="1" customWidth="1"/>
    <col min="5373" max="5380" width="9.140625" style="1"/>
    <col min="5381" max="5381" width="12.42578125" style="1" customWidth="1"/>
    <col min="5382" max="5384" width="8.85546875" style="1" customWidth="1"/>
    <col min="5385" max="5385" width="10.28515625" style="1" customWidth="1"/>
    <col min="5386" max="5386" width="9.140625" style="1"/>
    <col min="5387" max="5387" width="20.5703125" style="1" customWidth="1"/>
    <col min="5388" max="5388" width="14" style="1" customWidth="1"/>
    <col min="5389" max="5389" width="12.7109375" style="1" customWidth="1"/>
    <col min="5390" max="5397" width="9.140625" style="1"/>
    <col min="5398" max="5399" width="9.28515625" style="1" customWidth="1"/>
    <col min="5400" max="5407" width="9.140625" style="1"/>
    <col min="5408" max="5408" width="10" style="1" customWidth="1"/>
    <col min="5409" max="5626" width="9.140625" style="1"/>
    <col min="5627" max="5627" width="8.85546875" style="1" customWidth="1"/>
    <col min="5628" max="5628" width="10.7109375" style="1" customWidth="1"/>
    <col min="5629" max="5636" width="9.140625" style="1"/>
    <col min="5637" max="5637" width="12.42578125" style="1" customWidth="1"/>
    <col min="5638" max="5640" width="8.85546875" style="1" customWidth="1"/>
    <col min="5641" max="5641" width="10.28515625" style="1" customWidth="1"/>
    <col min="5642" max="5642" width="9.140625" style="1"/>
    <col min="5643" max="5643" width="20.5703125" style="1" customWidth="1"/>
    <col min="5644" max="5644" width="14" style="1" customWidth="1"/>
    <col min="5645" max="5645" width="12.7109375" style="1" customWidth="1"/>
    <col min="5646" max="5653" width="9.140625" style="1"/>
    <col min="5654" max="5655" width="9.28515625" style="1" customWidth="1"/>
    <col min="5656" max="5663" width="9.140625" style="1"/>
    <col min="5664" max="5664" width="10" style="1" customWidth="1"/>
    <col min="5665" max="5882" width="9.140625" style="1"/>
    <col min="5883" max="5883" width="8.85546875" style="1" customWidth="1"/>
    <col min="5884" max="5884" width="10.7109375" style="1" customWidth="1"/>
    <col min="5885" max="5892" width="9.140625" style="1"/>
    <col min="5893" max="5893" width="12.42578125" style="1" customWidth="1"/>
    <col min="5894" max="5896" width="8.85546875" style="1" customWidth="1"/>
    <col min="5897" max="5897" width="10.28515625" style="1" customWidth="1"/>
    <col min="5898" max="5898" width="9.140625" style="1"/>
    <col min="5899" max="5899" width="20.5703125" style="1" customWidth="1"/>
    <col min="5900" max="5900" width="14" style="1" customWidth="1"/>
    <col min="5901" max="5901" width="12.7109375" style="1" customWidth="1"/>
    <col min="5902" max="5909" width="9.140625" style="1"/>
    <col min="5910" max="5911" width="9.28515625" style="1" customWidth="1"/>
    <col min="5912" max="5919" width="9.140625" style="1"/>
    <col min="5920" max="5920" width="10" style="1" customWidth="1"/>
    <col min="5921" max="6138" width="9.140625" style="1"/>
    <col min="6139" max="6139" width="8.85546875" style="1" customWidth="1"/>
    <col min="6140" max="6140" width="10.7109375" style="1" customWidth="1"/>
    <col min="6141" max="6148" width="9.140625" style="1"/>
    <col min="6149" max="6149" width="12.42578125" style="1" customWidth="1"/>
    <col min="6150" max="6152" width="8.85546875" style="1" customWidth="1"/>
    <col min="6153" max="6153" width="10.28515625" style="1" customWidth="1"/>
    <col min="6154" max="6154" width="9.140625" style="1"/>
    <col min="6155" max="6155" width="20.5703125" style="1" customWidth="1"/>
    <col min="6156" max="6156" width="14" style="1" customWidth="1"/>
    <col min="6157" max="6157" width="12.7109375" style="1" customWidth="1"/>
    <col min="6158" max="6165" width="9.140625" style="1"/>
    <col min="6166" max="6167" width="9.28515625" style="1" customWidth="1"/>
    <col min="6168" max="6175" width="9.140625" style="1"/>
    <col min="6176" max="6176" width="10" style="1" customWidth="1"/>
    <col min="6177" max="6394" width="9.140625" style="1"/>
    <col min="6395" max="6395" width="8.85546875" style="1" customWidth="1"/>
    <col min="6396" max="6396" width="10.7109375" style="1" customWidth="1"/>
    <col min="6397" max="6404" width="9.140625" style="1"/>
    <col min="6405" max="6405" width="12.42578125" style="1" customWidth="1"/>
    <col min="6406" max="6408" width="8.85546875" style="1" customWidth="1"/>
    <col min="6409" max="6409" width="10.28515625" style="1" customWidth="1"/>
    <col min="6410" max="6410" width="9.140625" style="1"/>
    <col min="6411" max="6411" width="20.5703125" style="1" customWidth="1"/>
    <col min="6412" max="6412" width="14" style="1" customWidth="1"/>
    <col min="6413" max="6413" width="12.7109375" style="1" customWidth="1"/>
    <col min="6414" max="6421" width="9.140625" style="1"/>
    <col min="6422" max="6423" width="9.28515625" style="1" customWidth="1"/>
    <col min="6424" max="6431" width="9.140625" style="1"/>
    <col min="6432" max="6432" width="10" style="1" customWidth="1"/>
    <col min="6433" max="6650" width="9.140625" style="1"/>
    <col min="6651" max="6651" width="8.85546875" style="1" customWidth="1"/>
    <col min="6652" max="6652" width="10.7109375" style="1" customWidth="1"/>
    <col min="6653" max="6660" width="9.140625" style="1"/>
    <col min="6661" max="6661" width="12.42578125" style="1" customWidth="1"/>
    <col min="6662" max="6664" width="8.85546875" style="1" customWidth="1"/>
    <col min="6665" max="6665" width="10.28515625" style="1" customWidth="1"/>
    <col min="6666" max="6666" width="9.140625" style="1"/>
    <col min="6667" max="6667" width="20.5703125" style="1" customWidth="1"/>
    <col min="6668" max="6668" width="14" style="1" customWidth="1"/>
    <col min="6669" max="6669" width="12.7109375" style="1" customWidth="1"/>
    <col min="6670" max="6677" width="9.140625" style="1"/>
    <col min="6678" max="6679" width="9.28515625" style="1" customWidth="1"/>
    <col min="6680" max="6687" width="9.140625" style="1"/>
    <col min="6688" max="6688" width="10" style="1" customWidth="1"/>
    <col min="6689" max="6906" width="9.140625" style="1"/>
    <col min="6907" max="6907" width="8.85546875" style="1" customWidth="1"/>
    <col min="6908" max="6908" width="10.7109375" style="1" customWidth="1"/>
    <col min="6909" max="6916" width="9.140625" style="1"/>
    <col min="6917" max="6917" width="12.42578125" style="1" customWidth="1"/>
    <col min="6918" max="6920" width="8.85546875" style="1" customWidth="1"/>
    <col min="6921" max="6921" width="10.28515625" style="1" customWidth="1"/>
    <col min="6922" max="6922" width="9.140625" style="1"/>
    <col min="6923" max="6923" width="20.5703125" style="1" customWidth="1"/>
    <col min="6924" max="6924" width="14" style="1" customWidth="1"/>
    <col min="6925" max="6925" width="12.7109375" style="1" customWidth="1"/>
    <col min="6926" max="6933" width="9.140625" style="1"/>
    <col min="6934" max="6935" width="9.28515625" style="1" customWidth="1"/>
    <col min="6936" max="6943" width="9.140625" style="1"/>
    <col min="6944" max="6944" width="10" style="1" customWidth="1"/>
    <col min="6945" max="7162" width="9.140625" style="1"/>
    <col min="7163" max="7163" width="8.85546875" style="1" customWidth="1"/>
    <col min="7164" max="7164" width="10.7109375" style="1" customWidth="1"/>
    <col min="7165" max="7172" width="9.140625" style="1"/>
    <col min="7173" max="7173" width="12.42578125" style="1" customWidth="1"/>
    <col min="7174" max="7176" width="8.85546875" style="1" customWidth="1"/>
    <col min="7177" max="7177" width="10.28515625" style="1" customWidth="1"/>
    <col min="7178" max="7178" width="9.140625" style="1"/>
    <col min="7179" max="7179" width="20.5703125" style="1" customWidth="1"/>
    <col min="7180" max="7180" width="14" style="1" customWidth="1"/>
    <col min="7181" max="7181" width="12.7109375" style="1" customWidth="1"/>
    <col min="7182" max="7189" width="9.140625" style="1"/>
    <col min="7190" max="7191" width="9.28515625" style="1" customWidth="1"/>
    <col min="7192" max="7199" width="9.140625" style="1"/>
    <col min="7200" max="7200" width="10" style="1" customWidth="1"/>
    <col min="7201" max="7418" width="9.140625" style="1"/>
    <col min="7419" max="7419" width="8.85546875" style="1" customWidth="1"/>
    <col min="7420" max="7420" width="10.7109375" style="1" customWidth="1"/>
    <col min="7421" max="7428" width="9.140625" style="1"/>
    <col min="7429" max="7429" width="12.42578125" style="1" customWidth="1"/>
    <col min="7430" max="7432" width="8.85546875" style="1" customWidth="1"/>
    <col min="7433" max="7433" width="10.28515625" style="1" customWidth="1"/>
    <col min="7434" max="7434" width="9.140625" style="1"/>
    <col min="7435" max="7435" width="20.5703125" style="1" customWidth="1"/>
    <col min="7436" max="7436" width="14" style="1" customWidth="1"/>
    <col min="7437" max="7437" width="12.7109375" style="1" customWidth="1"/>
    <col min="7438" max="7445" width="9.140625" style="1"/>
    <col min="7446" max="7447" width="9.28515625" style="1" customWidth="1"/>
    <col min="7448" max="7455" width="9.140625" style="1"/>
    <col min="7456" max="7456" width="10" style="1" customWidth="1"/>
    <col min="7457" max="7674" width="9.140625" style="1"/>
    <col min="7675" max="7675" width="8.85546875" style="1" customWidth="1"/>
    <col min="7676" max="7676" width="10.7109375" style="1" customWidth="1"/>
    <col min="7677" max="7684" width="9.140625" style="1"/>
    <col min="7685" max="7685" width="12.42578125" style="1" customWidth="1"/>
    <col min="7686" max="7688" width="8.85546875" style="1" customWidth="1"/>
    <col min="7689" max="7689" width="10.28515625" style="1" customWidth="1"/>
    <col min="7690" max="7690" width="9.140625" style="1"/>
    <col min="7691" max="7691" width="20.5703125" style="1" customWidth="1"/>
    <col min="7692" max="7692" width="14" style="1" customWidth="1"/>
    <col min="7693" max="7693" width="12.7109375" style="1" customWidth="1"/>
    <col min="7694" max="7701" width="9.140625" style="1"/>
    <col min="7702" max="7703" width="9.28515625" style="1" customWidth="1"/>
    <col min="7704" max="7711" width="9.140625" style="1"/>
    <col min="7712" max="7712" width="10" style="1" customWidth="1"/>
    <col min="7713" max="7930" width="9.140625" style="1"/>
    <col min="7931" max="7931" width="8.85546875" style="1" customWidth="1"/>
    <col min="7932" max="7932" width="10.7109375" style="1" customWidth="1"/>
    <col min="7933" max="7940" width="9.140625" style="1"/>
    <col min="7941" max="7941" width="12.42578125" style="1" customWidth="1"/>
    <col min="7942" max="7944" width="8.85546875" style="1" customWidth="1"/>
    <col min="7945" max="7945" width="10.28515625" style="1" customWidth="1"/>
    <col min="7946" max="7946" width="9.140625" style="1"/>
    <col min="7947" max="7947" width="20.5703125" style="1" customWidth="1"/>
    <col min="7948" max="7948" width="14" style="1" customWidth="1"/>
    <col min="7949" max="7949" width="12.7109375" style="1" customWidth="1"/>
    <col min="7950" max="7957" width="9.140625" style="1"/>
    <col min="7958" max="7959" width="9.28515625" style="1" customWidth="1"/>
    <col min="7960" max="7967" width="9.140625" style="1"/>
    <col min="7968" max="7968" width="10" style="1" customWidth="1"/>
    <col min="7969" max="8186" width="9.140625" style="1"/>
    <col min="8187" max="8187" width="8.85546875" style="1" customWidth="1"/>
    <col min="8188" max="8188" width="10.7109375" style="1" customWidth="1"/>
    <col min="8189" max="8196" width="9.140625" style="1"/>
    <col min="8197" max="8197" width="12.42578125" style="1" customWidth="1"/>
    <col min="8198" max="8200" width="8.85546875" style="1" customWidth="1"/>
    <col min="8201" max="8201" width="10.28515625" style="1" customWidth="1"/>
    <col min="8202" max="8202" width="9.140625" style="1"/>
    <col min="8203" max="8203" width="20.5703125" style="1" customWidth="1"/>
    <col min="8204" max="8204" width="14" style="1" customWidth="1"/>
    <col min="8205" max="8205" width="12.7109375" style="1" customWidth="1"/>
    <col min="8206" max="8213" width="9.140625" style="1"/>
    <col min="8214" max="8215" width="9.28515625" style="1" customWidth="1"/>
    <col min="8216" max="8223" width="9.140625" style="1"/>
    <col min="8224" max="8224" width="10" style="1" customWidth="1"/>
    <col min="8225" max="8442" width="9.140625" style="1"/>
    <col min="8443" max="8443" width="8.85546875" style="1" customWidth="1"/>
    <col min="8444" max="8444" width="10.7109375" style="1" customWidth="1"/>
    <col min="8445" max="8452" width="9.140625" style="1"/>
    <col min="8453" max="8453" width="12.42578125" style="1" customWidth="1"/>
    <col min="8454" max="8456" width="8.85546875" style="1" customWidth="1"/>
    <col min="8457" max="8457" width="10.28515625" style="1" customWidth="1"/>
    <col min="8458" max="8458" width="9.140625" style="1"/>
    <col min="8459" max="8459" width="20.5703125" style="1" customWidth="1"/>
    <col min="8460" max="8460" width="14" style="1" customWidth="1"/>
    <col min="8461" max="8461" width="12.7109375" style="1" customWidth="1"/>
    <col min="8462" max="8469" width="9.140625" style="1"/>
    <col min="8470" max="8471" width="9.28515625" style="1" customWidth="1"/>
    <col min="8472" max="8479" width="9.140625" style="1"/>
    <col min="8480" max="8480" width="10" style="1" customWidth="1"/>
    <col min="8481" max="8698" width="9.140625" style="1"/>
    <col min="8699" max="8699" width="8.85546875" style="1" customWidth="1"/>
    <col min="8700" max="8700" width="10.7109375" style="1" customWidth="1"/>
    <col min="8701" max="8708" width="9.140625" style="1"/>
    <col min="8709" max="8709" width="12.42578125" style="1" customWidth="1"/>
    <col min="8710" max="8712" width="8.85546875" style="1" customWidth="1"/>
    <col min="8713" max="8713" width="10.28515625" style="1" customWidth="1"/>
    <col min="8714" max="8714" width="9.140625" style="1"/>
    <col min="8715" max="8715" width="20.5703125" style="1" customWidth="1"/>
    <col min="8716" max="8716" width="14" style="1" customWidth="1"/>
    <col min="8717" max="8717" width="12.7109375" style="1" customWidth="1"/>
    <col min="8718" max="8725" width="9.140625" style="1"/>
    <col min="8726" max="8727" width="9.28515625" style="1" customWidth="1"/>
    <col min="8728" max="8735" width="9.140625" style="1"/>
    <col min="8736" max="8736" width="10" style="1" customWidth="1"/>
    <col min="8737" max="8954" width="9.140625" style="1"/>
    <col min="8955" max="8955" width="8.85546875" style="1" customWidth="1"/>
    <col min="8956" max="8956" width="10.7109375" style="1" customWidth="1"/>
    <col min="8957" max="8964" width="9.140625" style="1"/>
    <col min="8965" max="8965" width="12.42578125" style="1" customWidth="1"/>
    <col min="8966" max="8968" width="8.85546875" style="1" customWidth="1"/>
    <col min="8969" max="8969" width="10.28515625" style="1" customWidth="1"/>
    <col min="8970" max="8970" width="9.140625" style="1"/>
    <col min="8971" max="8971" width="20.5703125" style="1" customWidth="1"/>
    <col min="8972" max="8972" width="14" style="1" customWidth="1"/>
    <col min="8973" max="8973" width="12.7109375" style="1" customWidth="1"/>
    <col min="8974" max="8981" width="9.140625" style="1"/>
    <col min="8982" max="8983" width="9.28515625" style="1" customWidth="1"/>
    <col min="8984" max="8991" width="9.140625" style="1"/>
    <col min="8992" max="8992" width="10" style="1" customWidth="1"/>
    <col min="8993" max="9210" width="9.140625" style="1"/>
    <col min="9211" max="9211" width="8.85546875" style="1" customWidth="1"/>
    <col min="9212" max="9212" width="10.7109375" style="1" customWidth="1"/>
    <col min="9213" max="9220" width="9.140625" style="1"/>
    <col min="9221" max="9221" width="12.42578125" style="1" customWidth="1"/>
    <col min="9222" max="9224" width="8.85546875" style="1" customWidth="1"/>
    <col min="9225" max="9225" width="10.28515625" style="1" customWidth="1"/>
    <col min="9226" max="9226" width="9.140625" style="1"/>
    <col min="9227" max="9227" width="20.5703125" style="1" customWidth="1"/>
    <col min="9228" max="9228" width="14" style="1" customWidth="1"/>
    <col min="9229" max="9229" width="12.7109375" style="1" customWidth="1"/>
    <col min="9230" max="9237" width="9.140625" style="1"/>
    <col min="9238" max="9239" width="9.28515625" style="1" customWidth="1"/>
    <col min="9240" max="9247" width="9.140625" style="1"/>
    <col min="9248" max="9248" width="10" style="1" customWidth="1"/>
    <col min="9249" max="9466" width="9.140625" style="1"/>
    <col min="9467" max="9467" width="8.85546875" style="1" customWidth="1"/>
    <col min="9468" max="9468" width="10.7109375" style="1" customWidth="1"/>
    <col min="9469" max="9476" width="9.140625" style="1"/>
    <col min="9477" max="9477" width="12.42578125" style="1" customWidth="1"/>
    <col min="9478" max="9480" width="8.85546875" style="1" customWidth="1"/>
    <col min="9481" max="9481" width="10.28515625" style="1" customWidth="1"/>
    <col min="9482" max="9482" width="9.140625" style="1"/>
    <col min="9483" max="9483" width="20.5703125" style="1" customWidth="1"/>
    <col min="9484" max="9484" width="14" style="1" customWidth="1"/>
    <col min="9485" max="9485" width="12.7109375" style="1" customWidth="1"/>
    <col min="9486" max="9493" width="9.140625" style="1"/>
    <col min="9494" max="9495" width="9.28515625" style="1" customWidth="1"/>
    <col min="9496" max="9503" width="9.140625" style="1"/>
    <col min="9504" max="9504" width="10" style="1" customWidth="1"/>
    <col min="9505" max="9722" width="9.140625" style="1"/>
    <col min="9723" max="9723" width="8.85546875" style="1" customWidth="1"/>
    <col min="9724" max="9724" width="10.7109375" style="1" customWidth="1"/>
    <col min="9725" max="9732" width="9.140625" style="1"/>
    <col min="9733" max="9733" width="12.42578125" style="1" customWidth="1"/>
    <col min="9734" max="9736" width="8.85546875" style="1" customWidth="1"/>
    <col min="9737" max="9737" width="10.28515625" style="1" customWidth="1"/>
    <col min="9738" max="9738" width="9.140625" style="1"/>
    <col min="9739" max="9739" width="20.5703125" style="1" customWidth="1"/>
    <col min="9740" max="9740" width="14" style="1" customWidth="1"/>
    <col min="9741" max="9741" width="12.7109375" style="1" customWidth="1"/>
    <col min="9742" max="9749" width="9.140625" style="1"/>
    <col min="9750" max="9751" width="9.28515625" style="1" customWidth="1"/>
    <col min="9752" max="9759" width="9.140625" style="1"/>
    <col min="9760" max="9760" width="10" style="1" customWidth="1"/>
    <col min="9761" max="9978" width="9.140625" style="1"/>
    <col min="9979" max="9979" width="8.85546875" style="1" customWidth="1"/>
    <col min="9980" max="9980" width="10.7109375" style="1" customWidth="1"/>
    <col min="9981" max="9988" width="9.140625" style="1"/>
    <col min="9989" max="9989" width="12.42578125" style="1" customWidth="1"/>
    <col min="9990" max="9992" width="8.85546875" style="1" customWidth="1"/>
    <col min="9993" max="9993" width="10.28515625" style="1" customWidth="1"/>
    <col min="9994" max="9994" width="9.140625" style="1"/>
    <col min="9995" max="9995" width="20.5703125" style="1" customWidth="1"/>
    <col min="9996" max="9996" width="14" style="1" customWidth="1"/>
    <col min="9997" max="9997" width="12.7109375" style="1" customWidth="1"/>
    <col min="9998" max="10005" width="9.140625" style="1"/>
    <col min="10006" max="10007" width="9.28515625" style="1" customWidth="1"/>
    <col min="10008" max="10015" width="9.140625" style="1"/>
    <col min="10016" max="10016" width="10" style="1" customWidth="1"/>
    <col min="10017" max="10234" width="9.140625" style="1"/>
    <col min="10235" max="10235" width="8.85546875" style="1" customWidth="1"/>
    <col min="10236" max="10236" width="10.7109375" style="1" customWidth="1"/>
    <col min="10237" max="10244" width="9.140625" style="1"/>
    <col min="10245" max="10245" width="12.42578125" style="1" customWidth="1"/>
    <col min="10246" max="10248" width="8.85546875" style="1" customWidth="1"/>
    <col min="10249" max="10249" width="10.28515625" style="1" customWidth="1"/>
    <col min="10250" max="10250" width="9.140625" style="1"/>
    <col min="10251" max="10251" width="20.5703125" style="1" customWidth="1"/>
    <col min="10252" max="10252" width="14" style="1" customWidth="1"/>
    <col min="10253" max="10253" width="12.7109375" style="1" customWidth="1"/>
    <col min="10254" max="10261" width="9.140625" style="1"/>
    <col min="10262" max="10263" width="9.28515625" style="1" customWidth="1"/>
    <col min="10264" max="10271" width="9.140625" style="1"/>
    <col min="10272" max="10272" width="10" style="1" customWidth="1"/>
    <col min="10273" max="10490" width="9.140625" style="1"/>
    <col min="10491" max="10491" width="8.85546875" style="1" customWidth="1"/>
    <col min="10492" max="10492" width="10.7109375" style="1" customWidth="1"/>
    <col min="10493" max="10500" width="9.140625" style="1"/>
    <col min="10501" max="10501" width="12.42578125" style="1" customWidth="1"/>
    <col min="10502" max="10504" width="8.85546875" style="1" customWidth="1"/>
    <col min="10505" max="10505" width="10.28515625" style="1" customWidth="1"/>
    <col min="10506" max="10506" width="9.140625" style="1"/>
    <col min="10507" max="10507" width="20.5703125" style="1" customWidth="1"/>
    <col min="10508" max="10508" width="14" style="1" customWidth="1"/>
    <col min="10509" max="10509" width="12.7109375" style="1" customWidth="1"/>
    <col min="10510" max="10517" width="9.140625" style="1"/>
    <col min="10518" max="10519" width="9.28515625" style="1" customWidth="1"/>
    <col min="10520" max="10527" width="9.140625" style="1"/>
    <col min="10528" max="10528" width="10" style="1" customWidth="1"/>
    <col min="10529" max="10746" width="9.140625" style="1"/>
    <col min="10747" max="10747" width="8.85546875" style="1" customWidth="1"/>
    <col min="10748" max="10748" width="10.7109375" style="1" customWidth="1"/>
    <col min="10749" max="10756" width="9.140625" style="1"/>
    <col min="10757" max="10757" width="12.42578125" style="1" customWidth="1"/>
    <col min="10758" max="10760" width="8.85546875" style="1" customWidth="1"/>
    <col min="10761" max="10761" width="10.28515625" style="1" customWidth="1"/>
    <col min="10762" max="10762" width="9.140625" style="1"/>
    <col min="10763" max="10763" width="20.5703125" style="1" customWidth="1"/>
    <col min="10764" max="10764" width="14" style="1" customWidth="1"/>
    <col min="10765" max="10765" width="12.7109375" style="1" customWidth="1"/>
    <col min="10766" max="10773" width="9.140625" style="1"/>
    <col min="10774" max="10775" width="9.28515625" style="1" customWidth="1"/>
    <col min="10776" max="10783" width="9.140625" style="1"/>
    <col min="10784" max="10784" width="10" style="1" customWidth="1"/>
    <col min="10785" max="11002" width="9.140625" style="1"/>
    <col min="11003" max="11003" width="8.85546875" style="1" customWidth="1"/>
    <col min="11004" max="11004" width="10.7109375" style="1" customWidth="1"/>
    <col min="11005" max="11012" width="9.140625" style="1"/>
    <col min="11013" max="11013" width="12.42578125" style="1" customWidth="1"/>
    <col min="11014" max="11016" width="8.85546875" style="1" customWidth="1"/>
    <col min="11017" max="11017" width="10.28515625" style="1" customWidth="1"/>
    <col min="11018" max="11018" width="9.140625" style="1"/>
    <col min="11019" max="11019" width="20.5703125" style="1" customWidth="1"/>
    <col min="11020" max="11020" width="14" style="1" customWidth="1"/>
    <col min="11021" max="11021" width="12.7109375" style="1" customWidth="1"/>
    <col min="11022" max="11029" width="9.140625" style="1"/>
    <col min="11030" max="11031" width="9.28515625" style="1" customWidth="1"/>
    <col min="11032" max="11039" width="9.140625" style="1"/>
    <col min="11040" max="11040" width="10" style="1" customWidth="1"/>
    <col min="11041" max="11258" width="9.140625" style="1"/>
    <col min="11259" max="11259" width="8.85546875" style="1" customWidth="1"/>
    <col min="11260" max="11260" width="10.7109375" style="1" customWidth="1"/>
    <col min="11261" max="11268" width="9.140625" style="1"/>
    <col min="11269" max="11269" width="12.42578125" style="1" customWidth="1"/>
    <col min="11270" max="11272" width="8.85546875" style="1" customWidth="1"/>
    <col min="11273" max="11273" width="10.28515625" style="1" customWidth="1"/>
    <col min="11274" max="11274" width="9.140625" style="1"/>
    <col min="11275" max="11275" width="20.5703125" style="1" customWidth="1"/>
    <col min="11276" max="11276" width="14" style="1" customWidth="1"/>
    <col min="11277" max="11277" width="12.7109375" style="1" customWidth="1"/>
    <col min="11278" max="11285" width="9.140625" style="1"/>
    <col min="11286" max="11287" width="9.28515625" style="1" customWidth="1"/>
    <col min="11288" max="11295" width="9.140625" style="1"/>
    <col min="11296" max="11296" width="10" style="1" customWidth="1"/>
    <col min="11297" max="11514" width="9.140625" style="1"/>
    <col min="11515" max="11515" width="8.85546875" style="1" customWidth="1"/>
    <col min="11516" max="11516" width="10.7109375" style="1" customWidth="1"/>
    <col min="11517" max="11524" width="9.140625" style="1"/>
    <col min="11525" max="11525" width="12.42578125" style="1" customWidth="1"/>
    <col min="11526" max="11528" width="8.85546875" style="1" customWidth="1"/>
    <col min="11529" max="11529" width="10.28515625" style="1" customWidth="1"/>
    <col min="11530" max="11530" width="9.140625" style="1"/>
    <col min="11531" max="11531" width="20.5703125" style="1" customWidth="1"/>
    <col min="11532" max="11532" width="14" style="1" customWidth="1"/>
    <col min="11533" max="11533" width="12.7109375" style="1" customWidth="1"/>
    <col min="11534" max="11541" width="9.140625" style="1"/>
    <col min="11542" max="11543" width="9.28515625" style="1" customWidth="1"/>
    <col min="11544" max="11551" width="9.140625" style="1"/>
    <col min="11552" max="11552" width="10" style="1" customWidth="1"/>
    <col min="11553" max="11770" width="9.140625" style="1"/>
    <col min="11771" max="11771" width="8.85546875" style="1" customWidth="1"/>
    <col min="11772" max="11772" width="10.7109375" style="1" customWidth="1"/>
    <col min="11773" max="11780" width="9.140625" style="1"/>
    <col min="11781" max="11781" width="12.42578125" style="1" customWidth="1"/>
    <col min="11782" max="11784" width="8.85546875" style="1" customWidth="1"/>
    <col min="11785" max="11785" width="10.28515625" style="1" customWidth="1"/>
    <col min="11786" max="11786" width="9.140625" style="1"/>
    <col min="11787" max="11787" width="20.5703125" style="1" customWidth="1"/>
    <col min="11788" max="11788" width="14" style="1" customWidth="1"/>
    <col min="11789" max="11789" width="12.7109375" style="1" customWidth="1"/>
    <col min="11790" max="11797" width="9.140625" style="1"/>
    <col min="11798" max="11799" width="9.28515625" style="1" customWidth="1"/>
    <col min="11800" max="11807" width="9.140625" style="1"/>
    <col min="11808" max="11808" width="10" style="1" customWidth="1"/>
    <col min="11809" max="12026" width="9.140625" style="1"/>
    <col min="12027" max="12027" width="8.85546875" style="1" customWidth="1"/>
    <col min="12028" max="12028" width="10.7109375" style="1" customWidth="1"/>
    <col min="12029" max="12036" width="9.140625" style="1"/>
    <col min="12037" max="12037" width="12.42578125" style="1" customWidth="1"/>
    <col min="12038" max="12040" width="8.85546875" style="1" customWidth="1"/>
    <col min="12041" max="12041" width="10.28515625" style="1" customWidth="1"/>
    <col min="12042" max="12042" width="9.140625" style="1"/>
    <col min="12043" max="12043" width="20.5703125" style="1" customWidth="1"/>
    <col min="12044" max="12044" width="14" style="1" customWidth="1"/>
    <col min="12045" max="12045" width="12.7109375" style="1" customWidth="1"/>
    <col min="12046" max="12053" width="9.140625" style="1"/>
    <col min="12054" max="12055" width="9.28515625" style="1" customWidth="1"/>
    <col min="12056" max="12063" width="9.140625" style="1"/>
    <col min="12064" max="12064" width="10" style="1" customWidth="1"/>
    <col min="12065" max="12282" width="9.140625" style="1"/>
    <col min="12283" max="12283" width="8.85546875" style="1" customWidth="1"/>
    <col min="12284" max="12284" width="10.7109375" style="1" customWidth="1"/>
    <col min="12285" max="12292" width="9.140625" style="1"/>
    <col min="12293" max="12293" width="12.42578125" style="1" customWidth="1"/>
    <col min="12294" max="12296" width="8.85546875" style="1" customWidth="1"/>
    <col min="12297" max="12297" width="10.28515625" style="1" customWidth="1"/>
    <col min="12298" max="12298" width="9.140625" style="1"/>
    <col min="12299" max="12299" width="20.5703125" style="1" customWidth="1"/>
    <col min="12300" max="12300" width="14" style="1" customWidth="1"/>
    <col min="12301" max="12301" width="12.7109375" style="1" customWidth="1"/>
    <col min="12302" max="12309" width="9.140625" style="1"/>
    <col min="12310" max="12311" width="9.28515625" style="1" customWidth="1"/>
    <col min="12312" max="12319" width="9.140625" style="1"/>
    <col min="12320" max="12320" width="10" style="1" customWidth="1"/>
    <col min="12321" max="12538" width="9.140625" style="1"/>
    <col min="12539" max="12539" width="8.85546875" style="1" customWidth="1"/>
    <col min="12540" max="12540" width="10.7109375" style="1" customWidth="1"/>
    <col min="12541" max="12548" width="9.140625" style="1"/>
    <col min="12549" max="12549" width="12.42578125" style="1" customWidth="1"/>
    <col min="12550" max="12552" width="8.85546875" style="1" customWidth="1"/>
    <col min="12553" max="12553" width="10.28515625" style="1" customWidth="1"/>
    <col min="12554" max="12554" width="9.140625" style="1"/>
    <col min="12555" max="12555" width="20.5703125" style="1" customWidth="1"/>
    <col min="12556" max="12556" width="14" style="1" customWidth="1"/>
    <col min="12557" max="12557" width="12.7109375" style="1" customWidth="1"/>
    <col min="12558" max="12565" width="9.140625" style="1"/>
    <col min="12566" max="12567" width="9.28515625" style="1" customWidth="1"/>
    <col min="12568" max="12575" width="9.140625" style="1"/>
    <col min="12576" max="12576" width="10" style="1" customWidth="1"/>
    <col min="12577" max="12794" width="9.140625" style="1"/>
    <col min="12795" max="12795" width="8.85546875" style="1" customWidth="1"/>
    <col min="12796" max="12796" width="10.7109375" style="1" customWidth="1"/>
    <col min="12797" max="12804" width="9.140625" style="1"/>
    <col min="12805" max="12805" width="12.42578125" style="1" customWidth="1"/>
    <col min="12806" max="12808" width="8.85546875" style="1" customWidth="1"/>
    <col min="12809" max="12809" width="10.28515625" style="1" customWidth="1"/>
    <col min="12810" max="12810" width="9.140625" style="1"/>
    <col min="12811" max="12811" width="20.5703125" style="1" customWidth="1"/>
    <col min="12812" max="12812" width="14" style="1" customWidth="1"/>
    <col min="12813" max="12813" width="12.7109375" style="1" customWidth="1"/>
    <col min="12814" max="12821" width="9.140625" style="1"/>
    <col min="12822" max="12823" width="9.28515625" style="1" customWidth="1"/>
    <col min="12824" max="12831" width="9.140625" style="1"/>
    <col min="12832" max="12832" width="10" style="1" customWidth="1"/>
    <col min="12833" max="13050" width="9.140625" style="1"/>
    <col min="13051" max="13051" width="8.85546875" style="1" customWidth="1"/>
    <col min="13052" max="13052" width="10.7109375" style="1" customWidth="1"/>
    <col min="13053" max="13060" width="9.140625" style="1"/>
    <col min="13061" max="13061" width="12.42578125" style="1" customWidth="1"/>
    <col min="13062" max="13064" width="8.85546875" style="1" customWidth="1"/>
    <col min="13065" max="13065" width="10.28515625" style="1" customWidth="1"/>
    <col min="13066" max="13066" width="9.140625" style="1"/>
    <col min="13067" max="13067" width="20.5703125" style="1" customWidth="1"/>
    <col min="13068" max="13068" width="14" style="1" customWidth="1"/>
    <col min="13069" max="13069" width="12.7109375" style="1" customWidth="1"/>
    <col min="13070" max="13077" width="9.140625" style="1"/>
    <col min="13078" max="13079" width="9.28515625" style="1" customWidth="1"/>
    <col min="13080" max="13087" width="9.140625" style="1"/>
    <col min="13088" max="13088" width="10" style="1" customWidth="1"/>
    <col min="13089" max="13306" width="9.140625" style="1"/>
    <col min="13307" max="13307" width="8.85546875" style="1" customWidth="1"/>
    <col min="13308" max="13308" width="10.7109375" style="1" customWidth="1"/>
    <col min="13309" max="13316" width="9.140625" style="1"/>
    <col min="13317" max="13317" width="12.42578125" style="1" customWidth="1"/>
    <col min="13318" max="13320" width="8.85546875" style="1" customWidth="1"/>
    <col min="13321" max="13321" width="10.28515625" style="1" customWidth="1"/>
    <col min="13322" max="13322" width="9.140625" style="1"/>
    <col min="13323" max="13323" width="20.5703125" style="1" customWidth="1"/>
    <col min="13324" max="13324" width="14" style="1" customWidth="1"/>
    <col min="13325" max="13325" width="12.7109375" style="1" customWidth="1"/>
    <col min="13326" max="13333" width="9.140625" style="1"/>
    <col min="13334" max="13335" width="9.28515625" style="1" customWidth="1"/>
    <col min="13336" max="13343" width="9.140625" style="1"/>
    <col min="13344" max="13344" width="10" style="1" customWidth="1"/>
    <col min="13345" max="13562" width="9.140625" style="1"/>
    <col min="13563" max="13563" width="8.85546875" style="1" customWidth="1"/>
    <col min="13564" max="13564" width="10.7109375" style="1" customWidth="1"/>
    <col min="13565" max="13572" width="9.140625" style="1"/>
    <col min="13573" max="13573" width="12.42578125" style="1" customWidth="1"/>
    <col min="13574" max="13576" width="8.85546875" style="1" customWidth="1"/>
    <col min="13577" max="13577" width="10.28515625" style="1" customWidth="1"/>
    <col min="13578" max="13578" width="9.140625" style="1"/>
    <col min="13579" max="13579" width="20.5703125" style="1" customWidth="1"/>
    <col min="13580" max="13580" width="14" style="1" customWidth="1"/>
    <col min="13581" max="13581" width="12.7109375" style="1" customWidth="1"/>
    <col min="13582" max="13589" width="9.140625" style="1"/>
    <col min="13590" max="13591" width="9.28515625" style="1" customWidth="1"/>
    <col min="13592" max="13599" width="9.140625" style="1"/>
    <col min="13600" max="13600" width="10" style="1" customWidth="1"/>
    <col min="13601" max="13818" width="9.140625" style="1"/>
    <col min="13819" max="13819" width="8.85546875" style="1" customWidth="1"/>
    <col min="13820" max="13820" width="10.7109375" style="1" customWidth="1"/>
    <col min="13821" max="13828" width="9.140625" style="1"/>
    <col min="13829" max="13829" width="12.42578125" style="1" customWidth="1"/>
    <col min="13830" max="13832" width="8.85546875" style="1" customWidth="1"/>
    <col min="13833" max="13833" width="10.28515625" style="1" customWidth="1"/>
    <col min="13834" max="13834" width="9.140625" style="1"/>
    <col min="13835" max="13835" width="20.5703125" style="1" customWidth="1"/>
    <col min="13836" max="13836" width="14" style="1" customWidth="1"/>
    <col min="13837" max="13837" width="12.7109375" style="1" customWidth="1"/>
    <col min="13838" max="13845" width="9.140625" style="1"/>
    <col min="13846" max="13847" width="9.28515625" style="1" customWidth="1"/>
    <col min="13848" max="13855" width="9.140625" style="1"/>
    <col min="13856" max="13856" width="10" style="1" customWidth="1"/>
    <col min="13857" max="14074" width="9.140625" style="1"/>
    <col min="14075" max="14075" width="8.85546875" style="1" customWidth="1"/>
    <col min="14076" max="14076" width="10.7109375" style="1" customWidth="1"/>
    <col min="14077" max="14084" width="9.140625" style="1"/>
    <col min="14085" max="14085" width="12.42578125" style="1" customWidth="1"/>
    <col min="14086" max="14088" width="8.85546875" style="1" customWidth="1"/>
    <col min="14089" max="14089" width="10.28515625" style="1" customWidth="1"/>
    <col min="14090" max="14090" width="9.140625" style="1"/>
    <col min="14091" max="14091" width="20.5703125" style="1" customWidth="1"/>
    <col min="14092" max="14092" width="14" style="1" customWidth="1"/>
    <col min="14093" max="14093" width="12.7109375" style="1" customWidth="1"/>
    <col min="14094" max="14101" width="9.140625" style="1"/>
    <col min="14102" max="14103" width="9.28515625" style="1" customWidth="1"/>
    <col min="14104" max="14111" width="9.140625" style="1"/>
    <col min="14112" max="14112" width="10" style="1" customWidth="1"/>
    <col min="14113" max="14330" width="9.140625" style="1"/>
    <col min="14331" max="14331" width="8.85546875" style="1" customWidth="1"/>
    <col min="14332" max="14332" width="10.7109375" style="1" customWidth="1"/>
    <col min="14333" max="14340" width="9.140625" style="1"/>
    <col min="14341" max="14341" width="12.42578125" style="1" customWidth="1"/>
    <col min="14342" max="14344" width="8.85546875" style="1" customWidth="1"/>
    <col min="14345" max="14345" width="10.28515625" style="1" customWidth="1"/>
    <col min="14346" max="14346" width="9.140625" style="1"/>
    <col min="14347" max="14347" width="20.5703125" style="1" customWidth="1"/>
    <col min="14348" max="14348" width="14" style="1" customWidth="1"/>
    <col min="14349" max="14349" width="12.7109375" style="1" customWidth="1"/>
    <col min="14350" max="14357" width="9.140625" style="1"/>
    <col min="14358" max="14359" width="9.28515625" style="1" customWidth="1"/>
    <col min="14360" max="14367" width="9.140625" style="1"/>
    <col min="14368" max="14368" width="10" style="1" customWidth="1"/>
    <col min="14369" max="14586" width="9.140625" style="1"/>
    <col min="14587" max="14587" width="8.85546875" style="1" customWidth="1"/>
    <col min="14588" max="14588" width="10.7109375" style="1" customWidth="1"/>
    <col min="14589" max="14596" width="9.140625" style="1"/>
    <col min="14597" max="14597" width="12.42578125" style="1" customWidth="1"/>
    <col min="14598" max="14600" width="8.85546875" style="1" customWidth="1"/>
    <col min="14601" max="14601" width="10.28515625" style="1" customWidth="1"/>
    <col min="14602" max="14602" width="9.140625" style="1"/>
    <col min="14603" max="14603" width="20.5703125" style="1" customWidth="1"/>
    <col min="14604" max="14604" width="14" style="1" customWidth="1"/>
    <col min="14605" max="14605" width="12.7109375" style="1" customWidth="1"/>
    <col min="14606" max="14613" width="9.140625" style="1"/>
    <col min="14614" max="14615" width="9.28515625" style="1" customWidth="1"/>
    <col min="14616" max="14623" width="9.140625" style="1"/>
    <col min="14624" max="14624" width="10" style="1" customWidth="1"/>
    <col min="14625" max="14842" width="9.140625" style="1"/>
    <col min="14843" max="14843" width="8.85546875" style="1" customWidth="1"/>
    <col min="14844" max="14844" width="10.7109375" style="1" customWidth="1"/>
    <col min="14845" max="14852" width="9.140625" style="1"/>
    <col min="14853" max="14853" width="12.42578125" style="1" customWidth="1"/>
    <col min="14854" max="14856" width="8.85546875" style="1" customWidth="1"/>
    <col min="14857" max="14857" width="10.28515625" style="1" customWidth="1"/>
    <col min="14858" max="14858" width="9.140625" style="1"/>
    <col min="14859" max="14859" width="20.5703125" style="1" customWidth="1"/>
    <col min="14860" max="14860" width="14" style="1" customWidth="1"/>
    <col min="14861" max="14861" width="12.7109375" style="1" customWidth="1"/>
    <col min="14862" max="14869" width="9.140625" style="1"/>
    <col min="14870" max="14871" width="9.28515625" style="1" customWidth="1"/>
    <col min="14872" max="14879" width="9.140625" style="1"/>
    <col min="14880" max="14880" width="10" style="1" customWidth="1"/>
    <col min="14881" max="15098" width="9.140625" style="1"/>
    <col min="15099" max="15099" width="8.85546875" style="1" customWidth="1"/>
    <col min="15100" max="15100" width="10.7109375" style="1" customWidth="1"/>
    <col min="15101" max="15108" width="9.140625" style="1"/>
    <col min="15109" max="15109" width="12.42578125" style="1" customWidth="1"/>
    <col min="15110" max="15112" width="8.85546875" style="1" customWidth="1"/>
    <col min="15113" max="15113" width="10.28515625" style="1" customWidth="1"/>
    <col min="15114" max="15114" width="9.140625" style="1"/>
    <col min="15115" max="15115" width="20.5703125" style="1" customWidth="1"/>
    <col min="15116" max="15116" width="14" style="1" customWidth="1"/>
    <col min="15117" max="15117" width="12.7109375" style="1" customWidth="1"/>
    <col min="15118" max="15125" width="9.140625" style="1"/>
    <col min="15126" max="15127" width="9.28515625" style="1" customWidth="1"/>
    <col min="15128" max="15135" width="9.140625" style="1"/>
    <col min="15136" max="15136" width="10" style="1" customWidth="1"/>
    <col min="15137" max="15354" width="9.140625" style="1"/>
    <col min="15355" max="15355" width="8.85546875" style="1" customWidth="1"/>
    <col min="15356" max="15356" width="10.7109375" style="1" customWidth="1"/>
    <col min="15357" max="15364" width="9.140625" style="1"/>
    <col min="15365" max="15365" width="12.42578125" style="1" customWidth="1"/>
    <col min="15366" max="15368" width="8.85546875" style="1" customWidth="1"/>
    <col min="15369" max="15369" width="10.28515625" style="1" customWidth="1"/>
    <col min="15370" max="15370" width="9.140625" style="1"/>
    <col min="15371" max="15371" width="20.5703125" style="1" customWidth="1"/>
    <col min="15372" max="15372" width="14" style="1" customWidth="1"/>
    <col min="15373" max="15373" width="12.7109375" style="1" customWidth="1"/>
    <col min="15374" max="15381" width="9.140625" style="1"/>
    <col min="15382" max="15383" width="9.28515625" style="1" customWidth="1"/>
    <col min="15384" max="15391" width="9.140625" style="1"/>
    <col min="15392" max="15392" width="10" style="1" customWidth="1"/>
    <col min="15393" max="15610" width="9.140625" style="1"/>
    <col min="15611" max="15611" width="8.85546875" style="1" customWidth="1"/>
    <col min="15612" max="15612" width="10.7109375" style="1" customWidth="1"/>
    <col min="15613" max="15620" width="9.140625" style="1"/>
    <col min="15621" max="15621" width="12.42578125" style="1" customWidth="1"/>
    <col min="15622" max="15624" width="8.85546875" style="1" customWidth="1"/>
    <col min="15625" max="15625" width="10.28515625" style="1" customWidth="1"/>
    <col min="15626" max="15626" width="9.140625" style="1"/>
    <col min="15627" max="15627" width="20.5703125" style="1" customWidth="1"/>
    <col min="15628" max="15628" width="14" style="1" customWidth="1"/>
    <col min="15629" max="15629" width="12.7109375" style="1" customWidth="1"/>
    <col min="15630" max="15637" width="9.140625" style="1"/>
    <col min="15638" max="15639" width="9.28515625" style="1" customWidth="1"/>
    <col min="15640" max="15647" width="9.140625" style="1"/>
    <col min="15648" max="15648" width="10" style="1" customWidth="1"/>
    <col min="15649" max="15866" width="9.140625" style="1"/>
    <col min="15867" max="15867" width="8.85546875" style="1" customWidth="1"/>
    <col min="15868" max="15868" width="10.7109375" style="1" customWidth="1"/>
    <col min="15869" max="15876" width="9.140625" style="1"/>
    <col min="15877" max="15877" width="12.42578125" style="1" customWidth="1"/>
    <col min="15878" max="15880" width="8.85546875" style="1" customWidth="1"/>
    <col min="15881" max="15881" width="10.28515625" style="1" customWidth="1"/>
    <col min="15882" max="15882" width="9.140625" style="1"/>
    <col min="15883" max="15883" width="20.5703125" style="1" customWidth="1"/>
    <col min="15884" max="15884" width="14" style="1" customWidth="1"/>
    <col min="15885" max="15885" width="12.7109375" style="1" customWidth="1"/>
    <col min="15886" max="15893" width="9.140625" style="1"/>
    <col min="15894" max="15895" width="9.28515625" style="1" customWidth="1"/>
    <col min="15896" max="15903" width="9.140625" style="1"/>
    <col min="15904" max="15904" width="10" style="1" customWidth="1"/>
    <col min="15905" max="16122" width="9.140625" style="1"/>
    <col min="16123" max="16123" width="8.85546875" style="1" customWidth="1"/>
    <col min="16124" max="16124" width="10.7109375" style="1" customWidth="1"/>
    <col min="16125" max="16132" width="9.140625" style="1"/>
    <col min="16133" max="16133" width="12.42578125" style="1" customWidth="1"/>
    <col min="16134" max="16136" width="8.85546875" style="1" customWidth="1"/>
    <col min="16137" max="16137" width="10.28515625" style="1" customWidth="1"/>
    <col min="16138" max="16138" width="9.140625" style="1"/>
    <col min="16139" max="16139" width="20.5703125" style="1" customWidth="1"/>
    <col min="16140" max="16140" width="14" style="1" customWidth="1"/>
    <col min="16141" max="16141" width="12.7109375" style="1" customWidth="1"/>
    <col min="16142" max="16149" width="9.140625" style="1"/>
    <col min="16150" max="16151" width="9.28515625" style="1" customWidth="1"/>
    <col min="16152" max="16159" width="9.140625" style="1"/>
    <col min="16160" max="16160" width="10" style="1" customWidth="1"/>
    <col min="16161" max="16384" width="9.140625" style="1"/>
  </cols>
  <sheetData>
    <row r="1" spans="1:92" ht="13.15" customHeight="1">
      <c r="A1" s="38" t="s">
        <v>0</v>
      </c>
      <c r="B1" s="3" t="s">
        <v>1</v>
      </c>
      <c r="C1" s="1" t="s">
        <v>2</v>
      </c>
      <c r="D1" s="14" t="s">
        <v>3</v>
      </c>
      <c r="E1" s="5" t="s">
        <v>4</v>
      </c>
      <c r="F1" s="5" t="s">
        <v>5</v>
      </c>
      <c r="G1" s="4" t="s">
        <v>6</v>
      </c>
      <c r="H1" s="5" t="s">
        <v>7</v>
      </c>
      <c r="I1" s="5" t="s">
        <v>8</v>
      </c>
      <c r="J1" s="5" t="s">
        <v>9</v>
      </c>
      <c r="K1" s="5" t="s">
        <v>10</v>
      </c>
      <c r="L1" s="24" t="s">
        <v>11</v>
      </c>
      <c r="M1" s="24" t="s">
        <v>12</v>
      </c>
      <c r="N1" s="1" t="s">
        <v>13</v>
      </c>
      <c r="O1" s="14" t="s">
        <v>14</v>
      </c>
      <c r="P1" s="39" t="s">
        <v>15</v>
      </c>
      <c r="Q1" s="40" t="s">
        <v>16</v>
      </c>
      <c r="R1" s="39" t="s">
        <v>17</v>
      </c>
      <c r="S1" s="40" t="s">
        <v>18</v>
      </c>
      <c r="T1" s="39" t="s">
        <v>19</v>
      </c>
      <c r="U1" s="40" t="s">
        <v>20</v>
      </c>
      <c r="V1" s="39" t="s">
        <v>21</v>
      </c>
      <c r="W1" s="40" t="s">
        <v>22</v>
      </c>
      <c r="X1" s="39" t="s">
        <v>23</v>
      </c>
      <c r="Y1" s="40" t="s">
        <v>24</v>
      </c>
      <c r="Z1" s="39" t="s">
        <v>25</v>
      </c>
      <c r="AA1" s="40" t="s">
        <v>26</v>
      </c>
      <c r="AB1" s="39" t="s">
        <v>27</v>
      </c>
      <c r="AC1" s="40" t="s">
        <v>28</v>
      </c>
      <c r="AD1" s="39" t="s">
        <v>29</v>
      </c>
      <c r="AE1" s="40" t="s">
        <v>30</v>
      </c>
      <c r="AF1" s="39" t="s">
        <v>31</v>
      </c>
      <c r="AG1" s="40" t="s">
        <v>32</v>
      </c>
      <c r="AH1" s="39" t="s">
        <v>33</v>
      </c>
      <c r="AI1" s="14" t="s">
        <v>34</v>
      </c>
      <c r="AJ1" s="36" t="s">
        <v>35</v>
      </c>
      <c r="AK1" s="3" t="s">
        <v>36</v>
      </c>
      <c r="AL1" s="14" t="s">
        <v>37</v>
      </c>
      <c r="AM1" s="14" t="s">
        <v>38</v>
      </c>
      <c r="AN1" s="14" t="s">
        <v>39</v>
      </c>
      <c r="AO1" s="22" t="s">
        <v>40</v>
      </c>
      <c r="AP1" s="22" t="s">
        <v>41</v>
      </c>
      <c r="AQ1" s="22" t="s">
        <v>1794</v>
      </c>
      <c r="AR1" s="22" t="s">
        <v>42</v>
      </c>
      <c r="AS1" s="14" t="s">
        <v>43</v>
      </c>
      <c r="CI1" s="14" t="str">
        <f>AO1</f>
        <v>VPA_seisund</v>
      </c>
      <c r="CJ1" s="14" t="str">
        <f>AP1</f>
        <v>Märkused</v>
      </c>
      <c r="CK1" s="14" t="str">
        <f>AQ1</f>
        <v>Proovivõtmise_tingimused</v>
      </c>
      <c r="CL1" s="14" t="str">
        <f>AR1</f>
        <v>Ettepanekud</v>
      </c>
      <c r="CM1" s="14" t="str">
        <f>AS1</f>
        <v>Esialgsed andmed_ Töö_nimetus_nr</v>
      </c>
    </row>
    <row r="2" spans="1:92" ht="13.15" customHeight="1">
      <c r="A2" s="2">
        <v>19845</v>
      </c>
      <c r="B2" s="3" t="s">
        <v>44</v>
      </c>
      <c r="C2" s="1" t="s">
        <v>45</v>
      </c>
      <c r="D2" s="3" t="s">
        <v>46</v>
      </c>
      <c r="E2" s="35">
        <v>695443.3</v>
      </c>
      <c r="F2" s="35">
        <v>6579869.3799999999</v>
      </c>
      <c r="G2" s="4" t="s">
        <v>47</v>
      </c>
      <c r="H2" s="35">
        <v>70.08</v>
      </c>
      <c r="I2" s="5">
        <v>0.55000000000000004</v>
      </c>
      <c r="J2" s="5">
        <v>18.04</v>
      </c>
      <c r="K2" s="5">
        <v>20.350000000000001</v>
      </c>
      <c r="L2" s="24">
        <v>12.83</v>
      </c>
      <c r="M2" s="33">
        <f t="shared" ref="M2:M21" si="0">H2-L2</f>
        <v>57.25</v>
      </c>
      <c r="N2" s="6">
        <v>42843</v>
      </c>
      <c r="O2" s="1" t="s">
        <v>48</v>
      </c>
      <c r="P2" s="7" t="s">
        <v>49</v>
      </c>
      <c r="Q2" s="8">
        <v>2.1</v>
      </c>
      <c r="R2" s="7" t="s">
        <v>50</v>
      </c>
      <c r="S2" s="8">
        <v>2.2999999999999998</v>
      </c>
      <c r="T2" s="7" t="s">
        <v>51</v>
      </c>
      <c r="U2" s="8">
        <v>2.6</v>
      </c>
      <c r="V2" s="7" t="s">
        <v>52</v>
      </c>
      <c r="W2" s="8">
        <v>4.0999999999999996</v>
      </c>
      <c r="X2" s="7" t="s">
        <v>53</v>
      </c>
      <c r="AI2" s="1" t="s">
        <v>54</v>
      </c>
      <c r="AJ2" s="10" t="s">
        <v>55</v>
      </c>
      <c r="AK2" s="11" t="s">
        <v>1811</v>
      </c>
      <c r="AL2" s="1" t="s">
        <v>56</v>
      </c>
      <c r="AM2" s="1" t="s">
        <v>57</v>
      </c>
      <c r="AN2" s="1" t="s">
        <v>58</v>
      </c>
      <c r="AO2" s="13" t="str">
        <f>algandmed!AP2</f>
        <v>VPA on terve. Avamiseks 6-kantvõti 8. Veepinnal naftasaaduste kihti pole. Algne sügavus oli oli 20,35m.</v>
      </c>
      <c r="AP2" s="13" t="str">
        <f>algandmed!AQ2</f>
        <v>Proov võeti baileriga. Vesi taastus aeglaselt.</v>
      </c>
      <c r="AQ2" s="13" t="str">
        <f>algandmed!AR2</f>
        <v>Proovi võtmisel 28.08.2017 pumbaga MP-1 oli vett VPA-s 40l, pumba sügavus 17,2m manteltoru otsast. Pumbates 200Hz alanes veetase 4 minutiga pumbani, rohke sete ummistas pumba. Proov võeti baileriga pärast 1-kordse veekoguse väljapumpamist.</v>
      </c>
      <c r="AR2" s="13" t="str">
        <f>algandmed!AS2</f>
        <v>Jätkata seiret.</v>
      </c>
      <c r="AS2" s="1" t="s">
        <v>60</v>
      </c>
      <c r="AU2" s="1">
        <f t="shared" ref="AU2:AU65" si="1">LEN(A2)</f>
        <v>5</v>
      </c>
      <c r="AV2" s="1">
        <f t="shared" ref="AV2:AV65" si="2">LEN(B2)</f>
        <v>7</v>
      </c>
      <c r="AW2" s="1">
        <f t="shared" ref="AW2:AW65" si="3">LEN(C2)</f>
        <v>10</v>
      </c>
      <c r="AX2" s="1">
        <f t="shared" ref="AX2:AX65" si="4">LEN(D2)</f>
        <v>16</v>
      </c>
      <c r="AY2" s="1">
        <f t="shared" ref="AY2:AY65" si="5">LEN(E2)</f>
        <v>8</v>
      </c>
      <c r="AZ2" s="1">
        <f t="shared" ref="AZ2:AZ65" si="6">LEN(F2)</f>
        <v>10</v>
      </c>
      <c r="BA2" s="1">
        <f t="shared" ref="BA2:BA65" si="7">LEN(G2)</f>
        <v>14</v>
      </c>
      <c r="BB2" s="1">
        <f t="shared" ref="BB2:BB65" si="8">LEN(H2)</f>
        <v>5</v>
      </c>
      <c r="BC2" s="1">
        <f t="shared" ref="BC2:BC65" si="9">LEN(I2)</f>
        <v>4</v>
      </c>
      <c r="BD2" s="1">
        <f t="shared" ref="BD2:BD65" si="10">LEN(J2)</f>
        <v>5</v>
      </c>
      <c r="BE2" s="1">
        <f t="shared" ref="BE2:BE65" si="11">LEN(K2)</f>
        <v>5</v>
      </c>
      <c r="BF2" s="1">
        <f t="shared" ref="BF2:BF65" si="12">LEN(L2)</f>
        <v>5</v>
      </c>
      <c r="BG2" s="1">
        <f t="shared" ref="BG2:BG65" si="13">LEN(M2)</f>
        <v>5</v>
      </c>
      <c r="BH2" s="1">
        <f t="shared" ref="BH2:BH65" si="14">LEN(N2)</f>
        <v>5</v>
      </c>
      <c r="BI2" s="1">
        <f t="shared" ref="BI2:BI65" si="15">LEN(O2)</f>
        <v>45</v>
      </c>
      <c r="BJ2" s="1">
        <f t="shared" ref="BJ2:BJ65" si="16">LEN(P2)</f>
        <v>170</v>
      </c>
      <c r="BK2" s="1">
        <f t="shared" ref="BK2:BK65" si="17">LEN(Q2)</f>
        <v>3</v>
      </c>
      <c r="BL2" s="1">
        <f t="shared" ref="BL2:BL65" si="18">LEN(R2)</f>
        <v>63</v>
      </c>
      <c r="BM2" s="1">
        <f t="shared" ref="BM2:BM65" si="19">LEN(S2)</f>
        <v>3</v>
      </c>
      <c r="BN2" s="1">
        <f t="shared" ref="BN2:BN65" si="20">LEN(T2)</f>
        <v>72</v>
      </c>
      <c r="BO2" s="1">
        <f t="shared" ref="BO2:BO65" si="21">LEN(U2)</f>
        <v>3</v>
      </c>
      <c r="BP2" s="1">
        <f t="shared" ref="BP2:BP65" si="22">LEN(V2)</f>
        <v>145</v>
      </c>
      <c r="BQ2" s="1">
        <f t="shared" ref="BQ2:BQ65" si="23">LEN(W2)</f>
        <v>3</v>
      </c>
      <c r="BR2" s="1">
        <f t="shared" ref="BR2:BR65" si="24">LEN(X2)</f>
        <v>88</v>
      </c>
      <c r="BS2" s="1">
        <f t="shared" ref="BS2:BS65" si="25">LEN(Y2)</f>
        <v>0</v>
      </c>
      <c r="BT2" s="1">
        <f t="shared" ref="BT2:BT65" si="26">LEN(Z2)</f>
        <v>0</v>
      </c>
      <c r="BU2" s="1">
        <f t="shared" ref="BU2:BU65" si="27">LEN(AA2)</f>
        <v>0</v>
      </c>
      <c r="BV2" s="1">
        <f t="shared" ref="BV2:BV65" si="28">LEN(AB2)</f>
        <v>0</v>
      </c>
      <c r="BW2" s="1">
        <f t="shared" ref="BW2:BW65" si="29">LEN(AC2)</f>
        <v>0</v>
      </c>
      <c r="BX2" s="1">
        <f t="shared" ref="BX2:BX65" si="30">LEN(AD2)</f>
        <v>0</v>
      </c>
      <c r="BY2" s="1">
        <f t="shared" ref="BY2:BY65" si="31">LEN(AE2)</f>
        <v>0</v>
      </c>
      <c r="BZ2" s="1">
        <f t="shared" ref="BZ2:BZ65" si="32">LEN(AF2)</f>
        <v>0</v>
      </c>
      <c r="CA2" s="1">
        <f t="shared" ref="CA2:CA65" si="33">LEN(AG2)</f>
        <v>0</v>
      </c>
      <c r="CB2" s="1">
        <f t="shared" ref="CB2:CB65" si="34">LEN(AH2)</f>
        <v>0</v>
      </c>
      <c r="CC2" s="1">
        <f t="shared" ref="CC2:CC65" si="35">LEN(AI2)</f>
        <v>23</v>
      </c>
      <c r="CD2" s="1">
        <f t="shared" ref="CD2:CD65" si="36">LEN(AJ2)</f>
        <v>11</v>
      </c>
      <c r="CE2" s="1">
        <f t="shared" ref="CE2:CE65" si="37">LEN(AK2)</f>
        <v>49</v>
      </c>
      <c r="CF2" s="1">
        <f t="shared" ref="CF2:CF65" si="38">LEN(AL2)</f>
        <v>7</v>
      </c>
      <c r="CG2" s="1">
        <f t="shared" ref="CG2:CG65" si="39">LEN(AM2)</f>
        <v>8</v>
      </c>
      <c r="CH2" s="1">
        <f t="shared" ref="CH2:CH65" si="40">LEN(AN2)</f>
        <v>17</v>
      </c>
      <c r="CI2" s="1">
        <f t="shared" ref="CI2:CI65" si="41">LEN(AO2)</f>
        <v>103</v>
      </c>
      <c r="CJ2" s="1">
        <f t="shared" ref="CJ2:CJ65" si="42">LEN(AP2)</f>
        <v>46</v>
      </c>
      <c r="CK2" s="1">
        <f t="shared" ref="CK2:CK65" si="43">LEN(AQ2)</f>
        <v>239</v>
      </c>
      <c r="CL2" s="1">
        <f t="shared" ref="CL2:CL65" si="44">LEN(AR2)</f>
        <v>15</v>
      </c>
      <c r="CM2" s="1">
        <f t="shared" ref="CM2:CM65" si="45">LEN(AS2)</f>
        <v>105</v>
      </c>
      <c r="CN2" s="1">
        <f t="shared" ref="CN2:CN65" si="46">SUM(AU2:CM2)</f>
        <v>1322</v>
      </c>
    </row>
    <row r="3" spans="1:92" ht="13.15" customHeight="1">
      <c r="A3" s="2">
        <v>19846</v>
      </c>
      <c r="B3" s="3" t="s">
        <v>61</v>
      </c>
      <c r="C3" s="1" t="s">
        <v>45</v>
      </c>
      <c r="D3" s="3" t="s">
        <v>46</v>
      </c>
      <c r="E3" s="35">
        <v>695275.1</v>
      </c>
      <c r="F3" s="35">
        <v>6579913.2699999996</v>
      </c>
      <c r="G3" s="4" t="s">
        <v>62</v>
      </c>
      <c r="H3" s="35">
        <v>71.3</v>
      </c>
      <c r="I3" s="5">
        <v>0.54</v>
      </c>
      <c r="J3" s="5">
        <v>19.2</v>
      </c>
      <c r="K3" s="5">
        <v>19.7</v>
      </c>
      <c r="L3" s="24">
        <v>15.29</v>
      </c>
      <c r="M3" s="33">
        <f t="shared" si="0"/>
        <v>56.01</v>
      </c>
      <c r="N3" s="6">
        <v>42843</v>
      </c>
      <c r="O3" s="1" t="s">
        <v>63</v>
      </c>
      <c r="P3" s="7" t="s">
        <v>64</v>
      </c>
      <c r="Q3" s="8">
        <v>0.8</v>
      </c>
      <c r="R3" s="7" t="s">
        <v>65</v>
      </c>
      <c r="S3" s="8">
        <v>0.9</v>
      </c>
      <c r="T3" s="12" t="s">
        <v>66</v>
      </c>
      <c r="U3" s="8">
        <v>1</v>
      </c>
      <c r="V3" s="7" t="s">
        <v>67</v>
      </c>
      <c r="W3" s="8">
        <v>1.4</v>
      </c>
      <c r="X3" s="7" t="s">
        <v>68</v>
      </c>
      <c r="Y3" s="8">
        <v>4</v>
      </c>
      <c r="Z3" s="7" t="s">
        <v>69</v>
      </c>
      <c r="AI3" s="42" t="s">
        <v>70</v>
      </c>
      <c r="AJ3" s="10" t="s">
        <v>71</v>
      </c>
      <c r="AK3" s="11" t="s">
        <v>72</v>
      </c>
      <c r="AL3" s="1" t="s">
        <v>56</v>
      </c>
      <c r="AM3" s="1" t="s">
        <v>57</v>
      </c>
      <c r="AN3" s="1" t="s">
        <v>58</v>
      </c>
      <c r="AO3" s="13" t="str">
        <f>algandmed!AP3</f>
        <v>VPA on terve. Avamiseks 6-kantvõti 8. Veepinnal naftasaaduste kihti pole. Algne sügavus oli oli 19,7m.</v>
      </c>
      <c r="AP3" s="13" t="str">
        <f>algandmed!AQ3</f>
        <v>Proov võeti baileriga. Vesi taastus aeglaselt.</v>
      </c>
      <c r="AQ3" s="13" t="str">
        <f>algandmed!AR3</f>
        <v>Proovi võtmisel 28.08.2017 pumbaga MP-1 oli vett VPA-s 30l, pumba sügavus 19m manteltoru otsast. Pumbates 250Hz alanes veetase 3 minutiga pumbani, rohke sete ummistas pumba. Proov võeti baileriga pärast 1-kordse veekoguse väljapumpamist.</v>
      </c>
      <c r="AR3" s="13" t="str">
        <f>algandmed!AS3</f>
        <v>Jätkata seiret.</v>
      </c>
      <c r="AS3" s="1" t="s">
        <v>60</v>
      </c>
      <c r="AU3" s="1">
        <f t="shared" si="1"/>
        <v>5</v>
      </c>
      <c r="AV3" s="1">
        <f t="shared" si="2"/>
        <v>7</v>
      </c>
      <c r="AW3" s="1">
        <f t="shared" si="3"/>
        <v>10</v>
      </c>
      <c r="AX3" s="1">
        <f t="shared" si="4"/>
        <v>16</v>
      </c>
      <c r="AY3" s="1">
        <f t="shared" si="5"/>
        <v>8</v>
      </c>
      <c r="AZ3" s="1">
        <f t="shared" si="6"/>
        <v>10</v>
      </c>
      <c r="BA3" s="1">
        <f t="shared" si="7"/>
        <v>14</v>
      </c>
      <c r="BB3" s="1">
        <f t="shared" si="8"/>
        <v>4</v>
      </c>
      <c r="BC3" s="1">
        <f t="shared" si="9"/>
        <v>4</v>
      </c>
      <c r="BD3" s="1">
        <f t="shared" si="10"/>
        <v>4</v>
      </c>
      <c r="BE3" s="1">
        <f t="shared" si="11"/>
        <v>4</v>
      </c>
      <c r="BF3" s="1">
        <f t="shared" si="12"/>
        <v>5</v>
      </c>
      <c r="BG3" s="1">
        <f t="shared" si="13"/>
        <v>5</v>
      </c>
      <c r="BH3" s="1">
        <f t="shared" si="14"/>
        <v>5</v>
      </c>
      <c r="BI3" s="1">
        <f t="shared" si="15"/>
        <v>46</v>
      </c>
      <c r="BJ3" s="1">
        <f t="shared" si="16"/>
        <v>53</v>
      </c>
      <c r="BK3" s="1">
        <f t="shared" si="17"/>
        <v>3</v>
      </c>
      <c r="BL3" s="1">
        <f t="shared" si="18"/>
        <v>66</v>
      </c>
      <c r="BM3" s="1">
        <f t="shared" si="19"/>
        <v>3</v>
      </c>
      <c r="BN3" s="1">
        <f t="shared" si="20"/>
        <v>34</v>
      </c>
      <c r="BO3" s="1">
        <f t="shared" si="21"/>
        <v>1</v>
      </c>
      <c r="BP3" s="1">
        <f t="shared" si="22"/>
        <v>117</v>
      </c>
      <c r="BQ3" s="1">
        <f t="shared" si="23"/>
        <v>3</v>
      </c>
      <c r="BR3" s="1">
        <f t="shared" si="24"/>
        <v>140</v>
      </c>
      <c r="BS3" s="1">
        <f t="shared" si="25"/>
        <v>1</v>
      </c>
      <c r="BT3" s="1">
        <f t="shared" si="26"/>
        <v>98</v>
      </c>
      <c r="BU3" s="1">
        <f t="shared" si="27"/>
        <v>0</v>
      </c>
      <c r="BV3" s="1">
        <f t="shared" si="28"/>
        <v>0</v>
      </c>
      <c r="BW3" s="1">
        <f t="shared" si="29"/>
        <v>0</v>
      </c>
      <c r="BX3" s="1">
        <f t="shared" si="30"/>
        <v>0</v>
      </c>
      <c r="BY3" s="1">
        <f t="shared" si="31"/>
        <v>0</v>
      </c>
      <c r="BZ3" s="1">
        <f t="shared" si="32"/>
        <v>0</v>
      </c>
      <c r="CA3" s="1">
        <f t="shared" si="33"/>
        <v>0</v>
      </c>
      <c r="CB3" s="1">
        <f t="shared" si="34"/>
        <v>0</v>
      </c>
      <c r="CC3" s="1">
        <f t="shared" si="35"/>
        <v>44</v>
      </c>
      <c r="CD3" s="1">
        <f t="shared" si="36"/>
        <v>11</v>
      </c>
      <c r="CE3" s="1">
        <f t="shared" si="37"/>
        <v>25</v>
      </c>
      <c r="CF3" s="1">
        <f t="shared" si="38"/>
        <v>7</v>
      </c>
      <c r="CG3" s="1">
        <f t="shared" si="39"/>
        <v>8</v>
      </c>
      <c r="CH3" s="1">
        <f t="shared" si="40"/>
        <v>17</v>
      </c>
      <c r="CI3" s="1">
        <f t="shared" si="41"/>
        <v>102</v>
      </c>
      <c r="CJ3" s="1">
        <f t="shared" si="42"/>
        <v>46</v>
      </c>
      <c r="CK3" s="1">
        <f t="shared" si="43"/>
        <v>237</v>
      </c>
      <c r="CL3" s="1">
        <f t="shared" si="44"/>
        <v>15</v>
      </c>
      <c r="CM3" s="1">
        <f t="shared" si="45"/>
        <v>105</v>
      </c>
      <c r="CN3" s="1">
        <f t="shared" si="46"/>
        <v>1283</v>
      </c>
    </row>
    <row r="4" spans="1:92" ht="13.15" customHeight="1">
      <c r="B4" s="3" t="s">
        <v>1718</v>
      </c>
      <c r="C4" s="1" t="s">
        <v>45</v>
      </c>
      <c r="D4" s="3" t="s">
        <v>46</v>
      </c>
      <c r="E4" s="35">
        <v>695332.66</v>
      </c>
      <c r="F4" s="35">
        <v>6579958.7699999996</v>
      </c>
      <c r="G4" s="4" t="s">
        <v>73</v>
      </c>
      <c r="H4" s="35">
        <v>71.239999999999995</v>
      </c>
      <c r="I4" s="5">
        <v>0.83</v>
      </c>
      <c r="J4" s="5">
        <v>5.25</v>
      </c>
      <c r="K4" s="5">
        <v>5.25</v>
      </c>
      <c r="L4" s="24">
        <v>1.06</v>
      </c>
      <c r="M4" s="33">
        <f t="shared" si="0"/>
        <v>70.179999999999993</v>
      </c>
      <c r="N4" s="6">
        <v>42843</v>
      </c>
      <c r="O4" s="1" t="s">
        <v>74</v>
      </c>
      <c r="P4" s="9" t="s">
        <v>75</v>
      </c>
      <c r="Q4" s="8">
        <v>0.3</v>
      </c>
      <c r="R4" s="9" t="s">
        <v>76</v>
      </c>
      <c r="S4" s="8">
        <v>0.9</v>
      </c>
      <c r="T4" s="9" t="s">
        <v>77</v>
      </c>
      <c r="U4" s="8">
        <v>4.0999999999999996</v>
      </c>
      <c r="V4" s="9" t="s">
        <v>78</v>
      </c>
      <c r="AI4" s="1" t="s">
        <v>79</v>
      </c>
      <c r="AJ4" s="10" t="s">
        <v>80</v>
      </c>
      <c r="AM4" s="1" t="s">
        <v>57</v>
      </c>
      <c r="AN4" s="1" t="s">
        <v>58</v>
      </c>
      <c r="AO4" s="13" t="str">
        <f>algandmed!AP4</f>
        <v>VPA on terve. Avamiseks 6-kantvõti 8. Veepinnal paks naftasaaduste kiht (fenool). Sügavusel 5,57-6,06m (toru otsast) paks õli.</v>
      </c>
      <c r="AP4" s="13" t="str">
        <f>algandmed!AQ4</f>
        <v>Proovi ei võeta, kuna see iseloomustab vaid naftasaaduste lahustuvust vees.</v>
      </c>
      <c r="AQ4" s="13" t="str">
        <f>algandmed!AR4</f>
        <v>-</v>
      </c>
      <c r="AR4" s="13" t="str">
        <f>algandmed!AS4</f>
        <v>Tühjendada VPA naftasaadustest (vajadusel korduvalt) ja jätkata seiret.</v>
      </c>
      <c r="AS4" s="1" t="s">
        <v>81</v>
      </c>
      <c r="AU4" s="1">
        <f t="shared" si="1"/>
        <v>0</v>
      </c>
      <c r="AV4" s="1">
        <f t="shared" si="2"/>
        <v>5</v>
      </c>
      <c r="AW4" s="1">
        <f t="shared" si="3"/>
        <v>10</v>
      </c>
      <c r="AX4" s="1">
        <f t="shared" si="4"/>
        <v>16</v>
      </c>
      <c r="AY4" s="1">
        <f t="shared" si="5"/>
        <v>9</v>
      </c>
      <c r="AZ4" s="1">
        <f t="shared" si="6"/>
        <v>10</v>
      </c>
      <c r="BA4" s="1">
        <f t="shared" si="7"/>
        <v>14</v>
      </c>
      <c r="BB4" s="1">
        <f t="shared" si="8"/>
        <v>5</v>
      </c>
      <c r="BC4" s="1">
        <f t="shared" si="9"/>
        <v>4</v>
      </c>
      <c r="BD4" s="1">
        <f t="shared" si="10"/>
        <v>4</v>
      </c>
      <c r="BE4" s="1">
        <f t="shared" si="11"/>
        <v>4</v>
      </c>
      <c r="BF4" s="1">
        <f t="shared" si="12"/>
        <v>4</v>
      </c>
      <c r="BG4" s="1">
        <f t="shared" si="13"/>
        <v>5</v>
      </c>
      <c r="BH4" s="1">
        <f t="shared" si="14"/>
        <v>5</v>
      </c>
      <c r="BI4" s="1">
        <f t="shared" si="15"/>
        <v>64</v>
      </c>
      <c r="BJ4" s="1">
        <f t="shared" si="16"/>
        <v>11</v>
      </c>
      <c r="BK4" s="1">
        <f t="shared" si="17"/>
        <v>3</v>
      </c>
      <c r="BL4" s="1">
        <f t="shared" si="18"/>
        <v>14</v>
      </c>
      <c r="BM4" s="1">
        <f t="shared" si="19"/>
        <v>3</v>
      </c>
      <c r="BN4" s="1">
        <f t="shared" si="20"/>
        <v>14</v>
      </c>
      <c r="BO4" s="1">
        <f t="shared" si="21"/>
        <v>3</v>
      </c>
      <c r="BP4" s="1">
        <f t="shared" si="22"/>
        <v>9</v>
      </c>
      <c r="BQ4" s="1">
        <f t="shared" si="23"/>
        <v>0</v>
      </c>
      <c r="BR4" s="1">
        <f t="shared" si="24"/>
        <v>0</v>
      </c>
      <c r="BS4" s="1">
        <f t="shared" si="25"/>
        <v>0</v>
      </c>
      <c r="BT4" s="1">
        <f t="shared" si="26"/>
        <v>0</v>
      </c>
      <c r="BU4" s="1">
        <f t="shared" si="27"/>
        <v>0</v>
      </c>
      <c r="BV4" s="1">
        <f t="shared" si="28"/>
        <v>0</v>
      </c>
      <c r="BW4" s="1">
        <f t="shared" si="29"/>
        <v>0</v>
      </c>
      <c r="BX4" s="1">
        <f t="shared" si="30"/>
        <v>0</v>
      </c>
      <c r="BY4" s="1">
        <f t="shared" si="31"/>
        <v>0</v>
      </c>
      <c r="BZ4" s="1">
        <f t="shared" si="32"/>
        <v>0</v>
      </c>
      <c r="CA4" s="1">
        <f t="shared" si="33"/>
        <v>0</v>
      </c>
      <c r="CB4" s="1">
        <f t="shared" si="34"/>
        <v>0</v>
      </c>
      <c r="CC4" s="1">
        <f t="shared" si="35"/>
        <v>14</v>
      </c>
      <c r="CD4" s="1">
        <f t="shared" si="36"/>
        <v>1</v>
      </c>
      <c r="CE4" s="1">
        <f t="shared" si="37"/>
        <v>0</v>
      </c>
      <c r="CF4" s="1">
        <f t="shared" si="38"/>
        <v>0</v>
      </c>
      <c r="CG4" s="1">
        <f t="shared" si="39"/>
        <v>8</v>
      </c>
      <c r="CH4" s="1">
        <f t="shared" si="40"/>
        <v>17</v>
      </c>
      <c r="CI4" s="1">
        <f t="shared" si="41"/>
        <v>126</v>
      </c>
      <c r="CJ4" s="1">
        <f t="shared" si="42"/>
        <v>75</v>
      </c>
      <c r="CK4" s="1">
        <f t="shared" si="43"/>
        <v>1</v>
      </c>
      <c r="CL4" s="1">
        <f t="shared" si="44"/>
        <v>71</v>
      </c>
      <c r="CM4" s="1">
        <f t="shared" si="45"/>
        <v>53</v>
      </c>
      <c r="CN4" s="1">
        <f t="shared" si="46"/>
        <v>582</v>
      </c>
    </row>
    <row r="5" spans="1:92" ht="13.15" customHeight="1">
      <c r="B5" s="3" t="s">
        <v>1719</v>
      </c>
      <c r="C5" s="1" t="s">
        <v>45</v>
      </c>
      <c r="D5" s="3" t="s">
        <v>46</v>
      </c>
      <c r="E5" s="35">
        <v>695303.18</v>
      </c>
      <c r="F5" s="35">
        <v>6579828.3799999999</v>
      </c>
      <c r="G5" s="4" t="s">
        <v>47</v>
      </c>
      <c r="H5" s="35">
        <v>71.319999999999993</v>
      </c>
      <c r="I5" s="5">
        <v>0.69</v>
      </c>
      <c r="J5" s="5">
        <v>5.22</v>
      </c>
      <c r="K5" s="5">
        <v>5.35</v>
      </c>
      <c r="L5" s="24">
        <v>1.08</v>
      </c>
      <c r="M5" s="33">
        <f t="shared" si="0"/>
        <v>70.239999999999995</v>
      </c>
      <c r="N5" s="6">
        <v>42843</v>
      </c>
      <c r="O5" s="1" t="s">
        <v>82</v>
      </c>
      <c r="P5" s="9" t="s">
        <v>75</v>
      </c>
      <c r="Q5" s="8">
        <v>0.5</v>
      </c>
      <c r="R5" s="9" t="s">
        <v>83</v>
      </c>
      <c r="S5" s="8">
        <v>0.8</v>
      </c>
      <c r="T5" s="9" t="s">
        <v>77</v>
      </c>
      <c r="U5" s="8">
        <v>3.6</v>
      </c>
      <c r="V5" s="9" t="s">
        <v>78</v>
      </c>
      <c r="AI5" s="1" t="s">
        <v>54</v>
      </c>
      <c r="AJ5" s="10" t="s">
        <v>55</v>
      </c>
      <c r="AK5" s="11" t="s">
        <v>1811</v>
      </c>
      <c r="AL5" s="1" t="s">
        <v>56</v>
      </c>
      <c r="AM5" s="1" t="s">
        <v>57</v>
      </c>
      <c r="AN5" s="1" t="s">
        <v>58</v>
      </c>
      <c r="AO5" s="13" t="str">
        <f>algandmed!AP5</f>
        <v>VPA on terve. Avamiseks 6-kantvõti 8. Plasttoru 1,5cm metalltorust madalamal. Veepinnal naftasaaduste kihti pole. Algne sügavus oli oli 5,35m.</v>
      </c>
      <c r="AP5" s="13" t="str">
        <f>algandmed!AQ5</f>
        <v>Proov võeti baileriga</v>
      </c>
      <c r="AQ5" s="13" t="str">
        <f>algandmed!AR5</f>
        <v>Proovi võtmiseks 28.08.2017 pumbaga MP-1 oli vähe vett. Veetase alanes pumbani 6 minutiga. Proov võeti baileriga pärast VPA 1-kordset tühjendamist. Vee juurdevool VPA-sse on vähene.</v>
      </c>
      <c r="AR5" s="13" t="str">
        <f>algandmed!AS5</f>
        <v>Jätkata seiret.</v>
      </c>
      <c r="AS5" s="1" t="s">
        <v>84</v>
      </c>
      <c r="AU5" s="1">
        <f t="shared" si="1"/>
        <v>0</v>
      </c>
      <c r="AV5" s="1">
        <f t="shared" si="2"/>
        <v>5</v>
      </c>
      <c r="AW5" s="1">
        <f t="shared" si="3"/>
        <v>10</v>
      </c>
      <c r="AX5" s="1">
        <f t="shared" si="4"/>
        <v>16</v>
      </c>
      <c r="AY5" s="1">
        <f t="shared" si="5"/>
        <v>9</v>
      </c>
      <c r="AZ5" s="1">
        <f t="shared" si="6"/>
        <v>10</v>
      </c>
      <c r="BA5" s="1">
        <f t="shared" si="7"/>
        <v>14</v>
      </c>
      <c r="BB5" s="1">
        <f t="shared" si="8"/>
        <v>5</v>
      </c>
      <c r="BC5" s="1">
        <f t="shared" si="9"/>
        <v>4</v>
      </c>
      <c r="BD5" s="1">
        <f t="shared" si="10"/>
        <v>4</v>
      </c>
      <c r="BE5" s="1">
        <f t="shared" si="11"/>
        <v>4</v>
      </c>
      <c r="BF5" s="1">
        <f t="shared" si="12"/>
        <v>4</v>
      </c>
      <c r="BG5" s="1">
        <f t="shared" si="13"/>
        <v>5</v>
      </c>
      <c r="BH5" s="1">
        <f t="shared" si="14"/>
        <v>5</v>
      </c>
      <c r="BI5" s="1">
        <f t="shared" si="15"/>
        <v>64</v>
      </c>
      <c r="BJ5" s="1">
        <f t="shared" si="16"/>
        <v>11</v>
      </c>
      <c r="BK5" s="1">
        <f t="shared" si="17"/>
        <v>3</v>
      </c>
      <c r="BL5" s="1">
        <f t="shared" si="18"/>
        <v>4</v>
      </c>
      <c r="BM5" s="1">
        <f t="shared" si="19"/>
        <v>3</v>
      </c>
      <c r="BN5" s="1">
        <f t="shared" si="20"/>
        <v>14</v>
      </c>
      <c r="BO5" s="1">
        <f t="shared" si="21"/>
        <v>3</v>
      </c>
      <c r="BP5" s="1">
        <f t="shared" si="22"/>
        <v>9</v>
      </c>
      <c r="BQ5" s="1">
        <f t="shared" si="23"/>
        <v>0</v>
      </c>
      <c r="BR5" s="1">
        <f t="shared" si="24"/>
        <v>0</v>
      </c>
      <c r="BS5" s="1">
        <f t="shared" si="25"/>
        <v>0</v>
      </c>
      <c r="BT5" s="1">
        <f t="shared" si="26"/>
        <v>0</v>
      </c>
      <c r="BU5" s="1">
        <f t="shared" si="27"/>
        <v>0</v>
      </c>
      <c r="BV5" s="1">
        <f t="shared" si="28"/>
        <v>0</v>
      </c>
      <c r="BW5" s="1">
        <f t="shared" si="29"/>
        <v>0</v>
      </c>
      <c r="BX5" s="1">
        <f t="shared" si="30"/>
        <v>0</v>
      </c>
      <c r="BY5" s="1">
        <f t="shared" si="31"/>
        <v>0</v>
      </c>
      <c r="BZ5" s="1">
        <f t="shared" si="32"/>
        <v>0</v>
      </c>
      <c r="CA5" s="1">
        <f t="shared" si="33"/>
        <v>0</v>
      </c>
      <c r="CB5" s="1">
        <f t="shared" si="34"/>
        <v>0</v>
      </c>
      <c r="CC5" s="1">
        <f t="shared" si="35"/>
        <v>23</v>
      </c>
      <c r="CD5" s="1">
        <f t="shared" si="36"/>
        <v>11</v>
      </c>
      <c r="CE5" s="1">
        <f t="shared" si="37"/>
        <v>49</v>
      </c>
      <c r="CF5" s="1">
        <f t="shared" si="38"/>
        <v>7</v>
      </c>
      <c r="CG5" s="1">
        <f t="shared" si="39"/>
        <v>8</v>
      </c>
      <c r="CH5" s="1">
        <f t="shared" si="40"/>
        <v>17</v>
      </c>
      <c r="CI5" s="1">
        <f t="shared" si="41"/>
        <v>142</v>
      </c>
      <c r="CJ5" s="1">
        <f t="shared" si="42"/>
        <v>21</v>
      </c>
      <c r="CK5" s="1">
        <f t="shared" si="43"/>
        <v>181</v>
      </c>
      <c r="CL5" s="1">
        <f t="shared" si="44"/>
        <v>15</v>
      </c>
      <c r="CM5" s="1">
        <f t="shared" si="45"/>
        <v>62</v>
      </c>
      <c r="CN5" s="1">
        <f t="shared" si="46"/>
        <v>742</v>
      </c>
    </row>
    <row r="6" spans="1:92" ht="13.15" customHeight="1">
      <c r="B6" s="3" t="s">
        <v>1720</v>
      </c>
      <c r="C6" s="1" t="s">
        <v>45</v>
      </c>
      <c r="D6" s="3" t="s">
        <v>46</v>
      </c>
      <c r="E6" s="37">
        <v>695368.67</v>
      </c>
      <c r="F6" s="37">
        <v>6579821.8300000001</v>
      </c>
      <c r="G6" s="4" t="s">
        <v>47</v>
      </c>
      <c r="H6" s="37">
        <v>71.69</v>
      </c>
      <c r="I6" s="5">
        <v>0.76</v>
      </c>
      <c r="J6" s="5">
        <v>5.35</v>
      </c>
      <c r="K6" s="5">
        <v>5.35</v>
      </c>
      <c r="L6" s="24">
        <v>3.62</v>
      </c>
      <c r="M6" s="33">
        <f t="shared" si="0"/>
        <v>68.069999999999993</v>
      </c>
      <c r="N6" s="6">
        <v>42843</v>
      </c>
      <c r="O6" s="1" t="s">
        <v>85</v>
      </c>
      <c r="P6" s="9" t="s">
        <v>75</v>
      </c>
      <c r="Q6" s="8">
        <v>1.2</v>
      </c>
      <c r="R6" s="9" t="s">
        <v>86</v>
      </c>
      <c r="S6" s="8">
        <v>2</v>
      </c>
      <c r="T6" s="9" t="s">
        <v>87</v>
      </c>
      <c r="U6" s="8">
        <v>2.9</v>
      </c>
      <c r="V6" s="9" t="s">
        <v>77</v>
      </c>
      <c r="W6" s="8">
        <v>4.9000000000000004</v>
      </c>
      <c r="X6" s="9" t="s">
        <v>78</v>
      </c>
      <c r="AI6" s="1" t="s">
        <v>54</v>
      </c>
      <c r="AJ6" s="10" t="s">
        <v>55</v>
      </c>
      <c r="AK6" s="11" t="s">
        <v>1811</v>
      </c>
      <c r="AL6" s="1" t="s">
        <v>56</v>
      </c>
      <c r="AM6" s="1" t="s">
        <v>57</v>
      </c>
      <c r="AN6" s="1" t="s">
        <v>58</v>
      </c>
      <c r="AO6" s="13" t="str">
        <f>algandmed!AP6</f>
        <v>VPA on terve. Avamiseks 6-kantvõti 8. Plasttoru 2cm metalltorust madalamal. Veepinnal naftasaaduste kihti pole.</v>
      </c>
      <c r="AP6" s="13" t="str">
        <f>algandmed!AQ6</f>
        <v>Proov võeti baileriga</v>
      </c>
      <c r="AQ6" s="13" t="str">
        <f>algandmed!AR6</f>
        <v>Proovi võtmiseks 28.08.2017 pumbaga MP-1 oli vähe vett. Veetase alanes pumbani 5 minutiga. Vee juurdevool VPA-sse on vähene. Proov võeti baileriga pärast VPA 1-kordset tühjendamist.</v>
      </c>
      <c r="AR6" s="13" t="str">
        <f>algandmed!AS6</f>
        <v>Jätkata seiret.</v>
      </c>
      <c r="AS6" s="1" t="s">
        <v>84</v>
      </c>
      <c r="AU6" s="1">
        <f t="shared" si="1"/>
        <v>0</v>
      </c>
      <c r="AV6" s="1">
        <f t="shared" si="2"/>
        <v>5</v>
      </c>
      <c r="AW6" s="1">
        <f t="shared" si="3"/>
        <v>10</v>
      </c>
      <c r="AX6" s="1">
        <f t="shared" si="4"/>
        <v>16</v>
      </c>
      <c r="AY6" s="1">
        <f t="shared" si="5"/>
        <v>9</v>
      </c>
      <c r="AZ6" s="1">
        <f t="shared" si="6"/>
        <v>10</v>
      </c>
      <c r="BA6" s="1">
        <f t="shared" si="7"/>
        <v>14</v>
      </c>
      <c r="BB6" s="1">
        <f t="shared" si="8"/>
        <v>5</v>
      </c>
      <c r="BC6" s="1">
        <f t="shared" si="9"/>
        <v>4</v>
      </c>
      <c r="BD6" s="1">
        <f t="shared" si="10"/>
        <v>4</v>
      </c>
      <c r="BE6" s="1">
        <f t="shared" si="11"/>
        <v>4</v>
      </c>
      <c r="BF6" s="1">
        <f t="shared" si="12"/>
        <v>4</v>
      </c>
      <c r="BG6" s="1">
        <f t="shared" si="13"/>
        <v>5</v>
      </c>
      <c r="BH6" s="1">
        <f t="shared" si="14"/>
        <v>5</v>
      </c>
      <c r="BI6" s="1">
        <f t="shared" si="15"/>
        <v>60</v>
      </c>
      <c r="BJ6" s="1">
        <f t="shared" si="16"/>
        <v>11</v>
      </c>
      <c r="BK6" s="1">
        <f t="shared" si="17"/>
        <v>3</v>
      </c>
      <c r="BL6" s="1">
        <f t="shared" si="18"/>
        <v>4</v>
      </c>
      <c r="BM6" s="1">
        <f t="shared" si="19"/>
        <v>1</v>
      </c>
      <c r="BN6" s="1">
        <f t="shared" si="20"/>
        <v>8</v>
      </c>
      <c r="BO6" s="1">
        <f t="shared" si="21"/>
        <v>3</v>
      </c>
      <c r="BP6" s="1">
        <f t="shared" si="22"/>
        <v>14</v>
      </c>
      <c r="BQ6" s="1">
        <f t="shared" si="23"/>
        <v>3</v>
      </c>
      <c r="BR6" s="1">
        <f t="shared" si="24"/>
        <v>9</v>
      </c>
      <c r="BS6" s="1">
        <f t="shared" si="25"/>
        <v>0</v>
      </c>
      <c r="BT6" s="1">
        <f t="shared" si="26"/>
        <v>0</v>
      </c>
      <c r="BU6" s="1">
        <f t="shared" si="27"/>
        <v>0</v>
      </c>
      <c r="BV6" s="1">
        <f t="shared" si="28"/>
        <v>0</v>
      </c>
      <c r="BW6" s="1">
        <f t="shared" si="29"/>
        <v>0</v>
      </c>
      <c r="BX6" s="1">
        <f t="shared" si="30"/>
        <v>0</v>
      </c>
      <c r="BY6" s="1">
        <f t="shared" si="31"/>
        <v>0</v>
      </c>
      <c r="BZ6" s="1">
        <f t="shared" si="32"/>
        <v>0</v>
      </c>
      <c r="CA6" s="1">
        <f t="shared" si="33"/>
        <v>0</v>
      </c>
      <c r="CB6" s="1">
        <f t="shared" si="34"/>
        <v>0</v>
      </c>
      <c r="CC6" s="1">
        <f t="shared" si="35"/>
        <v>23</v>
      </c>
      <c r="CD6" s="1">
        <f t="shared" si="36"/>
        <v>11</v>
      </c>
      <c r="CE6" s="1">
        <f t="shared" si="37"/>
        <v>49</v>
      </c>
      <c r="CF6" s="1">
        <f t="shared" si="38"/>
        <v>7</v>
      </c>
      <c r="CG6" s="1">
        <f t="shared" si="39"/>
        <v>8</v>
      </c>
      <c r="CH6" s="1">
        <f t="shared" si="40"/>
        <v>17</v>
      </c>
      <c r="CI6" s="1">
        <f t="shared" si="41"/>
        <v>111</v>
      </c>
      <c r="CJ6" s="1">
        <f t="shared" si="42"/>
        <v>21</v>
      </c>
      <c r="CK6" s="1">
        <f t="shared" si="43"/>
        <v>181</v>
      </c>
      <c r="CL6" s="1">
        <f t="shared" si="44"/>
        <v>15</v>
      </c>
      <c r="CM6" s="1">
        <f t="shared" si="45"/>
        <v>62</v>
      </c>
      <c r="CN6" s="1">
        <f t="shared" si="46"/>
        <v>716</v>
      </c>
    </row>
    <row r="7" spans="1:92" ht="13.15" customHeight="1">
      <c r="A7" s="2">
        <v>19847</v>
      </c>
      <c r="B7" s="3" t="s">
        <v>88</v>
      </c>
      <c r="C7" s="1" t="s">
        <v>89</v>
      </c>
      <c r="D7" s="3" t="s">
        <v>90</v>
      </c>
      <c r="E7" s="35">
        <v>695071.03</v>
      </c>
      <c r="F7" s="35">
        <v>6579830.9800000004</v>
      </c>
      <c r="G7" s="4" t="s">
        <v>73</v>
      </c>
      <c r="H7" s="35">
        <v>72.260000000000005</v>
      </c>
      <c r="I7" s="5">
        <v>0.63</v>
      </c>
      <c r="J7" s="5">
        <v>11.35</v>
      </c>
      <c r="K7" s="5">
        <v>11.35</v>
      </c>
      <c r="L7" s="24">
        <v>6.88</v>
      </c>
      <c r="M7" s="33">
        <f t="shared" si="0"/>
        <v>65.38000000000001</v>
      </c>
      <c r="N7" s="6">
        <v>42843</v>
      </c>
      <c r="O7" s="1" t="s">
        <v>91</v>
      </c>
      <c r="P7" s="7" t="s">
        <v>92</v>
      </c>
      <c r="Q7" s="8">
        <v>0.9</v>
      </c>
      <c r="R7" s="7" t="s">
        <v>66</v>
      </c>
      <c r="S7" s="8">
        <v>1.2</v>
      </c>
      <c r="T7" s="7" t="s">
        <v>93</v>
      </c>
      <c r="U7" s="8">
        <v>1.5</v>
      </c>
      <c r="V7" s="7" t="s">
        <v>94</v>
      </c>
      <c r="W7" s="8">
        <v>1.7</v>
      </c>
      <c r="X7" s="7" t="s">
        <v>95</v>
      </c>
      <c r="Y7" s="8">
        <v>2</v>
      </c>
      <c r="Z7" s="7" t="s">
        <v>96</v>
      </c>
      <c r="AA7" s="7">
        <v>2.2000000000000002</v>
      </c>
      <c r="AB7" s="7" t="s">
        <v>97</v>
      </c>
      <c r="AC7" s="7">
        <v>3.7</v>
      </c>
      <c r="AD7" s="7" t="s">
        <v>98</v>
      </c>
      <c r="AI7" s="1" t="s">
        <v>79</v>
      </c>
      <c r="AJ7" s="10" t="s">
        <v>80</v>
      </c>
      <c r="AM7" s="1" t="s">
        <v>57</v>
      </c>
      <c r="AN7" s="1" t="s">
        <v>58</v>
      </c>
      <c r="AO7" s="13" t="str">
        <f>algandmed!AP7</f>
        <v>VPA on terve. Avamiseks 6-kantvõti 8. Veepinnal naftasaaduste kihti pole.</v>
      </c>
      <c r="AP7" s="13" t="str">
        <f>algandmed!AQ7</f>
        <v>Proov võeti baileriga</v>
      </c>
      <c r="AQ7" s="13" t="str">
        <f>algandmed!AR7</f>
        <v>Proovi võtmisel 28.08.2017 pumbaga MP-1 oli vett vaid 0,42m. Pump vett üles ei toonud. Proov võeti baileriga pärast VPA 1-kordset tühjendamist. Vesi oli savine</v>
      </c>
      <c r="AR7" s="13" t="str">
        <f>algandmed!AS7</f>
        <v>Jätkata seiret.</v>
      </c>
      <c r="AS7" s="1" t="s">
        <v>60</v>
      </c>
      <c r="AU7" s="1">
        <f t="shared" si="1"/>
        <v>5</v>
      </c>
      <c r="AV7" s="1">
        <f t="shared" si="2"/>
        <v>7</v>
      </c>
      <c r="AW7" s="1">
        <f t="shared" si="3"/>
        <v>10</v>
      </c>
      <c r="AX7" s="1">
        <f t="shared" si="4"/>
        <v>16</v>
      </c>
      <c r="AY7" s="1">
        <f t="shared" si="5"/>
        <v>9</v>
      </c>
      <c r="AZ7" s="1">
        <f t="shared" si="6"/>
        <v>10</v>
      </c>
      <c r="BA7" s="1">
        <f t="shared" si="7"/>
        <v>14</v>
      </c>
      <c r="BB7" s="1">
        <f t="shared" si="8"/>
        <v>5</v>
      </c>
      <c r="BC7" s="1">
        <f t="shared" si="9"/>
        <v>4</v>
      </c>
      <c r="BD7" s="1">
        <f t="shared" si="10"/>
        <v>5</v>
      </c>
      <c r="BE7" s="1">
        <f t="shared" si="11"/>
        <v>5</v>
      </c>
      <c r="BF7" s="1">
        <f t="shared" si="12"/>
        <v>4</v>
      </c>
      <c r="BG7" s="1">
        <f t="shared" si="13"/>
        <v>5</v>
      </c>
      <c r="BH7" s="1">
        <f t="shared" si="14"/>
        <v>5</v>
      </c>
      <c r="BI7" s="1">
        <f t="shared" si="15"/>
        <v>42</v>
      </c>
      <c r="BJ7" s="1">
        <f t="shared" si="16"/>
        <v>78</v>
      </c>
      <c r="BK7" s="1">
        <f t="shared" si="17"/>
        <v>3</v>
      </c>
      <c r="BL7" s="1">
        <f t="shared" si="18"/>
        <v>34</v>
      </c>
      <c r="BM7" s="1">
        <f t="shared" si="19"/>
        <v>3</v>
      </c>
      <c r="BN7" s="1">
        <f t="shared" si="20"/>
        <v>65</v>
      </c>
      <c r="BO7" s="1">
        <f t="shared" si="21"/>
        <v>3</v>
      </c>
      <c r="BP7" s="1">
        <f t="shared" si="22"/>
        <v>79</v>
      </c>
      <c r="BQ7" s="1">
        <f t="shared" si="23"/>
        <v>3</v>
      </c>
      <c r="BR7" s="1">
        <f t="shared" si="24"/>
        <v>59</v>
      </c>
      <c r="BS7" s="1">
        <f t="shared" si="25"/>
        <v>1</v>
      </c>
      <c r="BT7" s="1">
        <f t="shared" si="26"/>
        <v>76</v>
      </c>
      <c r="BU7" s="1">
        <f t="shared" si="27"/>
        <v>3</v>
      </c>
      <c r="BV7" s="1">
        <f t="shared" si="28"/>
        <v>115</v>
      </c>
      <c r="BW7" s="1">
        <f t="shared" si="29"/>
        <v>3</v>
      </c>
      <c r="BX7" s="1">
        <f t="shared" si="30"/>
        <v>25</v>
      </c>
      <c r="BY7" s="1">
        <f t="shared" si="31"/>
        <v>0</v>
      </c>
      <c r="BZ7" s="1">
        <f t="shared" si="32"/>
        <v>0</v>
      </c>
      <c r="CA7" s="1">
        <f t="shared" si="33"/>
        <v>0</v>
      </c>
      <c r="CB7" s="1">
        <f t="shared" si="34"/>
        <v>0</v>
      </c>
      <c r="CC7" s="1">
        <f t="shared" si="35"/>
        <v>14</v>
      </c>
      <c r="CD7" s="1">
        <f t="shared" si="36"/>
        <v>1</v>
      </c>
      <c r="CE7" s="1">
        <f t="shared" si="37"/>
        <v>0</v>
      </c>
      <c r="CF7" s="1">
        <f t="shared" si="38"/>
        <v>0</v>
      </c>
      <c r="CG7" s="1">
        <f t="shared" si="39"/>
        <v>8</v>
      </c>
      <c r="CH7" s="1">
        <f t="shared" si="40"/>
        <v>17</v>
      </c>
      <c r="CI7" s="1">
        <f t="shared" si="41"/>
        <v>73</v>
      </c>
      <c r="CJ7" s="1">
        <f t="shared" si="42"/>
        <v>21</v>
      </c>
      <c r="CK7" s="1">
        <f t="shared" si="43"/>
        <v>159</v>
      </c>
      <c r="CL7" s="1">
        <f t="shared" si="44"/>
        <v>15</v>
      </c>
      <c r="CM7" s="1">
        <f t="shared" si="45"/>
        <v>105</v>
      </c>
      <c r="CN7" s="1">
        <f t="shared" si="46"/>
        <v>1109</v>
      </c>
    </row>
    <row r="8" spans="1:92" ht="13.15" customHeight="1">
      <c r="A8" s="2">
        <v>19848</v>
      </c>
      <c r="B8" s="3" t="s">
        <v>99</v>
      </c>
      <c r="C8" s="1" t="s">
        <v>89</v>
      </c>
      <c r="D8" s="3" t="s">
        <v>90</v>
      </c>
      <c r="E8" s="5">
        <v>694956.1</v>
      </c>
      <c r="F8" s="5">
        <v>6579882.2000000002</v>
      </c>
      <c r="G8" s="4" t="s">
        <v>100</v>
      </c>
      <c r="H8" s="5">
        <v>72.55</v>
      </c>
      <c r="I8" s="5">
        <v>0.55000000000000004</v>
      </c>
      <c r="K8" s="5">
        <v>11.3</v>
      </c>
      <c r="L8" s="24">
        <f>I8+8.45</f>
        <v>9</v>
      </c>
      <c r="M8" s="33">
        <f t="shared" si="0"/>
        <v>63.55</v>
      </c>
      <c r="N8" s="6">
        <v>38848</v>
      </c>
      <c r="O8" s="1" t="s">
        <v>101</v>
      </c>
      <c r="P8" s="7" t="s">
        <v>102</v>
      </c>
      <c r="Q8" s="8">
        <v>0.6</v>
      </c>
      <c r="R8" s="7" t="s">
        <v>66</v>
      </c>
      <c r="S8" s="8">
        <v>0.7</v>
      </c>
      <c r="T8" s="7" t="s">
        <v>103</v>
      </c>
      <c r="U8" s="8">
        <v>1.4</v>
      </c>
      <c r="V8" s="7" t="s">
        <v>104</v>
      </c>
      <c r="W8" s="8">
        <v>1.7</v>
      </c>
      <c r="X8" s="7" t="s">
        <v>105</v>
      </c>
      <c r="Y8" s="8">
        <v>4.9000000000000004</v>
      </c>
      <c r="Z8" s="7" t="s">
        <v>106</v>
      </c>
      <c r="AI8" s="1" t="s">
        <v>107</v>
      </c>
      <c r="AJ8" s="43" t="s">
        <v>108</v>
      </c>
      <c r="AK8" s="55" t="s">
        <v>1812</v>
      </c>
      <c r="AL8" s="1" t="s">
        <v>107</v>
      </c>
      <c r="AM8" s="1" t="s">
        <v>57</v>
      </c>
      <c r="AN8" s="1" t="s">
        <v>58</v>
      </c>
      <c r="AO8" s="13" t="str">
        <f>algandmed!AP8</f>
        <v>VPA on hävinud.</v>
      </c>
      <c r="AP8" s="13" t="str">
        <f>algandmed!AQ8</f>
        <v>-</v>
      </c>
      <c r="AQ8" s="13" t="str">
        <f>algandmed!AR8</f>
        <v>-</v>
      </c>
      <c r="AR8" s="13" t="str">
        <f>algandmed!AS8</f>
        <v>-</v>
      </c>
      <c r="AS8" s="1" t="s">
        <v>60</v>
      </c>
      <c r="AU8" s="1">
        <f t="shared" si="1"/>
        <v>5</v>
      </c>
      <c r="AV8" s="1">
        <f t="shared" si="2"/>
        <v>7</v>
      </c>
      <c r="AW8" s="1">
        <f t="shared" si="3"/>
        <v>10</v>
      </c>
      <c r="AX8" s="1">
        <f t="shared" si="4"/>
        <v>16</v>
      </c>
      <c r="AY8" s="1">
        <f t="shared" si="5"/>
        <v>8</v>
      </c>
      <c r="AZ8" s="1">
        <f t="shared" si="6"/>
        <v>9</v>
      </c>
      <c r="BA8" s="1">
        <f t="shared" si="7"/>
        <v>14</v>
      </c>
      <c r="BB8" s="1">
        <f t="shared" si="8"/>
        <v>5</v>
      </c>
      <c r="BC8" s="1">
        <f t="shared" si="9"/>
        <v>4</v>
      </c>
      <c r="BD8" s="1">
        <f t="shared" si="10"/>
        <v>0</v>
      </c>
      <c r="BE8" s="1">
        <f t="shared" si="11"/>
        <v>4</v>
      </c>
      <c r="BF8" s="1">
        <f t="shared" si="12"/>
        <v>1</v>
      </c>
      <c r="BG8" s="1">
        <f t="shared" si="13"/>
        <v>5</v>
      </c>
      <c r="BH8" s="1">
        <f t="shared" si="14"/>
        <v>5</v>
      </c>
      <c r="BI8" s="1">
        <f t="shared" si="15"/>
        <v>44</v>
      </c>
      <c r="BJ8" s="1">
        <f t="shared" si="16"/>
        <v>78</v>
      </c>
      <c r="BK8" s="1">
        <f t="shared" si="17"/>
        <v>3</v>
      </c>
      <c r="BL8" s="1">
        <f t="shared" si="18"/>
        <v>34</v>
      </c>
      <c r="BM8" s="1">
        <f t="shared" si="19"/>
        <v>3</v>
      </c>
      <c r="BN8" s="1">
        <f t="shared" si="20"/>
        <v>69</v>
      </c>
      <c r="BO8" s="1">
        <f t="shared" si="21"/>
        <v>3</v>
      </c>
      <c r="BP8" s="1">
        <f t="shared" si="22"/>
        <v>86</v>
      </c>
      <c r="BQ8" s="1">
        <f t="shared" si="23"/>
        <v>3</v>
      </c>
      <c r="BR8" s="1">
        <f t="shared" si="24"/>
        <v>88</v>
      </c>
      <c r="BS8" s="1">
        <f t="shared" si="25"/>
        <v>3</v>
      </c>
      <c r="BT8" s="1">
        <f t="shared" si="26"/>
        <v>67</v>
      </c>
      <c r="BU8" s="1">
        <f t="shared" si="27"/>
        <v>0</v>
      </c>
      <c r="BV8" s="1">
        <f t="shared" si="28"/>
        <v>0</v>
      </c>
      <c r="BW8" s="1">
        <f t="shared" si="29"/>
        <v>0</v>
      </c>
      <c r="BX8" s="1">
        <f t="shared" si="30"/>
        <v>0</v>
      </c>
      <c r="BY8" s="1">
        <f t="shared" si="31"/>
        <v>0</v>
      </c>
      <c r="BZ8" s="1">
        <f t="shared" si="32"/>
        <v>0</v>
      </c>
      <c r="CA8" s="1">
        <f t="shared" si="33"/>
        <v>0</v>
      </c>
      <c r="CB8" s="1">
        <f t="shared" si="34"/>
        <v>0</v>
      </c>
      <c r="CC8" s="1">
        <f t="shared" si="35"/>
        <v>10</v>
      </c>
      <c r="CD8" s="1">
        <f t="shared" si="36"/>
        <v>8</v>
      </c>
      <c r="CE8" s="1">
        <f t="shared" si="37"/>
        <v>41</v>
      </c>
      <c r="CF8" s="1">
        <f t="shared" si="38"/>
        <v>10</v>
      </c>
      <c r="CG8" s="1">
        <f t="shared" si="39"/>
        <v>8</v>
      </c>
      <c r="CH8" s="1">
        <f t="shared" si="40"/>
        <v>17</v>
      </c>
      <c r="CI8" s="1">
        <f t="shared" si="41"/>
        <v>15</v>
      </c>
      <c r="CJ8" s="1">
        <f t="shared" si="42"/>
        <v>1</v>
      </c>
      <c r="CK8" s="1">
        <f t="shared" si="43"/>
        <v>1</v>
      </c>
      <c r="CL8" s="1">
        <f t="shared" si="44"/>
        <v>1</v>
      </c>
      <c r="CM8" s="1">
        <f t="shared" si="45"/>
        <v>105</v>
      </c>
      <c r="CN8" s="1">
        <f t="shared" si="46"/>
        <v>791</v>
      </c>
    </row>
    <row r="9" spans="1:92" ht="13.15" customHeight="1">
      <c r="B9" s="3" t="s">
        <v>1721</v>
      </c>
      <c r="C9" s="1" t="s">
        <v>110</v>
      </c>
      <c r="D9" s="1" t="s">
        <v>111</v>
      </c>
      <c r="E9" s="5">
        <v>537534</v>
      </c>
      <c r="F9" s="5">
        <v>6591493</v>
      </c>
      <c r="G9" s="4" t="s">
        <v>112</v>
      </c>
      <c r="H9" s="5">
        <v>3.35</v>
      </c>
      <c r="K9" s="5">
        <v>4.8</v>
      </c>
      <c r="L9" s="24">
        <v>3.45</v>
      </c>
      <c r="M9" s="24">
        <f t="shared" si="0"/>
        <v>-0.10000000000000009</v>
      </c>
      <c r="N9" s="6">
        <v>36845</v>
      </c>
      <c r="P9" s="9" t="s">
        <v>113</v>
      </c>
      <c r="AI9" s="42" t="s">
        <v>114</v>
      </c>
      <c r="AJ9" s="42" t="s">
        <v>115</v>
      </c>
      <c r="AK9" s="48" t="s">
        <v>1823</v>
      </c>
      <c r="AM9" s="14" t="s">
        <v>116</v>
      </c>
      <c r="AN9" s="1" t="s">
        <v>117</v>
      </c>
      <c r="AO9" s="13" t="str">
        <f>algandmed!AP9</f>
        <v>VPA on hävinud.</v>
      </c>
      <c r="AP9" s="13" t="str">
        <f>algandmed!AQ9</f>
        <v>-</v>
      </c>
      <c r="AQ9" s="13" t="str">
        <f>algandmed!AR9</f>
        <v>-</v>
      </c>
      <c r="AR9" s="13" t="str">
        <f>algandmed!AS9</f>
        <v>-</v>
      </c>
      <c r="AS9" s="1" t="s">
        <v>118</v>
      </c>
      <c r="AU9" s="1">
        <f t="shared" si="1"/>
        <v>0</v>
      </c>
      <c r="AV9" s="1">
        <f t="shared" si="2"/>
        <v>4</v>
      </c>
      <c r="AW9" s="1">
        <f t="shared" si="3"/>
        <v>10</v>
      </c>
      <c r="AX9" s="1">
        <f t="shared" si="4"/>
        <v>23</v>
      </c>
      <c r="AY9" s="1">
        <f t="shared" si="5"/>
        <v>6</v>
      </c>
      <c r="AZ9" s="1">
        <f t="shared" si="6"/>
        <v>7</v>
      </c>
      <c r="BA9" s="1">
        <f t="shared" si="7"/>
        <v>14</v>
      </c>
      <c r="BB9" s="1">
        <f t="shared" si="8"/>
        <v>4</v>
      </c>
      <c r="BC9" s="1">
        <f t="shared" si="9"/>
        <v>0</v>
      </c>
      <c r="BD9" s="1">
        <f t="shared" si="10"/>
        <v>0</v>
      </c>
      <c r="BE9" s="1">
        <f t="shared" si="11"/>
        <v>3</v>
      </c>
      <c r="BF9" s="1">
        <f t="shared" si="12"/>
        <v>4</v>
      </c>
      <c r="BG9" s="1">
        <f t="shared" si="13"/>
        <v>4</v>
      </c>
      <c r="BH9" s="1">
        <f t="shared" si="14"/>
        <v>5</v>
      </c>
      <c r="BI9" s="1">
        <f t="shared" si="15"/>
        <v>0</v>
      </c>
      <c r="BJ9" s="1">
        <f t="shared" si="16"/>
        <v>116</v>
      </c>
      <c r="BK9" s="1">
        <f t="shared" si="17"/>
        <v>0</v>
      </c>
      <c r="BL9" s="1">
        <f t="shared" si="18"/>
        <v>0</v>
      </c>
      <c r="BM9" s="1">
        <f t="shared" si="19"/>
        <v>0</v>
      </c>
      <c r="BN9" s="1">
        <f t="shared" si="20"/>
        <v>0</v>
      </c>
      <c r="BO9" s="1">
        <f t="shared" si="21"/>
        <v>0</v>
      </c>
      <c r="BP9" s="1">
        <f t="shared" si="22"/>
        <v>0</v>
      </c>
      <c r="BQ9" s="1">
        <f t="shared" si="23"/>
        <v>0</v>
      </c>
      <c r="BR9" s="1">
        <f t="shared" si="24"/>
        <v>0</v>
      </c>
      <c r="BS9" s="1">
        <f t="shared" si="25"/>
        <v>0</v>
      </c>
      <c r="BT9" s="1">
        <f t="shared" si="26"/>
        <v>0</v>
      </c>
      <c r="BU9" s="1">
        <f t="shared" si="27"/>
        <v>0</v>
      </c>
      <c r="BV9" s="1">
        <f t="shared" si="28"/>
        <v>0</v>
      </c>
      <c r="BW9" s="1">
        <f t="shared" si="29"/>
        <v>0</v>
      </c>
      <c r="BX9" s="1">
        <f t="shared" si="30"/>
        <v>0</v>
      </c>
      <c r="BY9" s="1">
        <f t="shared" si="31"/>
        <v>0</v>
      </c>
      <c r="BZ9" s="1">
        <f t="shared" si="32"/>
        <v>0</v>
      </c>
      <c r="CA9" s="1">
        <f t="shared" si="33"/>
        <v>0</v>
      </c>
      <c r="CB9" s="1">
        <f t="shared" si="34"/>
        <v>0</v>
      </c>
      <c r="CC9" s="1">
        <f t="shared" si="35"/>
        <v>19</v>
      </c>
      <c r="CD9" s="1">
        <f t="shared" si="36"/>
        <v>8</v>
      </c>
      <c r="CE9" s="1">
        <f t="shared" si="37"/>
        <v>55</v>
      </c>
      <c r="CF9" s="1">
        <f t="shared" si="38"/>
        <v>0</v>
      </c>
      <c r="CG9" s="1">
        <f t="shared" si="39"/>
        <v>5</v>
      </c>
      <c r="CH9" s="1">
        <f t="shared" si="40"/>
        <v>7</v>
      </c>
      <c r="CI9" s="1">
        <f t="shared" si="41"/>
        <v>15</v>
      </c>
      <c r="CJ9" s="1">
        <f t="shared" si="42"/>
        <v>1</v>
      </c>
      <c r="CK9" s="1">
        <f t="shared" si="43"/>
        <v>1</v>
      </c>
      <c r="CL9" s="1">
        <f t="shared" si="44"/>
        <v>1</v>
      </c>
      <c r="CM9" s="1">
        <f t="shared" si="45"/>
        <v>64</v>
      </c>
      <c r="CN9" s="1">
        <f t="shared" si="46"/>
        <v>376</v>
      </c>
    </row>
    <row r="10" spans="1:92" ht="13.15" customHeight="1">
      <c r="B10" s="3" t="s">
        <v>1722</v>
      </c>
      <c r="C10" s="1" t="s">
        <v>110</v>
      </c>
      <c r="D10" s="1" t="s">
        <v>111</v>
      </c>
      <c r="E10" s="5">
        <v>537497</v>
      </c>
      <c r="F10" s="5">
        <v>6591532</v>
      </c>
      <c r="G10" s="4" t="s">
        <v>112</v>
      </c>
      <c r="H10" s="5">
        <v>3.25</v>
      </c>
      <c r="K10" s="5">
        <v>4.3</v>
      </c>
      <c r="L10" s="24">
        <v>3.2</v>
      </c>
      <c r="M10" s="24">
        <f t="shared" si="0"/>
        <v>4.9999999999999822E-2</v>
      </c>
      <c r="N10" s="6">
        <v>36845</v>
      </c>
      <c r="P10" s="9" t="s">
        <v>119</v>
      </c>
      <c r="Q10" s="8">
        <v>3.8</v>
      </c>
      <c r="R10" s="9" t="s">
        <v>120</v>
      </c>
      <c r="AI10" s="42" t="s">
        <v>114</v>
      </c>
      <c r="AJ10" s="42" t="s">
        <v>115</v>
      </c>
      <c r="AK10" s="48" t="s">
        <v>1823</v>
      </c>
      <c r="AM10" s="14" t="s">
        <v>116</v>
      </c>
      <c r="AN10" s="1" t="s">
        <v>117</v>
      </c>
      <c r="AO10" s="13" t="str">
        <f>algandmed!AP10</f>
        <v>VPA on hävinud.</v>
      </c>
      <c r="AP10" s="13" t="str">
        <f>algandmed!AQ10</f>
        <v>-</v>
      </c>
      <c r="AQ10" s="13" t="str">
        <f>algandmed!AR10</f>
        <v>-</v>
      </c>
      <c r="AR10" s="13" t="str">
        <f>algandmed!AS10</f>
        <v>-</v>
      </c>
      <c r="AS10" s="1" t="s">
        <v>121</v>
      </c>
      <c r="AU10" s="1">
        <f t="shared" si="1"/>
        <v>0</v>
      </c>
      <c r="AV10" s="1">
        <f t="shared" si="2"/>
        <v>4</v>
      </c>
      <c r="AW10" s="1">
        <f t="shared" si="3"/>
        <v>10</v>
      </c>
      <c r="AX10" s="1">
        <f t="shared" si="4"/>
        <v>23</v>
      </c>
      <c r="AY10" s="1">
        <f t="shared" si="5"/>
        <v>6</v>
      </c>
      <c r="AZ10" s="1">
        <f t="shared" si="6"/>
        <v>7</v>
      </c>
      <c r="BA10" s="1">
        <f t="shared" si="7"/>
        <v>14</v>
      </c>
      <c r="BB10" s="1">
        <f t="shared" si="8"/>
        <v>4</v>
      </c>
      <c r="BC10" s="1">
        <f t="shared" si="9"/>
        <v>0</v>
      </c>
      <c r="BD10" s="1">
        <f t="shared" si="10"/>
        <v>0</v>
      </c>
      <c r="BE10" s="1">
        <f t="shared" si="11"/>
        <v>3</v>
      </c>
      <c r="BF10" s="1">
        <f t="shared" si="12"/>
        <v>3</v>
      </c>
      <c r="BG10" s="1">
        <f t="shared" si="13"/>
        <v>18</v>
      </c>
      <c r="BH10" s="1">
        <f t="shared" si="14"/>
        <v>5</v>
      </c>
      <c r="BI10" s="1">
        <f t="shared" si="15"/>
        <v>0</v>
      </c>
      <c r="BJ10" s="1">
        <f t="shared" si="16"/>
        <v>116</v>
      </c>
      <c r="BK10" s="1">
        <f t="shared" si="17"/>
        <v>3</v>
      </c>
      <c r="BL10" s="1">
        <f t="shared" si="18"/>
        <v>38</v>
      </c>
      <c r="BM10" s="1">
        <f t="shared" si="19"/>
        <v>0</v>
      </c>
      <c r="BN10" s="1">
        <f t="shared" si="20"/>
        <v>0</v>
      </c>
      <c r="BO10" s="1">
        <f t="shared" si="21"/>
        <v>0</v>
      </c>
      <c r="BP10" s="1">
        <f t="shared" si="22"/>
        <v>0</v>
      </c>
      <c r="BQ10" s="1">
        <f t="shared" si="23"/>
        <v>0</v>
      </c>
      <c r="BR10" s="1">
        <f t="shared" si="24"/>
        <v>0</v>
      </c>
      <c r="BS10" s="1">
        <f t="shared" si="25"/>
        <v>0</v>
      </c>
      <c r="BT10" s="1">
        <f t="shared" si="26"/>
        <v>0</v>
      </c>
      <c r="BU10" s="1">
        <f t="shared" si="27"/>
        <v>0</v>
      </c>
      <c r="BV10" s="1">
        <f t="shared" si="28"/>
        <v>0</v>
      </c>
      <c r="BW10" s="1">
        <f t="shared" si="29"/>
        <v>0</v>
      </c>
      <c r="BX10" s="1">
        <f t="shared" si="30"/>
        <v>0</v>
      </c>
      <c r="BY10" s="1">
        <f t="shared" si="31"/>
        <v>0</v>
      </c>
      <c r="BZ10" s="1">
        <f t="shared" si="32"/>
        <v>0</v>
      </c>
      <c r="CA10" s="1">
        <f t="shared" si="33"/>
        <v>0</v>
      </c>
      <c r="CB10" s="1">
        <f t="shared" si="34"/>
        <v>0</v>
      </c>
      <c r="CC10" s="1">
        <f t="shared" si="35"/>
        <v>19</v>
      </c>
      <c r="CD10" s="1">
        <f t="shared" si="36"/>
        <v>8</v>
      </c>
      <c r="CE10" s="1">
        <f t="shared" si="37"/>
        <v>55</v>
      </c>
      <c r="CF10" s="1">
        <f t="shared" si="38"/>
        <v>0</v>
      </c>
      <c r="CG10" s="1">
        <f t="shared" si="39"/>
        <v>5</v>
      </c>
      <c r="CH10" s="1">
        <f t="shared" si="40"/>
        <v>7</v>
      </c>
      <c r="CI10" s="1">
        <f t="shared" si="41"/>
        <v>15</v>
      </c>
      <c r="CJ10" s="1">
        <f t="shared" si="42"/>
        <v>1</v>
      </c>
      <c r="CK10" s="1">
        <f t="shared" si="43"/>
        <v>1</v>
      </c>
      <c r="CL10" s="1">
        <f t="shared" si="44"/>
        <v>1</v>
      </c>
      <c r="CM10" s="1">
        <f t="shared" si="45"/>
        <v>64</v>
      </c>
      <c r="CN10" s="1">
        <f t="shared" si="46"/>
        <v>430</v>
      </c>
    </row>
    <row r="11" spans="1:92" ht="13.15" customHeight="1">
      <c r="B11" s="3" t="s">
        <v>1723</v>
      </c>
      <c r="C11" s="1" t="s">
        <v>110</v>
      </c>
      <c r="D11" s="1" t="s">
        <v>111</v>
      </c>
      <c r="E11" s="5">
        <v>537282</v>
      </c>
      <c r="F11" s="5">
        <v>6591688</v>
      </c>
      <c r="G11" s="4" t="s">
        <v>122</v>
      </c>
      <c r="H11" s="5">
        <v>3.15</v>
      </c>
      <c r="K11" s="5">
        <v>4.5999999999999996</v>
      </c>
      <c r="L11" s="24">
        <v>2.9</v>
      </c>
      <c r="M11" s="24">
        <f t="shared" si="0"/>
        <v>0.25</v>
      </c>
      <c r="N11" s="6">
        <v>36845</v>
      </c>
      <c r="P11" s="9" t="s">
        <v>123</v>
      </c>
      <c r="Q11" s="8">
        <v>0.6</v>
      </c>
      <c r="R11" s="9" t="s">
        <v>124</v>
      </c>
      <c r="S11" s="8">
        <v>4</v>
      </c>
      <c r="T11" s="9" t="s">
        <v>125</v>
      </c>
      <c r="AI11" s="42" t="s">
        <v>126</v>
      </c>
      <c r="AJ11" s="42" t="s">
        <v>127</v>
      </c>
      <c r="AK11" s="48" t="s">
        <v>1827</v>
      </c>
      <c r="AM11" s="14" t="s">
        <v>116</v>
      </c>
      <c r="AN11" s="1" t="s">
        <v>117</v>
      </c>
      <c r="AO11" s="13" t="str">
        <f>algandmed!AP11</f>
        <v>VPA on hävinud.</v>
      </c>
      <c r="AP11" s="13" t="str">
        <f>algandmed!AQ11</f>
        <v>-</v>
      </c>
      <c r="AQ11" s="13" t="str">
        <f>algandmed!AR11</f>
        <v>-</v>
      </c>
      <c r="AR11" s="13" t="str">
        <f>algandmed!AS11</f>
        <v>-</v>
      </c>
      <c r="AS11" s="1" t="s">
        <v>128</v>
      </c>
      <c r="AU11" s="1">
        <f t="shared" si="1"/>
        <v>0</v>
      </c>
      <c r="AV11" s="1">
        <f t="shared" si="2"/>
        <v>4</v>
      </c>
      <c r="AW11" s="1">
        <f t="shared" si="3"/>
        <v>10</v>
      </c>
      <c r="AX11" s="1">
        <f t="shared" si="4"/>
        <v>23</v>
      </c>
      <c r="AY11" s="1">
        <f t="shared" si="5"/>
        <v>6</v>
      </c>
      <c r="AZ11" s="1">
        <f t="shared" si="6"/>
        <v>7</v>
      </c>
      <c r="BA11" s="1">
        <f t="shared" si="7"/>
        <v>14</v>
      </c>
      <c r="BB11" s="1">
        <f t="shared" si="8"/>
        <v>4</v>
      </c>
      <c r="BC11" s="1">
        <f t="shared" si="9"/>
        <v>0</v>
      </c>
      <c r="BD11" s="1">
        <f t="shared" si="10"/>
        <v>0</v>
      </c>
      <c r="BE11" s="1">
        <f t="shared" si="11"/>
        <v>3</v>
      </c>
      <c r="BF11" s="1">
        <f t="shared" si="12"/>
        <v>3</v>
      </c>
      <c r="BG11" s="1">
        <f t="shared" si="13"/>
        <v>4</v>
      </c>
      <c r="BH11" s="1">
        <f t="shared" si="14"/>
        <v>5</v>
      </c>
      <c r="BI11" s="1">
        <f t="shared" si="15"/>
        <v>0</v>
      </c>
      <c r="BJ11" s="1">
        <f t="shared" si="16"/>
        <v>9</v>
      </c>
      <c r="BK11" s="1">
        <f t="shared" si="17"/>
        <v>3</v>
      </c>
      <c r="BL11" s="1">
        <f t="shared" si="18"/>
        <v>129</v>
      </c>
      <c r="BM11" s="1">
        <f t="shared" si="19"/>
        <v>1</v>
      </c>
      <c r="BN11" s="1">
        <f t="shared" si="20"/>
        <v>52</v>
      </c>
      <c r="BO11" s="1">
        <f t="shared" si="21"/>
        <v>0</v>
      </c>
      <c r="BP11" s="1">
        <f t="shared" si="22"/>
        <v>0</v>
      </c>
      <c r="BQ11" s="1">
        <f t="shared" si="23"/>
        <v>0</v>
      </c>
      <c r="BR11" s="1">
        <f t="shared" si="24"/>
        <v>0</v>
      </c>
      <c r="BS11" s="1">
        <f t="shared" si="25"/>
        <v>0</v>
      </c>
      <c r="BT11" s="1">
        <f t="shared" si="26"/>
        <v>0</v>
      </c>
      <c r="BU11" s="1">
        <f t="shared" si="27"/>
        <v>0</v>
      </c>
      <c r="BV11" s="1">
        <f t="shared" si="28"/>
        <v>0</v>
      </c>
      <c r="BW11" s="1">
        <f t="shared" si="29"/>
        <v>0</v>
      </c>
      <c r="BX11" s="1">
        <f t="shared" si="30"/>
        <v>0</v>
      </c>
      <c r="BY11" s="1">
        <f t="shared" si="31"/>
        <v>0</v>
      </c>
      <c r="BZ11" s="1">
        <f t="shared" si="32"/>
        <v>0</v>
      </c>
      <c r="CA11" s="1">
        <f t="shared" si="33"/>
        <v>0</v>
      </c>
      <c r="CB11" s="1">
        <f t="shared" si="34"/>
        <v>0</v>
      </c>
      <c r="CC11" s="1">
        <f t="shared" si="35"/>
        <v>22</v>
      </c>
      <c r="CD11" s="1">
        <f t="shared" si="36"/>
        <v>8</v>
      </c>
      <c r="CE11" s="1">
        <f t="shared" si="37"/>
        <v>69</v>
      </c>
      <c r="CF11" s="1">
        <f t="shared" si="38"/>
        <v>0</v>
      </c>
      <c r="CG11" s="1">
        <f t="shared" si="39"/>
        <v>5</v>
      </c>
      <c r="CH11" s="1">
        <f t="shared" si="40"/>
        <v>7</v>
      </c>
      <c r="CI11" s="1">
        <f t="shared" si="41"/>
        <v>15</v>
      </c>
      <c r="CJ11" s="1">
        <f t="shared" si="42"/>
        <v>1</v>
      </c>
      <c r="CK11" s="1">
        <f t="shared" si="43"/>
        <v>1</v>
      </c>
      <c r="CL11" s="1">
        <f t="shared" si="44"/>
        <v>1</v>
      </c>
      <c r="CM11" s="1">
        <f t="shared" si="45"/>
        <v>64</v>
      </c>
      <c r="CN11" s="1">
        <f t="shared" si="46"/>
        <v>470</v>
      </c>
    </row>
    <row r="12" spans="1:92" ht="13.15" customHeight="1">
      <c r="B12" s="3" t="s">
        <v>1724</v>
      </c>
      <c r="C12" s="1" t="s">
        <v>110</v>
      </c>
      <c r="D12" s="1" t="s">
        <v>111</v>
      </c>
      <c r="E12" s="5">
        <v>537456</v>
      </c>
      <c r="F12" s="5">
        <v>6591468</v>
      </c>
      <c r="G12" s="4" t="s">
        <v>122</v>
      </c>
      <c r="H12" s="5">
        <v>2.8</v>
      </c>
      <c r="K12" s="5">
        <v>4</v>
      </c>
      <c r="L12" s="24">
        <v>2.85</v>
      </c>
      <c r="M12" s="24">
        <f t="shared" si="0"/>
        <v>-5.0000000000000266E-2</v>
      </c>
      <c r="N12" s="6">
        <v>36845</v>
      </c>
      <c r="P12" s="9" t="s">
        <v>129</v>
      </c>
      <c r="AI12" s="42" t="s">
        <v>126</v>
      </c>
      <c r="AJ12" s="42" t="s">
        <v>127</v>
      </c>
      <c r="AK12" s="48" t="s">
        <v>1827</v>
      </c>
      <c r="AM12" s="14" t="s">
        <v>116</v>
      </c>
      <c r="AN12" s="1" t="s">
        <v>117</v>
      </c>
      <c r="AO12" s="13" t="str">
        <f>algandmed!AP12</f>
        <v>VPA on hävinud.</v>
      </c>
      <c r="AP12" s="13" t="str">
        <f>algandmed!AQ12</f>
        <v>-</v>
      </c>
      <c r="AQ12" s="13" t="str">
        <f>algandmed!AR12</f>
        <v>-</v>
      </c>
      <c r="AR12" s="13" t="str">
        <f>algandmed!AS12</f>
        <v>-</v>
      </c>
      <c r="AS12" s="1" t="s">
        <v>130</v>
      </c>
      <c r="AU12" s="1">
        <f t="shared" si="1"/>
        <v>0</v>
      </c>
      <c r="AV12" s="1">
        <f t="shared" si="2"/>
        <v>4</v>
      </c>
      <c r="AW12" s="1">
        <f t="shared" si="3"/>
        <v>10</v>
      </c>
      <c r="AX12" s="1">
        <f t="shared" si="4"/>
        <v>23</v>
      </c>
      <c r="AY12" s="1">
        <f t="shared" si="5"/>
        <v>6</v>
      </c>
      <c r="AZ12" s="1">
        <f t="shared" si="6"/>
        <v>7</v>
      </c>
      <c r="BA12" s="1">
        <f t="shared" si="7"/>
        <v>14</v>
      </c>
      <c r="BB12" s="1">
        <f t="shared" si="8"/>
        <v>3</v>
      </c>
      <c r="BC12" s="1">
        <f t="shared" si="9"/>
        <v>0</v>
      </c>
      <c r="BD12" s="1">
        <f t="shared" si="10"/>
        <v>0</v>
      </c>
      <c r="BE12" s="1">
        <f t="shared" si="11"/>
        <v>1</v>
      </c>
      <c r="BF12" s="1">
        <f t="shared" si="12"/>
        <v>4</v>
      </c>
      <c r="BG12" s="1">
        <f t="shared" si="13"/>
        <v>19</v>
      </c>
      <c r="BH12" s="1">
        <f t="shared" si="14"/>
        <v>5</v>
      </c>
      <c r="BI12" s="1">
        <f t="shared" si="15"/>
        <v>0</v>
      </c>
      <c r="BJ12" s="1">
        <f t="shared" si="16"/>
        <v>112</v>
      </c>
      <c r="BK12" s="1">
        <f t="shared" si="17"/>
        <v>0</v>
      </c>
      <c r="BL12" s="1">
        <f t="shared" si="18"/>
        <v>0</v>
      </c>
      <c r="BM12" s="1">
        <f t="shared" si="19"/>
        <v>0</v>
      </c>
      <c r="BN12" s="1">
        <f t="shared" si="20"/>
        <v>0</v>
      </c>
      <c r="BO12" s="1">
        <f t="shared" si="21"/>
        <v>0</v>
      </c>
      <c r="BP12" s="1">
        <f t="shared" si="22"/>
        <v>0</v>
      </c>
      <c r="BQ12" s="1">
        <f t="shared" si="23"/>
        <v>0</v>
      </c>
      <c r="BR12" s="1">
        <f t="shared" si="24"/>
        <v>0</v>
      </c>
      <c r="BS12" s="1">
        <f t="shared" si="25"/>
        <v>0</v>
      </c>
      <c r="BT12" s="1">
        <f t="shared" si="26"/>
        <v>0</v>
      </c>
      <c r="BU12" s="1">
        <f t="shared" si="27"/>
        <v>0</v>
      </c>
      <c r="BV12" s="1">
        <f t="shared" si="28"/>
        <v>0</v>
      </c>
      <c r="BW12" s="1">
        <f t="shared" si="29"/>
        <v>0</v>
      </c>
      <c r="BX12" s="1">
        <f t="shared" si="30"/>
        <v>0</v>
      </c>
      <c r="BY12" s="1">
        <f t="shared" si="31"/>
        <v>0</v>
      </c>
      <c r="BZ12" s="1">
        <f t="shared" si="32"/>
        <v>0</v>
      </c>
      <c r="CA12" s="1">
        <f t="shared" si="33"/>
        <v>0</v>
      </c>
      <c r="CB12" s="1">
        <f t="shared" si="34"/>
        <v>0</v>
      </c>
      <c r="CC12" s="1">
        <f t="shared" si="35"/>
        <v>22</v>
      </c>
      <c r="CD12" s="1">
        <f t="shared" si="36"/>
        <v>8</v>
      </c>
      <c r="CE12" s="1">
        <f t="shared" si="37"/>
        <v>69</v>
      </c>
      <c r="CF12" s="1">
        <f t="shared" si="38"/>
        <v>0</v>
      </c>
      <c r="CG12" s="1">
        <f t="shared" si="39"/>
        <v>5</v>
      </c>
      <c r="CH12" s="1">
        <f t="shared" si="40"/>
        <v>7</v>
      </c>
      <c r="CI12" s="1">
        <f t="shared" si="41"/>
        <v>15</v>
      </c>
      <c r="CJ12" s="1">
        <f t="shared" si="42"/>
        <v>1</v>
      </c>
      <c r="CK12" s="1">
        <f t="shared" si="43"/>
        <v>1</v>
      </c>
      <c r="CL12" s="1">
        <f t="shared" si="44"/>
        <v>1</v>
      </c>
      <c r="CM12" s="1">
        <f t="shared" si="45"/>
        <v>64</v>
      </c>
      <c r="CN12" s="1">
        <f t="shared" si="46"/>
        <v>401</v>
      </c>
    </row>
    <row r="13" spans="1:92" ht="13.15" customHeight="1">
      <c r="B13" s="3" t="s">
        <v>1725</v>
      </c>
      <c r="C13" s="1" t="s">
        <v>110</v>
      </c>
      <c r="D13" s="1" t="s">
        <v>111</v>
      </c>
      <c r="E13" s="5">
        <v>537407</v>
      </c>
      <c r="F13" s="5">
        <v>6591584</v>
      </c>
      <c r="G13" s="4" t="s">
        <v>122</v>
      </c>
      <c r="H13" s="5">
        <v>2.95</v>
      </c>
      <c r="K13" s="5">
        <v>4.5</v>
      </c>
      <c r="L13" s="24">
        <v>2.8</v>
      </c>
      <c r="M13" s="24">
        <f t="shared" si="0"/>
        <v>0.15000000000000036</v>
      </c>
      <c r="N13" s="6">
        <v>36845</v>
      </c>
      <c r="P13" s="9" t="s">
        <v>131</v>
      </c>
      <c r="Q13" s="8">
        <v>4</v>
      </c>
      <c r="R13" s="9" t="s">
        <v>120</v>
      </c>
      <c r="AI13" s="42" t="s">
        <v>126</v>
      </c>
      <c r="AJ13" s="42" t="s">
        <v>127</v>
      </c>
      <c r="AK13" s="48" t="s">
        <v>1827</v>
      </c>
      <c r="AM13" s="14" t="s">
        <v>116</v>
      </c>
      <c r="AN13" s="1" t="s">
        <v>117</v>
      </c>
      <c r="AO13" s="13" t="str">
        <f>algandmed!AP13</f>
        <v>VPA on hävinud.</v>
      </c>
      <c r="AP13" s="13" t="str">
        <f>algandmed!AQ13</f>
        <v>-</v>
      </c>
      <c r="AQ13" s="13" t="str">
        <f>algandmed!AR13</f>
        <v>-</v>
      </c>
      <c r="AR13" s="13" t="str">
        <f>algandmed!AS13</f>
        <v>-</v>
      </c>
      <c r="AS13" s="1" t="s">
        <v>132</v>
      </c>
      <c r="AU13" s="1">
        <f t="shared" si="1"/>
        <v>0</v>
      </c>
      <c r="AV13" s="1">
        <f t="shared" si="2"/>
        <v>4</v>
      </c>
      <c r="AW13" s="1">
        <f t="shared" si="3"/>
        <v>10</v>
      </c>
      <c r="AX13" s="1">
        <f t="shared" si="4"/>
        <v>23</v>
      </c>
      <c r="AY13" s="1">
        <f t="shared" si="5"/>
        <v>6</v>
      </c>
      <c r="AZ13" s="1">
        <f t="shared" si="6"/>
        <v>7</v>
      </c>
      <c r="BA13" s="1">
        <f t="shared" si="7"/>
        <v>14</v>
      </c>
      <c r="BB13" s="1">
        <f t="shared" si="8"/>
        <v>4</v>
      </c>
      <c r="BC13" s="1">
        <f t="shared" si="9"/>
        <v>0</v>
      </c>
      <c r="BD13" s="1">
        <f t="shared" si="10"/>
        <v>0</v>
      </c>
      <c r="BE13" s="1">
        <f t="shared" si="11"/>
        <v>3</v>
      </c>
      <c r="BF13" s="1">
        <f t="shared" si="12"/>
        <v>3</v>
      </c>
      <c r="BG13" s="1">
        <f t="shared" si="13"/>
        <v>4</v>
      </c>
      <c r="BH13" s="1">
        <f t="shared" si="14"/>
        <v>5</v>
      </c>
      <c r="BI13" s="1">
        <f t="shared" si="15"/>
        <v>0</v>
      </c>
      <c r="BJ13" s="1">
        <f t="shared" si="16"/>
        <v>128</v>
      </c>
      <c r="BK13" s="1">
        <f t="shared" si="17"/>
        <v>1</v>
      </c>
      <c r="BL13" s="1">
        <f t="shared" si="18"/>
        <v>38</v>
      </c>
      <c r="BM13" s="1">
        <f t="shared" si="19"/>
        <v>0</v>
      </c>
      <c r="BN13" s="1">
        <f t="shared" si="20"/>
        <v>0</v>
      </c>
      <c r="BO13" s="1">
        <f t="shared" si="21"/>
        <v>0</v>
      </c>
      <c r="BP13" s="1">
        <f t="shared" si="22"/>
        <v>0</v>
      </c>
      <c r="BQ13" s="1">
        <f t="shared" si="23"/>
        <v>0</v>
      </c>
      <c r="BR13" s="1">
        <f t="shared" si="24"/>
        <v>0</v>
      </c>
      <c r="BS13" s="1">
        <f t="shared" si="25"/>
        <v>0</v>
      </c>
      <c r="BT13" s="1">
        <f t="shared" si="26"/>
        <v>0</v>
      </c>
      <c r="BU13" s="1">
        <f t="shared" si="27"/>
        <v>0</v>
      </c>
      <c r="BV13" s="1">
        <f t="shared" si="28"/>
        <v>0</v>
      </c>
      <c r="BW13" s="1">
        <f t="shared" si="29"/>
        <v>0</v>
      </c>
      <c r="BX13" s="1">
        <f t="shared" si="30"/>
        <v>0</v>
      </c>
      <c r="BY13" s="1">
        <f t="shared" si="31"/>
        <v>0</v>
      </c>
      <c r="BZ13" s="1">
        <f t="shared" si="32"/>
        <v>0</v>
      </c>
      <c r="CA13" s="1">
        <f t="shared" si="33"/>
        <v>0</v>
      </c>
      <c r="CB13" s="1">
        <f t="shared" si="34"/>
        <v>0</v>
      </c>
      <c r="CC13" s="1">
        <f t="shared" si="35"/>
        <v>22</v>
      </c>
      <c r="CD13" s="1">
        <f t="shared" si="36"/>
        <v>8</v>
      </c>
      <c r="CE13" s="1">
        <f t="shared" si="37"/>
        <v>69</v>
      </c>
      <c r="CF13" s="1">
        <f t="shared" si="38"/>
        <v>0</v>
      </c>
      <c r="CG13" s="1">
        <f t="shared" si="39"/>
        <v>5</v>
      </c>
      <c r="CH13" s="1">
        <f t="shared" si="40"/>
        <v>7</v>
      </c>
      <c r="CI13" s="1">
        <f t="shared" si="41"/>
        <v>15</v>
      </c>
      <c r="CJ13" s="1">
        <f t="shared" si="42"/>
        <v>1</v>
      </c>
      <c r="CK13" s="1">
        <f t="shared" si="43"/>
        <v>1</v>
      </c>
      <c r="CL13" s="1">
        <f t="shared" si="44"/>
        <v>1</v>
      </c>
      <c r="CM13" s="1">
        <f t="shared" si="45"/>
        <v>64</v>
      </c>
      <c r="CN13" s="1">
        <f t="shared" si="46"/>
        <v>443</v>
      </c>
    </row>
    <row r="14" spans="1:92" ht="13.15" customHeight="1">
      <c r="B14" s="3" t="s">
        <v>1726</v>
      </c>
      <c r="C14" s="1" t="s">
        <v>110</v>
      </c>
      <c r="D14" s="1" t="s">
        <v>111</v>
      </c>
      <c r="E14" s="5">
        <v>537467</v>
      </c>
      <c r="F14" s="5">
        <v>6591651</v>
      </c>
      <c r="G14" s="4" t="s">
        <v>122</v>
      </c>
      <c r="H14" s="5">
        <v>3.2</v>
      </c>
      <c r="K14" s="5">
        <v>3</v>
      </c>
      <c r="L14" s="24">
        <v>1.9</v>
      </c>
      <c r="M14" s="24">
        <f t="shared" si="0"/>
        <v>1.3000000000000003</v>
      </c>
      <c r="N14" s="6">
        <v>36845</v>
      </c>
      <c r="P14" s="9" t="s">
        <v>133</v>
      </c>
      <c r="Q14" s="8">
        <v>1.5</v>
      </c>
      <c r="R14" s="9" t="s">
        <v>134</v>
      </c>
      <c r="S14" s="8">
        <v>2.7</v>
      </c>
      <c r="T14" s="9" t="s">
        <v>120</v>
      </c>
      <c r="AI14" s="42" t="s">
        <v>126</v>
      </c>
      <c r="AJ14" s="42" t="s">
        <v>127</v>
      </c>
      <c r="AK14" s="48" t="s">
        <v>1827</v>
      </c>
      <c r="AM14" s="14" t="s">
        <v>116</v>
      </c>
      <c r="AN14" s="1" t="s">
        <v>117</v>
      </c>
      <c r="AO14" s="13" t="str">
        <f>algandmed!AP14</f>
        <v>VPA on hävinud.</v>
      </c>
      <c r="AP14" s="13" t="str">
        <f>algandmed!AQ14</f>
        <v>-</v>
      </c>
      <c r="AQ14" s="13" t="str">
        <f>algandmed!AR14</f>
        <v>-</v>
      </c>
      <c r="AR14" s="13" t="str">
        <f>algandmed!AS14</f>
        <v>-</v>
      </c>
      <c r="AS14" s="1" t="s">
        <v>135</v>
      </c>
      <c r="AU14" s="1">
        <f t="shared" si="1"/>
        <v>0</v>
      </c>
      <c r="AV14" s="1">
        <f t="shared" si="2"/>
        <v>4</v>
      </c>
      <c r="AW14" s="1">
        <f t="shared" si="3"/>
        <v>10</v>
      </c>
      <c r="AX14" s="1">
        <f t="shared" si="4"/>
        <v>23</v>
      </c>
      <c r="AY14" s="1">
        <f t="shared" si="5"/>
        <v>6</v>
      </c>
      <c r="AZ14" s="1">
        <f t="shared" si="6"/>
        <v>7</v>
      </c>
      <c r="BA14" s="1">
        <f t="shared" si="7"/>
        <v>14</v>
      </c>
      <c r="BB14" s="1">
        <f t="shared" si="8"/>
        <v>3</v>
      </c>
      <c r="BC14" s="1">
        <f t="shared" si="9"/>
        <v>0</v>
      </c>
      <c r="BD14" s="1">
        <f t="shared" si="10"/>
        <v>0</v>
      </c>
      <c r="BE14" s="1">
        <f t="shared" si="11"/>
        <v>1</v>
      </c>
      <c r="BF14" s="1">
        <f t="shared" si="12"/>
        <v>3</v>
      </c>
      <c r="BG14" s="1">
        <f t="shared" si="13"/>
        <v>3</v>
      </c>
      <c r="BH14" s="1">
        <f t="shared" si="14"/>
        <v>5</v>
      </c>
      <c r="BI14" s="1">
        <f t="shared" si="15"/>
        <v>0</v>
      </c>
      <c r="BJ14" s="1">
        <f t="shared" si="16"/>
        <v>66</v>
      </c>
      <c r="BK14" s="1">
        <f t="shared" si="17"/>
        <v>3</v>
      </c>
      <c r="BL14" s="1">
        <f t="shared" si="18"/>
        <v>37</v>
      </c>
      <c r="BM14" s="1">
        <f t="shared" si="19"/>
        <v>3</v>
      </c>
      <c r="BN14" s="1">
        <f t="shared" si="20"/>
        <v>38</v>
      </c>
      <c r="BO14" s="1">
        <f t="shared" si="21"/>
        <v>0</v>
      </c>
      <c r="BP14" s="1">
        <f t="shared" si="22"/>
        <v>0</v>
      </c>
      <c r="BQ14" s="1">
        <f t="shared" si="23"/>
        <v>0</v>
      </c>
      <c r="BR14" s="1">
        <f t="shared" si="24"/>
        <v>0</v>
      </c>
      <c r="BS14" s="1">
        <f t="shared" si="25"/>
        <v>0</v>
      </c>
      <c r="BT14" s="1">
        <f t="shared" si="26"/>
        <v>0</v>
      </c>
      <c r="BU14" s="1">
        <f t="shared" si="27"/>
        <v>0</v>
      </c>
      <c r="BV14" s="1">
        <f t="shared" si="28"/>
        <v>0</v>
      </c>
      <c r="BW14" s="1">
        <f t="shared" si="29"/>
        <v>0</v>
      </c>
      <c r="BX14" s="1">
        <f t="shared" si="30"/>
        <v>0</v>
      </c>
      <c r="BY14" s="1">
        <f t="shared" si="31"/>
        <v>0</v>
      </c>
      <c r="BZ14" s="1">
        <f t="shared" si="32"/>
        <v>0</v>
      </c>
      <c r="CA14" s="1">
        <f t="shared" si="33"/>
        <v>0</v>
      </c>
      <c r="CB14" s="1">
        <f t="shared" si="34"/>
        <v>0</v>
      </c>
      <c r="CC14" s="1">
        <f t="shared" si="35"/>
        <v>22</v>
      </c>
      <c r="CD14" s="1">
        <f t="shared" si="36"/>
        <v>8</v>
      </c>
      <c r="CE14" s="1">
        <f t="shared" si="37"/>
        <v>69</v>
      </c>
      <c r="CF14" s="1">
        <f t="shared" si="38"/>
        <v>0</v>
      </c>
      <c r="CG14" s="1">
        <f t="shared" si="39"/>
        <v>5</v>
      </c>
      <c r="CH14" s="1">
        <f t="shared" si="40"/>
        <v>7</v>
      </c>
      <c r="CI14" s="1">
        <f t="shared" si="41"/>
        <v>15</v>
      </c>
      <c r="CJ14" s="1">
        <f t="shared" si="42"/>
        <v>1</v>
      </c>
      <c r="CK14" s="1">
        <f t="shared" si="43"/>
        <v>1</v>
      </c>
      <c r="CL14" s="1">
        <f t="shared" si="44"/>
        <v>1</v>
      </c>
      <c r="CM14" s="1">
        <f t="shared" si="45"/>
        <v>64</v>
      </c>
      <c r="CN14" s="1">
        <f t="shared" si="46"/>
        <v>419</v>
      </c>
    </row>
    <row r="15" spans="1:92" ht="13.15" customHeight="1">
      <c r="B15" s="3" t="s">
        <v>241</v>
      </c>
      <c r="C15" s="1" t="s">
        <v>110</v>
      </c>
      <c r="D15" s="1" t="s">
        <v>111</v>
      </c>
      <c r="E15" s="5">
        <v>537280</v>
      </c>
      <c r="F15" s="5">
        <v>6591583</v>
      </c>
      <c r="G15" s="4" t="s">
        <v>122</v>
      </c>
      <c r="H15" s="5">
        <v>3.25</v>
      </c>
      <c r="K15" s="5">
        <v>4.5999999999999996</v>
      </c>
      <c r="L15" s="24">
        <v>3.3</v>
      </c>
      <c r="M15" s="24">
        <f t="shared" si="0"/>
        <v>-4.9999999999999822E-2</v>
      </c>
      <c r="N15" s="6">
        <v>36845</v>
      </c>
      <c r="P15" s="9" t="s">
        <v>136</v>
      </c>
      <c r="Q15" s="8">
        <v>0.5</v>
      </c>
      <c r="R15" s="9" t="s">
        <v>137</v>
      </c>
      <c r="S15" s="8">
        <v>2.5</v>
      </c>
      <c r="T15" s="9" t="s">
        <v>138</v>
      </c>
      <c r="AI15" s="42" t="s">
        <v>126</v>
      </c>
      <c r="AJ15" s="42" t="s">
        <v>127</v>
      </c>
      <c r="AK15" s="48" t="s">
        <v>1827</v>
      </c>
      <c r="AM15" s="14" t="s">
        <v>116</v>
      </c>
      <c r="AN15" s="1" t="s">
        <v>117</v>
      </c>
      <c r="AO15" s="13" t="str">
        <f>algandmed!AP15</f>
        <v>VPA on hävinud.</v>
      </c>
      <c r="AP15" s="13" t="str">
        <f>algandmed!AQ15</f>
        <v>-</v>
      </c>
      <c r="AQ15" s="13" t="str">
        <f>algandmed!AR15</f>
        <v>-</v>
      </c>
      <c r="AR15" s="13" t="str">
        <f>algandmed!AS15</f>
        <v>-</v>
      </c>
      <c r="AS15" s="1" t="s">
        <v>139</v>
      </c>
      <c r="AU15" s="1">
        <f t="shared" si="1"/>
        <v>0</v>
      </c>
      <c r="AV15" s="1">
        <f t="shared" si="2"/>
        <v>4</v>
      </c>
      <c r="AW15" s="1">
        <f t="shared" si="3"/>
        <v>10</v>
      </c>
      <c r="AX15" s="1">
        <f t="shared" si="4"/>
        <v>23</v>
      </c>
      <c r="AY15" s="1">
        <f t="shared" si="5"/>
        <v>6</v>
      </c>
      <c r="AZ15" s="1">
        <f t="shared" si="6"/>
        <v>7</v>
      </c>
      <c r="BA15" s="1">
        <f t="shared" si="7"/>
        <v>14</v>
      </c>
      <c r="BB15" s="1">
        <f t="shared" si="8"/>
        <v>4</v>
      </c>
      <c r="BC15" s="1">
        <f t="shared" si="9"/>
        <v>0</v>
      </c>
      <c r="BD15" s="1">
        <f t="shared" si="10"/>
        <v>0</v>
      </c>
      <c r="BE15" s="1">
        <f t="shared" si="11"/>
        <v>3</v>
      </c>
      <c r="BF15" s="1">
        <f t="shared" si="12"/>
        <v>3</v>
      </c>
      <c r="BG15" s="1">
        <f t="shared" si="13"/>
        <v>19</v>
      </c>
      <c r="BH15" s="1">
        <f t="shared" si="14"/>
        <v>5</v>
      </c>
      <c r="BI15" s="1">
        <f t="shared" si="15"/>
        <v>0</v>
      </c>
      <c r="BJ15" s="1">
        <f t="shared" si="16"/>
        <v>65</v>
      </c>
      <c r="BK15" s="1">
        <f t="shared" si="17"/>
        <v>3</v>
      </c>
      <c r="BL15" s="1">
        <f t="shared" si="18"/>
        <v>54</v>
      </c>
      <c r="BM15" s="1">
        <f t="shared" si="19"/>
        <v>3</v>
      </c>
      <c r="BN15" s="1">
        <f t="shared" si="20"/>
        <v>89</v>
      </c>
      <c r="BO15" s="1">
        <f t="shared" si="21"/>
        <v>0</v>
      </c>
      <c r="BP15" s="1">
        <f t="shared" si="22"/>
        <v>0</v>
      </c>
      <c r="BQ15" s="1">
        <f t="shared" si="23"/>
        <v>0</v>
      </c>
      <c r="BR15" s="1">
        <f t="shared" si="24"/>
        <v>0</v>
      </c>
      <c r="BS15" s="1">
        <f t="shared" si="25"/>
        <v>0</v>
      </c>
      <c r="BT15" s="1">
        <f t="shared" si="26"/>
        <v>0</v>
      </c>
      <c r="BU15" s="1">
        <f t="shared" si="27"/>
        <v>0</v>
      </c>
      <c r="BV15" s="1">
        <f t="shared" si="28"/>
        <v>0</v>
      </c>
      <c r="BW15" s="1">
        <f t="shared" si="29"/>
        <v>0</v>
      </c>
      <c r="BX15" s="1">
        <f t="shared" si="30"/>
        <v>0</v>
      </c>
      <c r="BY15" s="1">
        <f t="shared" si="31"/>
        <v>0</v>
      </c>
      <c r="BZ15" s="1">
        <f t="shared" si="32"/>
        <v>0</v>
      </c>
      <c r="CA15" s="1">
        <f t="shared" si="33"/>
        <v>0</v>
      </c>
      <c r="CB15" s="1">
        <f t="shared" si="34"/>
        <v>0</v>
      </c>
      <c r="CC15" s="1">
        <f t="shared" si="35"/>
        <v>22</v>
      </c>
      <c r="CD15" s="1">
        <f t="shared" si="36"/>
        <v>8</v>
      </c>
      <c r="CE15" s="1">
        <f t="shared" si="37"/>
        <v>69</v>
      </c>
      <c r="CF15" s="1">
        <f t="shared" si="38"/>
        <v>0</v>
      </c>
      <c r="CG15" s="1">
        <f t="shared" si="39"/>
        <v>5</v>
      </c>
      <c r="CH15" s="1">
        <f t="shared" si="40"/>
        <v>7</v>
      </c>
      <c r="CI15" s="1">
        <f t="shared" si="41"/>
        <v>15</v>
      </c>
      <c r="CJ15" s="1">
        <f t="shared" si="42"/>
        <v>1</v>
      </c>
      <c r="CK15" s="1">
        <f t="shared" si="43"/>
        <v>1</v>
      </c>
      <c r="CL15" s="1">
        <f t="shared" si="44"/>
        <v>1</v>
      </c>
      <c r="CM15" s="1">
        <f t="shared" si="45"/>
        <v>64</v>
      </c>
      <c r="CN15" s="1">
        <f t="shared" si="46"/>
        <v>505</v>
      </c>
    </row>
    <row r="16" spans="1:92" ht="13.15" customHeight="1">
      <c r="B16" s="3" t="s">
        <v>351</v>
      </c>
      <c r="C16" s="1" t="s">
        <v>110</v>
      </c>
      <c r="D16" s="1" t="s">
        <v>111</v>
      </c>
      <c r="E16" s="5">
        <v>537114</v>
      </c>
      <c r="F16" s="5">
        <v>6591683</v>
      </c>
      <c r="G16" s="4" t="s">
        <v>122</v>
      </c>
      <c r="H16" s="5">
        <v>3.3</v>
      </c>
      <c r="K16" s="5">
        <v>4.5</v>
      </c>
      <c r="L16" s="24">
        <v>3.4</v>
      </c>
      <c r="M16" s="24">
        <f t="shared" si="0"/>
        <v>-0.10000000000000009</v>
      </c>
      <c r="N16" s="6">
        <v>36844</v>
      </c>
      <c r="P16" s="9" t="s">
        <v>140</v>
      </c>
      <c r="Q16" s="8">
        <v>0.6</v>
      </c>
      <c r="R16" s="9" t="s">
        <v>141</v>
      </c>
      <c r="S16" s="8">
        <v>2.4</v>
      </c>
      <c r="T16" s="9" t="s">
        <v>142</v>
      </c>
      <c r="AI16" s="42" t="s">
        <v>126</v>
      </c>
      <c r="AJ16" s="42" t="s">
        <v>127</v>
      </c>
      <c r="AK16" s="48" t="s">
        <v>1827</v>
      </c>
      <c r="AM16" s="14" t="s">
        <v>116</v>
      </c>
      <c r="AN16" s="1" t="s">
        <v>117</v>
      </c>
      <c r="AO16" s="13" t="str">
        <f>algandmed!AP16</f>
        <v>VPA on hävinud.</v>
      </c>
      <c r="AP16" s="13" t="str">
        <f>algandmed!AQ16</f>
        <v>-</v>
      </c>
      <c r="AQ16" s="13" t="str">
        <f>algandmed!AR16</f>
        <v>-</v>
      </c>
      <c r="AR16" s="13" t="str">
        <f>algandmed!AS16</f>
        <v>-</v>
      </c>
      <c r="AS16" s="1" t="s">
        <v>143</v>
      </c>
      <c r="AU16" s="1">
        <f t="shared" si="1"/>
        <v>0</v>
      </c>
      <c r="AV16" s="1">
        <f t="shared" si="2"/>
        <v>4</v>
      </c>
      <c r="AW16" s="1">
        <f t="shared" si="3"/>
        <v>10</v>
      </c>
      <c r="AX16" s="1">
        <f t="shared" si="4"/>
        <v>23</v>
      </c>
      <c r="AY16" s="1">
        <f t="shared" si="5"/>
        <v>6</v>
      </c>
      <c r="AZ16" s="1">
        <f t="shared" si="6"/>
        <v>7</v>
      </c>
      <c r="BA16" s="1">
        <f t="shared" si="7"/>
        <v>14</v>
      </c>
      <c r="BB16" s="1">
        <f t="shared" si="8"/>
        <v>3</v>
      </c>
      <c r="BC16" s="1">
        <f t="shared" si="9"/>
        <v>0</v>
      </c>
      <c r="BD16" s="1">
        <f t="shared" si="10"/>
        <v>0</v>
      </c>
      <c r="BE16" s="1">
        <f t="shared" si="11"/>
        <v>3</v>
      </c>
      <c r="BF16" s="1">
        <f t="shared" si="12"/>
        <v>3</v>
      </c>
      <c r="BG16" s="1">
        <f t="shared" si="13"/>
        <v>4</v>
      </c>
      <c r="BH16" s="1">
        <f t="shared" si="14"/>
        <v>5</v>
      </c>
      <c r="BI16" s="1">
        <f t="shared" si="15"/>
        <v>0</v>
      </c>
      <c r="BJ16" s="1">
        <f t="shared" si="16"/>
        <v>65</v>
      </c>
      <c r="BK16" s="1">
        <f t="shared" si="17"/>
        <v>3</v>
      </c>
      <c r="BL16" s="1">
        <f t="shared" si="18"/>
        <v>55</v>
      </c>
      <c r="BM16" s="1">
        <f t="shared" si="19"/>
        <v>3</v>
      </c>
      <c r="BN16" s="1">
        <f t="shared" si="20"/>
        <v>85</v>
      </c>
      <c r="BO16" s="1">
        <f t="shared" si="21"/>
        <v>0</v>
      </c>
      <c r="BP16" s="1">
        <f t="shared" si="22"/>
        <v>0</v>
      </c>
      <c r="BQ16" s="1">
        <f t="shared" si="23"/>
        <v>0</v>
      </c>
      <c r="BR16" s="1">
        <f t="shared" si="24"/>
        <v>0</v>
      </c>
      <c r="BS16" s="1">
        <f t="shared" si="25"/>
        <v>0</v>
      </c>
      <c r="BT16" s="1">
        <f t="shared" si="26"/>
        <v>0</v>
      </c>
      <c r="BU16" s="1">
        <f t="shared" si="27"/>
        <v>0</v>
      </c>
      <c r="BV16" s="1">
        <f t="shared" si="28"/>
        <v>0</v>
      </c>
      <c r="BW16" s="1">
        <f t="shared" si="29"/>
        <v>0</v>
      </c>
      <c r="BX16" s="1">
        <f t="shared" si="30"/>
        <v>0</v>
      </c>
      <c r="BY16" s="1">
        <f t="shared" si="31"/>
        <v>0</v>
      </c>
      <c r="BZ16" s="1">
        <f t="shared" si="32"/>
        <v>0</v>
      </c>
      <c r="CA16" s="1">
        <f t="shared" si="33"/>
        <v>0</v>
      </c>
      <c r="CB16" s="1">
        <f t="shared" si="34"/>
        <v>0</v>
      </c>
      <c r="CC16" s="1">
        <f t="shared" si="35"/>
        <v>22</v>
      </c>
      <c r="CD16" s="1">
        <f t="shared" si="36"/>
        <v>8</v>
      </c>
      <c r="CE16" s="1">
        <f t="shared" si="37"/>
        <v>69</v>
      </c>
      <c r="CF16" s="1">
        <f t="shared" si="38"/>
        <v>0</v>
      </c>
      <c r="CG16" s="1">
        <f t="shared" si="39"/>
        <v>5</v>
      </c>
      <c r="CH16" s="1">
        <f t="shared" si="40"/>
        <v>7</v>
      </c>
      <c r="CI16" s="1">
        <f t="shared" si="41"/>
        <v>15</v>
      </c>
      <c r="CJ16" s="1">
        <f t="shared" si="42"/>
        <v>1</v>
      </c>
      <c r="CK16" s="1">
        <f t="shared" si="43"/>
        <v>1</v>
      </c>
      <c r="CL16" s="1">
        <f t="shared" si="44"/>
        <v>1</v>
      </c>
      <c r="CM16" s="1">
        <f t="shared" si="45"/>
        <v>64</v>
      </c>
      <c r="CN16" s="1">
        <f t="shared" si="46"/>
        <v>486</v>
      </c>
    </row>
    <row r="17" spans="1:92" ht="13.15" customHeight="1">
      <c r="B17" s="3" t="s">
        <v>1727</v>
      </c>
      <c r="C17" s="1" t="s">
        <v>110</v>
      </c>
      <c r="D17" s="1" t="s">
        <v>111</v>
      </c>
      <c r="E17" s="5">
        <v>537063</v>
      </c>
      <c r="F17" s="5">
        <v>6591718</v>
      </c>
      <c r="G17" s="4" t="s">
        <v>122</v>
      </c>
      <c r="H17" s="5">
        <v>3.35</v>
      </c>
      <c r="K17" s="5">
        <v>4.5999999999999996</v>
      </c>
      <c r="L17" s="24">
        <v>3.3</v>
      </c>
      <c r="M17" s="24">
        <f t="shared" si="0"/>
        <v>5.0000000000000266E-2</v>
      </c>
      <c r="N17" s="6">
        <v>36844</v>
      </c>
      <c r="P17" s="9" t="s">
        <v>144</v>
      </c>
      <c r="Q17" s="8">
        <v>0.6</v>
      </c>
      <c r="R17" s="9" t="s">
        <v>145</v>
      </c>
      <c r="S17" s="8">
        <v>2</v>
      </c>
      <c r="T17" s="9" t="s">
        <v>146</v>
      </c>
      <c r="AI17" s="42" t="s">
        <v>126</v>
      </c>
      <c r="AJ17" s="42" t="s">
        <v>127</v>
      </c>
      <c r="AK17" s="48" t="s">
        <v>1827</v>
      </c>
      <c r="AM17" s="14" t="s">
        <v>116</v>
      </c>
      <c r="AN17" s="1" t="s">
        <v>117</v>
      </c>
      <c r="AO17" s="13" t="str">
        <f>algandmed!AP17</f>
        <v>VPA on hävinud.</v>
      </c>
      <c r="AP17" s="13" t="str">
        <f>algandmed!AQ17</f>
        <v>-</v>
      </c>
      <c r="AQ17" s="13" t="str">
        <f>algandmed!AR17</f>
        <v>-</v>
      </c>
      <c r="AR17" s="13" t="str">
        <f>algandmed!AS17</f>
        <v>-</v>
      </c>
      <c r="AS17" s="1" t="s">
        <v>147</v>
      </c>
      <c r="AU17" s="1">
        <f t="shared" si="1"/>
        <v>0</v>
      </c>
      <c r="AV17" s="1">
        <f t="shared" si="2"/>
        <v>4</v>
      </c>
      <c r="AW17" s="1">
        <f t="shared" si="3"/>
        <v>10</v>
      </c>
      <c r="AX17" s="1">
        <f t="shared" si="4"/>
        <v>23</v>
      </c>
      <c r="AY17" s="1">
        <f t="shared" si="5"/>
        <v>6</v>
      </c>
      <c r="AZ17" s="1">
        <f t="shared" si="6"/>
        <v>7</v>
      </c>
      <c r="BA17" s="1">
        <f t="shared" si="7"/>
        <v>14</v>
      </c>
      <c r="BB17" s="1">
        <f t="shared" si="8"/>
        <v>4</v>
      </c>
      <c r="BC17" s="1">
        <f t="shared" si="9"/>
        <v>0</v>
      </c>
      <c r="BD17" s="1">
        <f t="shared" si="10"/>
        <v>0</v>
      </c>
      <c r="BE17" s="1">
        <f t="shared" si="11"/>
        <v>3</v>
      </c>
      <c r="BF17" s="1">
        <f t="shared" si="12"/>
        <v>3</v>
      </c>
      <c r="BG17" s="1">
        <f t="shared" si="13"/>
        <v>18</v>
      </c>
      <c r="BH17" s="1">
        <f t="shared" si="14"/>
        <v>5</v>
      </c>
      <c r="BI17" s="1">
        <f t="shared" si="15"/>
        <v>0</v>
      </c>
      <c r="BJ17" s="1">
        <f t="shared" si="16"/>
        <v>39</v>
      </c>
      <c r="BK17" s="1">
        <f t="shared" si="17"/>
        <v>3</v>
      </c>
      <c r="BL17" s="1">
        <f t="shared" si="18"/>
        <v>70</v>
      </c>
      <c r="BM17" s="1">
        <f t="shared" si="19"/>
        <v>1</v>
      </c>
      <c r="BN17" s="1">
        <f t="shared" si="20"/>
        <v>89</v>
      </c>
      <c r="BO17" s="1">
        <f t="shared" si="21"/>
        <v>0</v>
      </c>
      <c r="BP17" s="1">
        <f t="shared" si="22"/>
        <v>0</v>
      </c>
      <c r="BQ17" s="1">
        <f t="shared" si="23"/>
        <v>0</v>
      </c>
      <c r="BR17" s="1">
        <f t="shared" si="24"/>
        <v>0</v>
      </c>
      <c r="BS17" s="1">
        <f t="shared" si="25"/>
        <v>0</v>
      </c>
      <c r="BT17" s="1">
        <f t="shared" si="26"/>
        <v>0</v>
      </c>
      <c r="BU17" s="1">
        <f t="shared" si="27"/>
        <v>0</v>
      </c>
      <c r="BV17" s="1">
        <f t="shared" si="28"/>
        <v>0</v>
      </c>
      <c r="BW17" s="1">
        <f t="shared" si="29"/>
        <v>0</v>
      </c>
      <c r="BX17" s="1">
        <f t="shared" si="30"/>
        <v>0</v>
      </c>
      <c r="BY17" s="1">
        <f t="shared" si="31"/>
        <v>0</v>
      </c>
      <c r="BZ17" s="1">
        <f t="shared" si="32"/>
        <v>0</v>
      </c>
      <c r="CA17" s="1">
        <f t="shared" si="33"/>
        <v>0</v>
      </c>
      <c r="CB17" s="1">
        <f t="shared" si="34"/>
        <v>0</v>
      </c>
      <c r="CC17" s="1">
        <f t="shared" si="35"/>
        <v>22</v>
      </c>
      <c r="CD17" s="1">
        <f t="shared" si="36"/>
        <v>8</v>
      </c>
      <c r="CE17" s="1">
        <f t="shared" si="37"/>
        <v>69</v>
      </c>
      <c r="CF17" s="1">
        <f t="shared" si="38"/>
        <v>0</v>
      </c>
      <c r="CG17" s="1">
        <f t="shared" si="39"/>
        <v>5</v>
      </c>
      <c r="CH17" s="1">
        <f t="shared" si="40"/>
        <v>7</v>
      </c>
      <c r="CI17" s="1">
        <f t="shared" si="41"/>
        <v>15</v>
      </c>
      <c r="CJ17" s="1">
        <f t="shared" si="42"/>
        <v>1</v>
      </c>
      <c r="CK17" s="1">
        <f t="shared" si="43"/>
        <v>1</v>
      </c>
      <c r="CL17" s="1">
        <f t="shared" si="44"/>
        <v>1</v>
      </c>
      <c r="CM17" s="1">
        <f t="shared" si="45"/>
        <v>64</v>
      </c>
      <c r="CN17" s="1">
        <f t="shared" si="46"/>
        <v>492</v>
      </c>
    </row>
    <row r="18" spans="1:92" ht="13.15" customHeight="1">
      <c r="B18" s="3" t="s">
        <v>148</v>
      </c>
      <c r="C18" s="1" t="s">
        <v>110</v>
      </c>
      <c r="D18" s="1" t="s">
        <v>111</v>
      </c>
      <c r="E18" s="5">
        <v>537026</v>
      </c>
      <c r="F18" s="5">
        <v>6591740</v>
      </c>
      <c r="G18" s="4" t="s">
        <v>122</v>
      </c>
      <c r="H18" s="5">
        <v>3.35</v>
      </c>
      <c r="K18" s="5">
        <v>3.5</v>
      </c>
      <c r="L18" s="24">
        <v>3.4</v>
      </c>
      <c r="M18" s="24">
        <f t="shared" si="0"/>
        <v>-4.9999999999999822E-2</v>
      </c>
      <c r="N18" s="6">
        <v>36844</v>
      </c>
      <c r="P18" s="9" t="s">
        <v>149</v>
      </c>
      <c r="AI18" s="42" t="s">
        <v>126</v>
      </c>
      <c r="AJ18" s="42" t="s">
        <v>127</v>
      </c>
      <c r="AK18" s="48" t="s">
        <v>1827</v>
      </c>
      <c r="AM18" s="14" t="s">
        <v>116</v>
      </c>
      <c r="AN18" s="1" t="s">
        <v>117</v>
      </c>
      <c r="AO18" s="13" t="str">
        <f>algandmed!AP18</f>
        <v>VPA on hävinud.</v>
      </c>
      <c r="AP18" s="13" t="str">
        <f>algandmed!AQ18</f>
        <v>-</v>
      </c>
      <c r="AQ18" s="13" t="str">
        <f>algandmed!AR18</f>
        <v>-</v>
      </c>
      <c r="AR18" s="13" t="str">
        <f>algandmed!AS18</f>
        <v>-</v>
      </c>
      <c r="AS18" s="1" t="s">
        <v>150</v>
      </c>
      <c r="AU18" s="1">
        <f t="shared" si="1"/>
        <v>0</v>
      </c>
      <c r="AV18" s="1">
        <f t="shared" si="2"/>
        <v>5</v>
      </c>
      <c r="AW18" s="1">
        <f t="shared" si="3"/>
        <v>10</v>
      </c>
      <c r="AX18" s="1">
        <f t="shared" si="4"/>
        <v>23</v>
      </c>
      <c r="AY18" s="1">
        <f t="shared" si="5"/>
        <v>6</v>
      </c>
      <c r="AZ18" s="1">
        <f t="shared" si="6"/>
        <v>7</v>
      </c>
      <c r="BA18" s="1">
        <f t="shared" si="7"/>
        <v>14</v>
      </c>
      <c r="BB18" s="1">
        <f t="shared" si="8"/>
        <v>4</v>
      </c>
      <c r="BC18" s="1">
        <f t="shared" si="9"/>
        <v>0</v>
      </c>
      <c r="BD18" s="1">
        <f t="shared" si="10"/>
        <v>0</v>
      </c>
      <c r="BE18" s="1">
        <f t="shared" si="11"/>
        <v>3</v>
      </c>
      <c r="BF18" s="1">
        <f t="shared" si="12"/>
        <v>3</v>
      </c>
      <c r="BG18" s="1">
        <f t="shared" si="13"/>
        <v>19</v>
      </c>
      <c r="BH18" s="1">
        <f t="shared" si="14"/>
        <v>5</v>
      </c>
      <c r="BI18" s="1">
        <f t="shared" si="15"/>
        <v>0</v>
      </c>
      <c r="BJ18" s="1">
        <f t="shared" si="16"/>
        <v>111</v>
      </c>
      <c r="BK18" s="1">
        <f t="shared" si="17"/>
        <v>0</v>
      </c>
      <c r="BL18" s="1">
        <f t="shared" si="18"/>
        <v>0</v>
      </c>
      <c r="BM18" s="1">
        <f t="shared" si="19"/>
        <v>0</v>
      </c>
      <c r="BN18" s="1">
        <f t="shared" si="20"/>
        <v>0</v>
      </c>
      <c r="BO18" s="1">
        <f t="shared" si="21"/>
        <v>0</v>
      </c>
      <c r="BP18" s="1">
        <f t="shared" si="22"/>
        <v>0</v>
      </c>
      <c r="BQ18" s="1">
        <f t="shared" si="23"/>
        <v>0</v>
      </c>
      <c r="BR18" s="1">
        <f t="shared" si="24"/>
        <v>0</v>
      </c>
      <c r="BS18" s="1">
        <f t="shared" si="25"/>
        <v>0</v>
      </c>
      <c r="BT18" s="1">
        <f t="shared" si="26"/>
        <v>0</v>
      </c>
      <c r="BU18" s="1">
        <f t="shared" si="27"/>
        <v>0</v>
      </c>
      <c r="BV18" s="1">
        <f t="shared" si="28"/>
        <v>0</v>
      </c>
      <c r="BW18" s="1">
        <f t="shared" si="29"/>
        <v>0</v>
      </c>
      <c r="BX18" s="1">
        <f t="shared" si="30"/>
        <v>0</v>
      </c>
      <c r="BY18" s="1">
        <f t="shared" si="31"/>
        <v>0</v>
      </c>
      <c r="BZ18" s="1">
        <f t="shared" si="32"/>
        <v>0</v>
      </c>
      <c r="CA18" s="1">
        <f t="shared" si="33"/>
        <v>0</v>
      </c>
      <c r="CB18" s="1">
        <f t="shared" si="34"/>
        <v>0</v>
      </c>
      <c r="CC18" s="1">
        <f t="shared" si="35"/>
        <v>22</v>
      </c>
      <c r="CD18" s="1">
        <f t="shared" si="36"/>
        <v>8</v>
      </c>
      <c r="CE18" s="1">
        <f t="shared" si="37"/>
        <v>69</v>
      </c>
      <c r="CF18" s="1">
        <f t="shared" si="38"/>
        <v>0</v>
      </c>
      <c r="CG18" s="1">
        <f t="shared" si="39"/>
        <v>5</v>
      </c>
      <c r="CH18" s="1">
        <f t="shared" si="40"/>
        <v>7</v>
      </c>
      <c r="CI18" s="1">
        <f t="shared" si="41"/>
        <v>15</v>
      </c>
      <c r="CJ18" s="1">
        <f t="shared" si="42"/>
        <v>1</v>
      </c>
      <c r="CK18" s="1">
        <f t="shared" si="43"/>
        <v>1</v>
      </c>
      <c r="CL18" s="1">
        <f t="shared" si="44"/>
        <v>1</v>
      </c>
      <c r="CM18" s="1">
        <f t="shared" si="45"/>
        <v>64</v>
      </c>
      <c r="CN18" s="1">
        <f t="shared" si="46"/>
        <v>403</v>
      </c>
    </row>
    <row r="19" spans="1:92" ht="13.15" customHeight="1">
      <c r="B19" s="3" t="s">
        <v>151</v>
      </c>
      <c r="C19" s="1" t="s">
        <v>110</v>
      </c>
      <c r="D19" s="1" t="s">
        <v>111</v>
      </c>
      <c r="E19" s="5">
        <v>537038</v>
      </c>
      <c r="F19" s="5">
        <v>6591938</v>
      </c>
      <c r="G19" s="4" t="s">
        <v>122</v>
      </c>
      <c r="H19" s="5">
        <v>6</v>
      </c>
      <c r="K19" s="5">
        <v>4.7</v>
      </c>
      <c r="L19" s="24">
        <v>1.9</v>
      </c>
      <c r="M19" s="24">
        <f t="shared" si="0"/>
        <v>4.0999999999999996</v>
      </c>
      <c r="N19" s="6">
        <v>36844</v>
      </c>
      <c r="P19" s="9" t="s">
        <v>136</v>
      </c>
      <c r="Q19" s="8">
        <v>1</v>
      </c>
      <c r="R19" s="9" t="s">
        <v>152</v>
      </c>
      <c r="S19" s="8">
        <v>2</v>
      </c>
      <c r="T19" s="9" t="s">
        <v>153</v>
      </c>
      <c r="U19" s="8">
        <v>3.8</v>
      </c>
      <c r="V19" s="9" t="s">
        <v>120</v>
      </c>
      <c r="AI19" s="42" t="s">
        <v>126</v>
      </c>
      <c r="AJ19" s="42" t="s">
        <v>127</v>
      </c>
      <c r="AK19" s="48" t="s">
        <v>1827</v>
      </c>
      <c r="AM19" s="14" t="s">
        <v>116</v>
      </c>
      <c r="AN19" s="1" t="s">
        <v>117</v>
      </c>
      <c r="AO19" s="13" t="str">
        <f>algandmed!AP19</f>
        <v>VPA on hävinud.</v>
      </c>
      <c r="AP19" s="13" t="str">
        <f>algandmed!AQ19</f>
        <v>-</v>
      </c>
      <c r="AQ19" s="13" t="str">
        <f>algandmed!AR19</f>
        <v>-</v>
      </c>
      <c r="AR19" s="13" t="str">
        <f>algandmed!AS19</f>
        <v>-</v>
      </c>
      <c r="AS19" s="1" t="s">
        <v>154</v>
      </c>
      <c r="AU19" s="1">
        <f t="shared" si="1"/>
        <v>0</v>
      </c>
      <c r="AV19" s="1">
        <f t="shared" si="2"/>
        <v>5</v>
      </c>
      <c r="AW19" s="1">
        <f t="shared" si="3"/>
        <v>10</v>
      </c>
      <c r="AX19" s="1">
        <f t="shared" si="4"/>
        <v>23</v>
      </c>
      <c r="AY19" s="1">
        <f t="shared" si="5"/>
        <v>6</v>
      </c>
      <c r="AZ19" s="1">
        <f t="shared" si="6"/>
        <v>7</v>
      </c>
      <c r="BA19" s="1">
        <f t="shared" si="7"/>
        <v>14</v>
      </c>
      <c r="BB19" s="1">
        <f t="shared" si="8"/>
        <v>1</v>
      </c>
      <c r="BC19" s="1">
        <f t="shared" si="9"/>
        <v>0</v>
      </c>
      <c r="BD19" s="1">
        <f t="shared" si="10"/>
        <v>0</v>
      </c>
      <c r="BE19" s="1">
        <f t="shared" si="11"/>
        <v>3</v>
      </c>
      <c r="BF19" s="1">
        <f t="shared" si="12"/>
        <v>3</v>
      </c>
      <c r="BG19" s="1">
        <f t="shared" si="13"/>
        <v>3</v>
      </c>
      <c r="BH19" s="1">
        <f t="shared" si="14"/>
        <v>5</v>
      </c>
      <c r="BI19" s="1">
        <f t="shared" si="15"/>
        <v>0</v>
      </c>
      <c r="BJ19" s="1">
        <f t="shared" si="16"/>
        <v>65</v>
      </c>
      <c r="BK19" s="1">
        <f t="shared" si="17"/>
        <v>1</v>
      </c>
      <c r="BL19" s="1">
        <f t="shared" si="18"/>
        <v>54</v>
      </c>
      <c r="BM19" s="1">
        <f t="shared" si="19"/>
        <v>1</v>
      </c>
      <c r="BN19" s="1">
        <f t="shared" si="20"/>
        <v>64</v>
      </c>
      <c r="BO19" s="1">
        <f t="shared" si="21"/>
        <v>3</v>
      </c>
      <c r="BP19" s="1">
        <f t="shared" si="22"/>
        <v>38</v>
      </c>
      <c r="BQ19" s="1">
        <f t="shared" si="23"/>
        <v>0</v>
      </c>
      <c r="BR19" s="1">
        <f t="shared" si="24"/>
        <v>0</v>
      </c>
      <c r="BS19" s="1">
        <f t="shared" si="25"/>
        <v>0</v>
      </c>
      <c r="BT19" s="1">
        <f t="shared" si="26"/>
        <v>0</v>
      </c>
      <c r="BU19" s="1">
        <f t="shared" si="27"/>
        <v>0</v>
      </c>
      <c r="BV19" s="1">
        <f t="shared" si="28"/>
        <v>0</v>
      </c>
      <c r="BW19" s="1">
        <f t="shared" si="29"/>
        <v>0</v>
      </c>
      <c r="BX19" s="1">
        <f t="shared" si="30"/>
        <v>0</v>
      </c>
      <c r="BY19" s="1">
        <f t="shared" si="31"/>
        <v>0</v>
      </c>
      <c r="BZ19" s="1">
        <f t="shared" si="32"/>
        <v>0</v>
      </c>
      <c r="CA19" s="1">
        <f t="shared" si="33"/>
        <v>0</v>
      </c>
      <c r="CB19" s="1">
        <f t="shared" si="34"/>
        <v>0</v>
      </c>
      <c r="CC19" s="1">
        <f t="shared" si="35"/>
        <v>22</v>
      </c>
      <c r="CD19" s="1">
        <f t="shared" si="36"/>
        <v>8</v>
      </c>
      <c r="CE19" s="1">
        <f t="shared" si="37"/>
        <v>69</v>
      </c>
      <c r="CF19" s="1">
        <f t="shared" si="38"/>
        <v>0</v>
      </c>
      <c r="CG19" s="1">
        <f t="shared" si="39"/>
        <v>5</v>
      </c>
      <c r="CH19" s="1">
        <f t="shared" si="40"/>
        <v>7</v>
      </c>
      <c r="CI19" s="1">
        <f t="shared" si="41"/>
        <v>15</v>
      </c>
      <c r="CJ19" s="1">
        <f t="shared" si="42"/>
        <v>1</v>
      </c>
      <c r="CK19" s="1">
        <f t="shared" si="43"/>
        <v>1</v>
      </c>
      <c r="CL19" s="1">
        <f t="shared" si="44"/>
        <v>1</v>
      </c>
      <c r="CM19" s="1">
        <f t="shared" si="45"/>
        <v>64</v>
      </c>
      <c r="CN19" s="1">
        <f t="shared" si="46"/>
        <v>499</v>
      </c>
    </row>
    <row r="20" spans="1:92" ht="13.15" customHeight="1">
      <c r="B20" s="3" t="s">
        <v>155</v>
      </c>
      <c r="C20" s="1" t="s">
        <v>110</v>
      </c>
      <c r="D20" s="1" t="s">
        <v>111</v>
      </c>
      <c r="E20" s="5">
        <v>536941</v>
      </c>
      <c r="F20" s="5">
        <v>6591923</v>
      </c>
      <c r="G20" s="4" t="s">
        <v>122</v>
      </c>
      <c r="H20" s="5">
        <v>5.25</v>
      </c>
      <c r="K20" s="5">
        <v>4.5999999999999996</v>
      </c>
      <c r="L20" s="24">
        <v>2.4</v>
      </c>
      <c r="M20" s="24">
        <f t="shared" si="0"/>
        <v>2.85</v>
      </c>
      <c r="N20" s="6">
        <v>36844</v>
      </c>
      <c r="P20" s="9" t="s">
        <v>156</v>
      </c>
      <c r="Q20" s="8">
        <v>0.6</v>
      </c>
      <c r="R20" s="9" t="s">
        <v>157</v>
      </c>
      <c r="S20" s="8">
        <v>2</v>
      </c>
      <c r="T20" s="9" t="s">
        <v>158</v>
      </c>
      <c r="AI20" s="42" t="s">
        <v>126</v>
      </c>
      <c r="AJ20" s="42" t="s">
        <v>127</v>
      </c>
      <c r="AK20" s="48" t="s">
        <v>1827</v>
      </c>
      <c r="AM20" s="14" t="s">
        <v>116</v>
      </c>
      <c r="AN20" s="1" t="s">
        <v>117</v>
      </c>
      <c r="AO20" s="13" t="str">
        <f>algandmed!AP20</f>
        <v>VPA on hävinud.</v>
      </c>
      <c r="AP20" s="13" t="str">
        <f>algandmed!AQ20</f>
        <v>-</v>
      </c>
      <c r="AQ20" s="13" t="str">
        <f>algandmed!AR20</f>
        <v>-</v>
      </c>
      <c r="AR20" s="13" t="str">
        <f>algandmed!AS20</f>
        <v>-</v>
      </c>
      <c r="AS20" s="1" t="s">
        <v>159</v>
      </c>
      <c r="AU20" s="1">
        <f t="shared" si="1"/>
        <v>0</v>
      </c>
      <c r="AV20" s="1">
        <f t="shared" si="2"/>
        <v>5</v>
      </c>
      <c r="AW20" s="1">
        <f t="shared" si="3"/>
        <v>10</v>
      </c>
      <c r="AX20" s="1">
        <f t="shared" si="4"/>
        <v>23</v>
      </c>
      <c r="AY20" s="1">
        <f t="shared" si="5"/>
        <v>6</v>
      </c>
      <c r="AZ20" s="1">
        <f t="shared" si="6"/>
        <v>7</v>
      </c>
      <c r="BA20" s="1">
        <f t="shared" si="7"/>
        <v>14</v>
      </c>
      <c r="BB20" s="1">
        <f t="shared" si="8"/>
        <v>4</v>
      </c>
      <c r="BC20" s="1">
        <f t="shared" si="9"/>
        <v>0</v>
      </c>
      <c r="BD20" s="1">
        <f t="shared" si="10"/>
        <v>0</v>
      </c>
      <c r="BE20" s="1">
        <f t="shared" si="11"/>
        <v>3</v>
      </c>
      <c r="BF20" s="1">
        <f t="shared" si="12"/>
        <v>3</v>
      </c>
      <c r="BG20" s="1">
        <f t="shared" si="13"/>
        <v>4</v>
      </c>
      <c r="BH20" s="1">
        <f t="shared" si="14"/>
        <v>5</v>
      </c>
      <c r="BI20" s="1">
        <f t="shared" si="15"/>
        <v>0</v>
      </c>
      <c r="BJ20" s="1">
        <f t="shared" si="16"/>
        <v>58</v>
      </c>
      <c r="BK20" s="1">
        <f t="shared" si="17"/>
        <v>3</v>
      </c>
      <c r="BL20" s="1">
        <f t="shared" si="18"/>
        <v>70</v>
      </c>
      <c r="BM20" s="1">
        <f t="shared" si="19"/>
        <v>1</v>
      </c>
      <c r="BN20" s="1">
        <f t="shared" si="20"/>
        <v>57</v>
      </c>
      <c r="BO20" s="1">
        <f t="shared" si="21"/>
        <v>0</v>
      </c>
      <c r="BP20" s="1">
        <f t="shared" si="22"/>
        <v>0</v>
      </c>
      <c r="BQ20" s="1">
        <f t="shared" si="23"/>
        <v>0</v>
      </c>
      <c r="BR20" s="1">
        <f t="shared" si="24"/>
        <v>0</v>
      </c>
      <c r="BS20" s="1">
        <f t="shared" si="25"/>
        <v>0</v>
      </c>
      <c r="BT20" s="1">
        <f t="shared" si="26"/>
        <v>0</v>
      </c>
      <c r="BU20" s="1">
        <f t="shared" si="27"/>
        <v>0</v>
      </c>
      <c r="BV20" s="1">
        <f t="shared" si="28"/>
        <v>0</v>
      </c>
      <c r="BW20" s="1">
        <f t="shared" si="29"/>
        <v>0</v>
      </c>
      <c r="BX20" s="1">
        <f t="shared" si="30"/>
        <v>0</v>
      </c>
      <c r="BY20" s="1">
        <f t="shared" si="31"/>
        <v>0</v>
      </c>
      <c r="BZ20" s="1">
        <f t="shared" si="32"/>
        <v>0</v>
      </c>
      <c r="CA20" s="1">
        <f t="shared" si="33"/>
        <v>0</v>
      </c>
      <c r="CB20" s="1">
        <f t="shared" si="34"/>
        <v>0</v>
      </c>
      <c r="CC20" s="1">
        <f t="shared" si="35"/>
        <v>22</v>
      </c>
      <c r="CD20" s="1">
        <f t="shared" si="36"/>
        <v>8</v>
      </c>
      <c r="CE20" s="1">
        <f t="shared" si="37"/>
        <v>69</v>
      </c>
      <c r="CF20" s="1">
        <f t="shared" si="38"/>
        <v>0</v>
      </c>
      <c r="CG20" s="1">
        <f t="shared" si="39"/>
        <v>5</v>
      </c>
      <c r="CH20" s="1">
        <f t="shared" si="40"/>
        <v>7</v>
      </c>
      <c r="CI20" s="1">
        <f t="shared" si="41"/>
        <v>15</v>
      </c>
      <c r="CJ20" s="1">
        <f t="shared" si="42"/>
        <v>1</v>
      </c>
      <c r="CK20" s="1">
        <f t="shared" si="43"/>
        <v>1</v>
      </c>
      <c r="CL20" s="1">
        <f t="shared" si="44"/>
        <v>1</v>
      </c>
      <c r="CM20" s="1">
        <f t="shared" si="45"/>
        <v>64</v>
      </c>
      <c r="CN20" s="1">
        <f t="shared" si="46"/>
        <v>466</v>
      </c>
    </row>
    <row r="21" spans="1:92" ht="13.15" customHeight="1">
      <c r="B21" s="3" t="s">
        <v>160</v>
      </c>
      <c r="C21" s="1" t="s">
        <v>110</v>
      </c>
      <c r="D21" s="1" t="s">
        <v>111</v>
      </c>
      <c r="E21" s="5">
        <v>536847</v>
      </c>
      <c r="F21" s="5">
        <v>6591875</v>
      </c>
      <c r="G21" s="4" t="s">
        <v>122</v>
      </c>
      <c r="H21" s="5">
        <v>3.55</v>
      </c>
      <c r="K21" s="5">
        <v>4.5</v>
      </c>
      <c r="L21" s="24">
        <v>3.3</v>
      </c>
      <c r="M21" s="24">
        <f t="shared" si="0"/>
        <v>0.25</v>
      </c>
      <c r="N21" s="6">
        <v>36843</v>
      </c>
      <c r="P21" s="9" t="s">
        <v>161</v>
      </c>
      <c r="Q21" s="8">
        <v>0.1</v>
      </c>
      <c r="R21" s="9" t="s">
        <v>123</v>
      </c>
      <c r="S21" s="8">
        <v>0.5</v>
      </c>
      <c r="T21" s="9" t="s">
        <v>162</v>
      </c>
      <c r="U21" s="8">
        <v>1.4</v>
      </c>
      <c r="V21" s="9" t="s">
        <v>163</v>
      </c>
      <c r="AI21" s="42" t="s">
        <v>126</v>
      </c>
      <c r="AJ21" s="42" t="s">
        <v>127</v>
      </c>
      <c r="AK21" s="48" t="s">
        <v>1827</v>
      </c>
      <c r="AM21" s="14" t="s">
        <v>116</v>
      </c>
      <c r="AN21" s="1" t="s">
        <v>117</v>
      </c>
      <c r="AO21" s="13" t="str">
        <f>algandmed!AP21</f>
        <v>VPA on hävinud.</v>
      </c>
      <c r="AP21" s="13" t="str">
        <f>algandmed!AQ21</f>
        <v>-</v>
      </c>
      <c r="AQ21" s="13" t="str">
        <f>algandmed!AR21</f>
        <v>-</v>
      </c>
      <c r="AR21" s="13" t="str">
        <f>algandmed!AS21</f>
        <v>-</v>
      </c>
      <c r="AS21" s="1" t="s">
        <v>164</v>
      </c>
      <c r="AU21" s="1">
        <f t="shared" si="1"/>
        <v>0</v>
      </c>
      <c r="AV21" s="1">
        <f t="shared" si="2"/>
        <v>5</v>
      </c>
      <c r="AW21" s="1">
        <f t="shared" si="3"/>
        <v>10</v>
      </c>
      <c r="AX21" s="1">
        <f t="shared" si="4"/>
        <v>23</v>
      </c>
      <c r="AY21" s="1">
        <f t="shared" si="5"/>
        <v>6</v>
      </c>
      <c r="AZ21" s="1">
        <f t="shared" si="6"/>
        <v>7</v>
      </c>
      <c r="BA21" s="1">
        <f t="shared" si="7"/>
        <v>14</v>
      </c>
      <c r="BB21" s="1">
        <f t="shared" si="8"/>
        <v>4</v>
      </c>
      <c r="BC21" s="1">
        <f t="shared" si="9"/>
        <v>0</v>
      </c>
      <c r="BD21" s="1">
        <f t="shared" si="10"/>
        <v>0</v>
      </c>
      <c r="BE21" s="1">
        <f t="shared" si="11"/>
        <v>3</v>
      </c>
      <c r="BF21" s="1">
        <f t="shared" si="12"/>
        <v>3</v>
      </c>
      <c r="BG21" s="1">
        <f t="shared" si="13"/>
        <v>4</v>
      </c>
      <c r="BH21" s="1">
        <f t="shared" si="14"/>
        <v>5</v>
      </c>
      <c r="BI21" s="1">
        <f t="shared" si="15"/>
        <v>0</v>
      </c>
      <c r="BJ21" s="1">
        <f t="shared" si="16"/>
        <v>6</v>
      </c>
      <c r="BK21" s="1">
        <f t="shared" si="17"/>
        <v>3</v>
      </c>
      <c r="BL21" s="1">
        <f t="shared" si="18"/>
        <v>9</v>
      </c>
      <c r="BM21" s="1">
        <f t="shared" si="19"/>
        <v>3</v>
      </c>
      <c r="BN21" s="1">
        <f t="shared" si="20"/>
        <v>56</v>
      </c>
      <c r="BO21" s="1">
        <f t="shared" si="21"/>
        <v>3</v>
      </c>
      <c r="BP21" s="1">
        <f t="shared" si="22"/>
        <v>75</v>
      </c>
      <c r="BQ21" s="1">
        <f t="shared" si="23"/>
        <v>0</v>
      </c>
      <c r="BR21" s="1">
        <f t="shared" si="24"/>
        <v>0</v>
      </c>
      <c r="BS21" s="1">
        <f t="shared" si="25"/>
        <v>0</v>
      </c>
      <c r="BT21" s="1">
        <f t="shared" si="26"/>
        <v>0</v>
      </c>
      <c r="BU21" s="1">
        <f t="shared" si="27"/>
        <v>0</v>
      </c>
      <c r="BV21" s="1">
        <f t="shared" si="28"/>
        <v>0</v>
      </c>
      <c r="BW21" s="1">
        <f t="shared" si="29"/>
        <v>0</v>
      </c>
      <c r="BX21" s="1">
        <f t="shared" si="30"/>
        <v>0</v>
      </c>
      <c r="BY21" s="1">
        <f t="shared" si="31"/>
        <v>0</v>
      </c>
      <c r="BZ21" s="1">
        <f t="shared" si="32"/>
        <v>0</v>
      </c>
      <c r="CA21" s="1">
        <f t="shared" si="33"/>
        <v>0</v>
      </c>
      <c r="CB21" s="1">
        <f t="shared" si="34"/>
        <v>0</v>
      </c>
      <c r="CC21" s="1">
        <f t="shared" si="35"/>
        <v>22</v>
      </c>
      <c r="CD21" s="1">
        <f t="shared" si="36"/>
        <v>8</v>
      </c>
      <c r="CE21" s="1">
        <f t="shared" si="37"/>
        <v>69</v>
      </c>
      <c r="CF21" s="1">
        <f t="shared" si="38"/>
        <v>0</v>
      </c>
      <c r="CG21" s="1">
        <f t="shared" si="39"/>
        <v>5</v>
      </c>
      <c r="CH21" s="1">
        <f t="shared" si="40"/>
        <v>7</v>
      </c>
      <c r="CI21" s="1">
        <f t="shared" si="41"/>
        <v>15</v>
      </c>
      <c r="CJ21" s="1">
        <f t="shared" si="42"/>
        <v>1</v>
      </c>
      <c r="CK21" s="1">
        <f t="shared" si="43"/>
        <v>1</v>
      </c>
      <c r="CL21" s="1">
        <f t="shared" si="44"/>
        <v>1</v>
      </c>
      <c r="CM21" s="1">
        <f t="shared" si="45"/>
        <v>64</v>
      </c>
      <c r="CN21" s="1">
        <f t="shared" si="46"/>
        <v>432</v>
      </c>
    </row>
    <row r="22" spans="1:92" ht="13.15" customHeight="1">
      <c r="B22" s="3" t="s">
        <v>165</v>
      </c>
      <c r="C22" s="1" t="s">
        <v>110</v>
      </c>
      <c r="D22" s="1" t="s">
        <v>111</v>
      </c>
      <c r="E22" s="5">
        <v>536965</v>
      </c>
      <c r="F22" s="5">
        <v>6592085</v>
      </c>
      <c r="G22" s="4" t="s">
        <v>122</v>
      </c>
      <c r="H22" s="5">
        <v>5.05</v>
      </c>
      <c r="K22" s="5">
        <v>3.5</v>
      </c>
      <c r="L22" s="24" t="s">
        <v>80</v>
      </c>
      <c r="N22" s="6">
        <v>36843</v>
      </c>
      <c r="P22" s="9" t="s">
        <v>166</v>
      </c>
      <c r="Q22" s="8">
        <v>0.5</v>
      </c>
      <c r="R22" s="9" t="s">
        <v>167</v>
      </c>
      <c r="S22" s="8">
        <v>1.8</v>
      </c>
      <c r="T22" s="9" t="s">
        <v>168</v>
      </c>
      <c r="U22" s="8">
        <v>2.8</v>
      </c>
      <c r="V22" s="9" t="s">
        <v>169</v>
      </c>
      <c r="W22" s="8">
        <v>3.2</v>
      </c>
      <c r="X22" s="9" t="s">
        <v>120</v>
      </c>
      <c r="AI22" s="42" t="s">
        <v>126</v>
      </c>
      <c r="AJ22" s="42" t="s">
        <v>127</v>
      </c>
      <c r="AK22" s="48" t="s">
        <v>1827</v>
      </c>
      <c r="AM22" s="14" t="s">
        <v>116</v>
      </c>
      <c r="AN22" s="1" t="s">
        <v>117</v>
      </c>
      <c r="AO22" s="13" t="str">
        <f>algandmed!AP22</f>
        <v>VPA on hävinud.</v>
      </c>
      <c r="AP22" s="13" t="str">
        <f>algandmed!AQ22</f>
        <v>-</v>
      </c>
      <c r="AQ22" s="13" t="str">
        <f>algandmed!AR22</f>
        <v>-</v>
      </c>
      <c r="AR22" s="13" t="str">
        <f>algandmed!AS22</f>
        <v>-</v>
      </c>
      <c r="AS22" s="1" t="s">
        <v>170</v>
      </c>
      <c r="AU22" s="1">
        <f t="shared" si="1"/>
        <v>0</v>
      </c>
      <c r="AV22" s="1">
        <f t="shared" si="2"/>
        <v>5</v>
      </c>
      <c r="AW22" s="1">
        <f t="shared" si="3"/>
        <v>10</v>
      </c>
      <c r="AX22" s="1">
        <f t="shared" si="4"/>
        <v>23</v>
      </c>
      <c r="AY22" s="1">
        <f t="shared" si="5"/>
        <v>6</v>
      </c>
      <c r="AZ22" s="1">
        <f t="shared" si="6"/>
        <v>7</v>
      </c>
      <c r="BA22" s="1">
        <f t="shared" si="7"/>
        <v>14</v>
      </c>
      <c r="BB22" s="1">
        <f t="shared" si="8"/>
        <v>4</v>
      </c>
      <c r="BC22" s="1">
        <f t="shared" si="9"/>
        <v>0</v>
      </c>
      <c r="BD22" s="1">
        <f t="shared" si="10"/>
        <v>0</v>
      </c>
      <c r="BE22" s="1">
        <f t="shared" si="11"/>
        <v>3</v>
      </c>
      <c r="BF22" s="1">
        <f t="shared" si="12"/>
        <v>1</v>
      </c>
      <c r="BG22" s="1">
        <f t="shared" si="13"/>
        <v>0</v>
      </c>
      <c r="BH22" s="1">
        <f t="shared" si="14"/>
        <v>5</v>
      </c>
      <c r="BI22" s="1">
        <f t="shared" si="15"/>
        <v>0</v>
      </c>
      <c r="BJ22" s="1">
        <f t="shared" si="16"/>
        <v>45</v>
      </c>
      <c r="BK22" s="1">
        <f t="shared" si="17"/>
        <v>3</v>
      </c>
      <c r="BL22" s="1">
        <f t="shared" si="18"/>
        <v>41</v>
      </c>
      <c r="BM22" s="1">
        <f t="shared" si="19"/>
        <v>3</v>
      </c>
      <c r="BN22" s="1">
        <f t="shared" si="20"/>
        <v>44</v>
      </c>
      <c r="BO22" s="1">
        <f t="shared" si="21"/>
        <v>3</v>
      </c>
      <c r="BP22" s="1">
        <f t="shared" si="22"/>
        <v>65</v>
      </c>
      <c r="BQ22" s="1">
        <f t="shared" si="23"/>
        <v>3</v>
      </c>
      <c r="BR22" s="1">
        <f t="shared" si="24"/>
        <v>38</v>
      </c>
      <c r="BS22" s="1">
        <f t="shared" si="25"/>
        <v>0</v>
      </c>
      <c r="BT22" s="1">
        <f t="shared" si="26"/>
        <v>0</v>
      </c>
      <c r="BU22" s="1">
        <f t="shared" si="27"/>
        <v>0</v>
      </c>
      <c r="BV22" s="1">
        <f t="shared" si="28"/>
        <v>0</v>
      </c>
      <c r="BW22" s="1">
        <f t="shared" si="29"/>
        <v>0</v>
      </c>
      <c r="BX22" s="1">
        <f t="shared" si="30"/>
        <v>0</v>
      </c>
      <c r="BY22" s="1">
        <f t="shared" si="31"/>
        <v>0</v>
      </c>
      <c r="BZ22" s="1">
        <f t="shared" si="32"/>
        <v>0</v>
      </c>
      <c r="CA22" s="1">
        <f t="shared" si="33"/>
        <v>0</v>
      </c>
      <c r="CB22" s="1">
        <f t="shared" si="34"/>
        <v>0</v>
      </c>
      <c r="CC22" s="1">
        <f t="shared" si="35"/>
        <v>22</v>
      </c>
      <c r="CD22" s="1">
        <f t="shared" si="36"/>
        <v>8</v>
      </c>
      <c r="CE22" s="1">
        <f t="shared" si="37"/>
        <v>69</v>
      </c>
      <c r="CF22" s="1">
        <f t="shared" si="38"/>
        <v>0</v>
      </c>
      <c r="CG22" s="1">
        <f t="shared" si="39"/>
        <v>5</v>
      </c>
      <c r="CH22" s="1">
        <f t="shared" si="40"/>
        <v>7</v>
      </c>
      <c r="CI22" s="1">
        <f t="shared" si="41"/>
        <v>15</v>
      </c>
      <c r="CJ22" s="1">
        <f t="shared" si="42"/>
        <v>1</v>
      </c>
      <c r="CK22" s="1">
        <f t="shared" si="43"/>
        <v>1</v>
      </c>
      <c r="CL22" s="1">
        <f t="shared" si="44"/>
        <v>1</v>
      </c>
      <c r="CM22" s="1">
        <f t="shared" si="45"/>
        <v>64</v>
      </c>
      <c r="CN22" s="1">
        <f t="shared" si="46"/>
        <v>516</v>
      </c>
    </row>
    <row r="23" spans="1:92" ht="13.15" customHeight="1">
      <c r="B23" s="3" t="s">
        <v>171</v>
      </c>
      <c r="C23" s="1" t="s">
        <v>110</v>
      </c>
      <c r="D23" s="1" t="s">
        <v>111</v>
      </c>
      <c r="E23" s="5">
        <v>536734</v>
      </c>
      <c r="F23" s="5">
        <v>6592209</v>
      </c>
      <c r="G23" s="4" t="s">
        <v>122</v>
      </c>
      <c r="H23" s="5">
        <v>3.85</v>
      </c>
      <c r="K23" s="5">
        <v>4.5999999999999996</v>
      </c>
      <c r="L23" s="24">
        <v>2.4</v>
      </c>
      <c r="M23" s="24">
        <f>H23-L23</f>
        <v>1.4500000000000002</v>
      </c>
      <c r="N23" s="6">
        <v>36843</v>
      </c>
      <c r="P23" s="9" t="s">
        <v>136</v>
      </c>
      <c r="Q23" s="8">
        <v>0.5</v>
      </c>
      <c r="R23" s="9" t="s">
        <v>137</v>
      </c>
      <c r="S23" s="8">
        <v>2.5</v>
      </c>
      <c r="T23" s="9" t="s">
        <v>172</v>
      </c>
      <c r="AI23" s="42" t="s">
        <v>126</v>
      </c>
      <c r="AJ23" s="42" t="s">
        <v>127</v>
      </c>
      <c r="AK23" s="48" t="s">
        <v>1827</v>
      </c>
      <c r="AM23" s="14" t="s">
        <v>116</v>
      </c>
      <c r="AN23" s="1" t="s">
        <v>117</v>
      </c>
      <c r="AO23" s="13" t="str">
        <f>algandmed!AP23</f>
        <v>VPA on hävinud.</v>
      </c>
      <c r="AP23" s="13" t="str">
        <f>algandmed!AQ23</f>
        <v>-</v>
      </c>
      <c r="AQ23" s="13" t="str">
        <f>algandmed!AR23</f>
        <v>-</v>
      </c>
      <c r="AR23" s="13" t="str">
        <f>algandmed!AS23</f>
        <v>-</v>
      </c>
      <c r="AS23" s="1" t="s">
        <v>173</v>
      </c>
      <c r="AU23" s="1">
        <f t="shared" si="1"/>
        <v>0</v>
      </c>
      <c r="AV23" s="1">
        <f t="shared" si="2"/>
        <v>5</v>
      </c>
      <c r="AW23" s="1">
        <f t="shared" si="3"/>
        <v>10</v>
      </c>
      <c r="AX23" s="1">
        <f t="shared" si="4"/>
        <v>23</v>
      </c>
      <c r="AY23" s="1">
        <f t="shared" si="5"/>
        <v>6</v>
      </c>
      <c r="AZ23" s="1">
        <f t="shared" si="6"/>
        <v>7</v>
      </c>
      <c r="BA23" s="1">
        <f t="shared" si="7"/>
        <v>14</v>
      </c>
      <c r="BB23" s="1">
        <f t="shared" si="8"/>
        <v>4</v>
      </c>
      <c r="BC23" s="1">
        <f t="shared" si="9"/>
        <v>0</v>
      </c>
      <c r="BD23" s="1">
        <f t="shared" si="10"/>
        <v>0</v>
      </c>
      <c r="BE23" s="1">
        <f t="shared" si="11"/>
        <v>3</v>
      </c>
      <c r="BF23" s="1">
        <f t="shared" si="12"/>
        <v>3</v>
      </c>
      <c r="BG23" s="1">
        <f t="shared" si="13"/>
        <v>4</v>
      </c>
      <c r="BH23" s="1">
        <f t="shared" si="14"/>
        <v>5</v>
      </c>
      <c r="BI23" s="1">
        <f t="shared" si="15"/>
        <v>0</v>
      </c>
      <c r="BJ23" s="1">
        <f t="shared" si="16"/>
        <v>65</v>
      </c>
      <c r="BK23" s="1">
        <f t="shared" si="17"/>
        <v>3</v>
      </c>
      <c r="BL23" s="1">
        <f t="shared" si="18"/>
        <v>54</v>
      </c>
      <c r="BM23" s="1">
        <f t="shared" si="19"/>
        <v>3</v>
      </c>
      <c r="BN23" s="1">
        <f t="shared" si="20"/>
        <v>60</v>
      </c>
      <c r="BO23" s="1">
        <f t="shared" si="21"/>
        <v>0</v>
      </c>
      <c r="BP23" s="1">
        <f t="shared" si="22"/>
        <v>0</v>
      </c>
      <c r="BQ23" s="1">
        <f t="shared" si="23"/>
        <v>0</v>
      </c>
      <c r="BR23" s="1">
        <f t="shared" si="24"/>
        <v>0</v>
      </c>
      <c r="BS23" s="1">
        <f t="shared" si="25"/>
        <v>0</v>
      </c>
      <c r="BT23" s="1">
        <f t="shared" si="26"/>
        <v>0</v>
      </c>
      <c r="BU23" s="1">
        <f t="shared" si="27"/>
        <v>0</v>
      </c>
      <c r="BV23" s="1">
        <f t="shared" si="28"/>
        <v>0</v>
      </c>
      <c r="BW23" s="1">
        <f t="shared" si="29"/>
        <v>0</v>
      </c>
      <c r="BX23" s="1">
        <f t="shared" si="30"/>
        <v>0</v>
      </c>
      <c r="BY23" s="1">
        <f t="shared" si="31"/>
        <v>0</v>
      </c>
      <c r="BZ23" s="1">
        <f t="shared" si="32"/>
        <v>0</v>
      </c>
      <c r="CA23" s="1">
        <f t="shared" si="33"/>
        <v>0</v>
      </c>
      <c r="CB23" s="1">
        <f t="shared" si="34"/>
        <v>0</v>
      </c>
      <c r="CC23" s="1">
        <f t="shared" si="35"/>
        <v>22</v>
      </c>
      <c r="CD23" s="1">
        <f t="shared" si="36"/>
        <v>8</v>
      </c>
      <c r="CE23" s="1">
        <f t="shared" si="37"/>
        <v>69</v>
      </c>
      <c r="CF23" s="1">
        <f t="shared" si="38"/>
        <v>0</v>
      </c>
      <c r="CG23" s="1">
        <f t="shared" si="39"/>
        <v>5</v>
      </c>
      <c r="CH23" s="1">
        <f t="shared" si="40"/>
        <v>7</v>
      </c>
      <c r="CI23" s="1">
        <f t="shared" si="41"/>
        <v>15</v>
      </c>
      <c r="CJ23" s="1">
        <f t="shared" si="42"/>
        <v>1</v>
      </c>
      <c r="CK23" s="1">
        <f t="shared" si="43"/>
        <v>1</v>
      </c>
      <c r="CL23" s="1">
        <f t="shared" si="44"/>
        <v>1</v>
      </c>
      <c r="CM23" s="1">
        <f t="shared" si="45"/>
        <v>64</v>
      </c>
      <c r="CN23" s="1">
        <f t="shared" si="46"/>
        <v>462</v>
      </c>
    </row>
    <row r="24" spans="1:92" ht="13.15" customHeight="1">
      <c r="B24" s="3" t="s">
        <v>174</v>
      </c>
      <c r="C24" s="1" t="s">
        <v>110</v>
      </c>
      <c r="D24" s="1" t="s">
        <v>111</v>
      </c>
      <c r="E24" s="5">
        <v>536705</v>
      </c>
      <c r="F24" s="5">
        <v>6592228</v>
      </c>
      <c r="G24" s="4" t="s">
        <v>122</v>
      </c>
      <c r="H24" s="5">
        <v>4</v>
      </c>
      <c r="K24" s="5">
        <v>4.8</v>
      </c>
      <c r="L24" s="24">
        <v>3.6</v>
      </c>
      <c r="M24" s="24">
        <f>H24-L24</f>
        <v>0.39999999999999991</v>
      </c>
      <c r="N24" s="6">
        <v>36843</v>
      </c>
      <c r="P24" s="9" t="s">
        <v>83</v>
      </c>
      <c r="Q24" s="8">
        <v>0.1</v>
      </c>
      <c r="R24" s="9" t="s">
        <v>123</v>
      </c>
      <c r="S24" s="8">
        <v>0.4</v>
      </c>
      <c r="T24" s="9" t="s">
        <v>175</v>
      </c>
      <c r="U24" s="8">
        <v>0.6</v>
      </c>
      <c r="V24" s="9" t="s">
        <v>176</v>
      </c>
      <c r="W24" s="8">
        <v>4</v>
      </c>
      <c r="AI24" s="42" t="s">
        <v>126</v>
      </c>
      <c r="AJ24" s="42" t="s">
        <v>127</v>
      </c>
      <c r="AK24" s="48" t="s">
        <v>1827</v>
      </c>
      <c r="AM24" s="14" t="s">
        <v>116</v>
      </c>
      <c r="AN24" s="1" t="s">
        <v>117</v>
      </c>
      <c r="AO24" s="13" t="str">
        <f>algandmed!AP24</f>
        <v>VPA on hävinud.</v>
      </c>
      <c r="AP24" s="13" t="str">
        <f>algandmed!AQ24</f>
        <v>-</v>
      </c>
      <c r="AQ24" s="13" t="str">
        <f>algandmed!AR24</f>
        <v>-</v>
      </c>
      <c r="AR24" s="13" t="str">
        <f>algandmed!AS24</f>
        <v>-</v>
      </c>
      <c r="AS24" s="1" t="s">
        <v>177</v>
      </c>
      <c r="AU24" s="1">
        <f t="shared" si="1"/>
        <v>0</v>
      </c>
      <c r="AV24" s="1">
        <f t="shared" si="2"/>
        <v>5</v>
      </c>
      <c r="AW24" s="1">
        <f t="shared" si="3"/>
        <v>10</v>
      </c>
      <c r="AX24" s="1">
        <f t="shared" si="4"/>
        <v>23</v>
      </c>
      <c r="AY24" s="1">
        <f t="shared" si="5"/>
        <v>6</v>
      </c>
      <c r="AZ24" s="1">
        <f t="shared" si="6"/>
        <v>7</v>
      </c>
      <c r="BA24" s="1">
        <f t="shared" si="7"/>
        <v>14</v>
      </c>
      <c r="BB24" s="1">
        <f t="shared" si="8"/>
        <v>1</v>
      </c>
      <c r="BC24" s="1">
        <f t="shared" si="9"/>
        <v>0</v>
      </c>
      <c r="BD24" s="1">
        <f t="shared" si="10"/>
        <v>0</v>
      </c>
      <c r="BE24" s="1">
        <f t="shared" si="11"/>
        <v>3</v>
      </c>
      <c r="BF24" s="1">
        <f t="shared" si="12"/>
        <v>3</v>
      </c>
      <c r="BG24" s="1">
        <f t="shared" si="13"/>
        <v>3</v>
      </c>
      <c r="BH24" s="1">
        <f t="shared" si="14"/>
        <v>5</v>
      </c>
      <c r="BI24" s="1">
        <f t="shared" si="15"/>
        <v>0</v>
      </c>
      <c r="BJ24" s="1">
        <f t="shared" si="16"/>
        <v>4</v>
      </c>
      <c r="BK24" s="1">
        <f t="shared" si="17"/>
        <v>3</v>
      </c>
      <c r="BL24" s="1">
        <f t="shared" si="18"/>
        <v>9</v>
      </c>
      <c r="BM24" s="1">
        <f t="shared" si="19"/>
        <v>3</v>
      </c>
      <c r="BN24" s="1">
        <f t="shared" si="20"/>
        <v>6</v>
      </c>
      <c r="BO24" s="1">
        <f t="shared" si="21"/>
        <v>3</v>
      </c>
      <c r="BP24" s="1">
        <f t="shared" si="22"/>
        <v>83</v>
      </c>
      <c r="BQ24" s="1">
        <f t="shared" si="23"/>
        <v>1</v>
      </c>
      <c r="BR24" s="1">
        <f t="shared" si="24"/>
        <v>0</v>
      </c>
      <c r="BS24" s="1">
        <f t="shared" si="25"/>
        <v>0</v>
      </c>
      <c r="BT24" s="1">
        <f t="shared" si="26"/>
        <v>0</v>
      </c>
      <c r="BU24" s="1">
        <f t="shared" si="27"/>
        <v>0</v>
      </c>
      <c r="BV24" s="1">
        <f t="shared" si="28"/>
        <v>0</v>
      </c>
      <c r="BW24" s="1">
        <f t="shared" si="29"/>
        <v>0</v>
      </c>
      <c r="BX24" s="1">
        <f t="shared" si="30"/>
        <v>0</v>
      </c>
      <c r="BY24" s="1">
        <f t="shared" si="31"/>
        <v>0</v>
      </c>
      <c r="BZ24" s="1">
        <f t="shared" si="32"/>
        <v>0</v>
      </c>
      <c r="CA24" s="1">
        <f t="shared" si="33"/>
        <v>0</v>
      </c>
      <c r="CB24" s="1">
        <f t="shared" si="34"/>
        <v>0</v>
      </c>
      <c r="CC24" s="1">
        <f t="shared" si="35"/>
        <v>22</v>
      </c>
      <c r="CD24" s="1">
        <f t="shared" si="36"/>
        <v>8</v>
      </c>
      <c r="CE24" s="1">
        <f t="shared" si="37"/>
        <v>69</v>
      </c>
      <c r="CF24" s="1">
        <f t="shared" si="38"/>
        <v>0</v>
      </c>
      <c r="CG24" s="1">
        <f t="shared" si="39"/>
        <v>5</v>
      </c>
      <c r="CH24" s="1">
        <f t="shared" si="40"/>
        <v>7</v>
      </c>
      <c r="CI24" s="1">
        <f t="shared" si="41"/>
        <v>15</v>
      </c>
      <c r="CJ24" s="1">
        <f t="shared" si="42"/>
        <v>1</v>
      </c>
      <c r="CK24" s="1">
        <f t="shared" si="43"/>
        <v>1</v>
      </c>
      <c r="CL24" s="1">
        <f t="shared" si="44"/>
        <v>1</v>
      </c>
      <c r="CM24" s="1">
        <f t="shared" si="45"/>
        <v>64</v>
      </c>
      <c r="CN24" s="1">
        <f t="shared" si="46"/>
        <v>385</v>
      </c>
    </row>
    <row r="25" spans="1:92" ht="13.15" customHeight="1">
      <c r="B25" s="3" t="s">
        <v>178</v>
      </c>
      <c r="C25" s="1" t="s">
        <v>110</v>
      </c>
      <c r="D25" s="1" t="s">
        <v>111</v>
      </c>
      <c r="E25" s="5">
        <v>536826</v>
      </c>
      <c r="F25" s="5">
        <v>6592184</v>
      </c>
      <c r="G25" s="4" t="s">
        <v>122</v>
      </c>
      <c r="H25" s="5">
        <v>3.5</v>
      </c>
      <c r="K25" s="5">
        <v>4.2</v>
      </c>
      <c r="L25" s="24">
        <v>1.9</v>
      </c>
      <c r="M25" s="24">
        <f>H25-L25</f>
        <v>1.6</v>
      </c>
      <c r="N25" s="6">
        <v>36843</v>
      </c>
      <c r="P25" s="9" t="s">
        <v>161</v>
      </c>
      <c r="Q25" s="8">
        <v>0.1</v>
      </c>
      <c r="R25" s="9" t="s">
        <v>123</v>
      </c>
      <c r="S25" s="8">
        <v>0.4</v>
      </c>
      <c r="T25" s="9" t="s">
        <v>179</v>
      </c>
      <c r="U25" s="8">
        <v>1</v>
      </c>
      <c r="V25" s="9" t="s">
        <v>180</v>
      </c>
      <c r="W25" s="8">
        <v>3.8</v>
      </c>
      <c r="X25" s="9" t="s">
        <v>181</v>
      </c>
      <c r="Y25" s="8">
        <v>4</v>
      </c>
      <c r="Z25" s="9" t="s">
        <v>120</v>
      </c>
      <c r="AI25" s="42" t="s">
        <v>126</v>
      </c>
      <c r="AJ25" s="42" t="s">
        <v>127</v>
      </c>
      <c r="AK25" s="48" t="s">
        <v>1827</v>
      </c>
      <c r="AM25" s="14" t="s">
        <v>116</v>
      </c>
      <c r="AN25" s="1" t="s">
        <v>117</v>
      </c>
      <c r="AO25" s="13" t="str">
        <f>algandmed!AP25</f>
        <v>VPA on hävinud.</v>
      </c>
      <c r="AP25" s="13" t="str">
        <f>algandmed!AQ25</f>
        <v>-</v>
      </c>
      <c r="AQ25" s="13" t="str">
        <f>algandmed!AR25</f>
        <v>-</v>
      </c>
      <c r="AR25" s="13" t="str">
        <f>algandmed!AS25</f>
        <v>-</v>
      </c>
      <c r="AS25" s="1" t="s">
        <v>182</v>
      </c>
      <c r="AU25" s="1">
        <f t="shared" si="1"/>
        <v>0</v>
      </c>
      <c r="AV25" s="1">
        <f t="shared" si="2"/>
        <v>5</v>
      </c>
      <c r="AW25" s="1">
        <f t="shared" si="3"/>
        <v>10</v>
      </c>
      <c r="AX25" s="1">
        <f t="shared" si="4"/>
        <v>23</v>
      </c>
      <c r="AY25" s="1">
        <f t="shared" si="5"/>
        <v>6</v>
      </c>
      <c r="AZ25" s="1">
        <f t="shared" si="6"/>
        <v>7</v>
      </c>
      <c r="BA25" s="1">
        <f t="shared" si="7"/>
        <v>14</v>
      </c>
      <c r="BB25" s="1">
        <f t="shared" si="8"/>
        <v>3</v>
      </c>
      <c r="BC25" s="1">
        <f t="shared" si="9"/>
        <v>0</v>
      </c>
      <c r="BD25" s="1">
        <f t="shared" si="10"/>
        <v>0</v>
      </c>
      <c r="BE25" s="1">
        <f t="shared" si="11"/>
        <v>3</v>
      </c>
      <c r="BF25" s="1">
        <f t="shared" si="12"/>
        <v>3</v>
      </c>
      <c r="BG25" s="1">
        <f t="shared" si="13"/>
        <v>3</v>
      </c>
      <c r="BH25" s="1">
        <f t="shared" si="14"/>
        <v>5</v>
      </c>
      <c r="BI25" s="1">
        <f t="shared" si="15"/>
        <v>0</v>
      </c>
      <c r="BJ25" s="1">
        <f t="shared" si="16"/>
        <v>6</v>
      </c>
      <c r="BK25" s="1">
        <f t="shared" si="17"/>
        <v>3</v>
      </c>
      <c r="BL25" s="1">
        <f t="shared" si="18"/>
        <v>9</v>
      </c>
      <c r="BM25" s="1">
        <f t="shared" si="19"/>
        <v>3</v>
      </c>
      <c r="BN25" s="1">
        <f t="shared" si="20"/>
        <v>34</v>
      </c>
      <c r="BO25" s="1">
        <f t="shared" si="21"/>
        <v>1</v>
      </c>
      <c r="BP25" s="1">
        <f t="shared" si="22"/>
        <v>77</v>
      </c>
      <c r="BQ25" s="1">
        <f t="shared" si="23"/>
        <v>3</v>
      </c>
      <c r="BR25" s="1">
        <f t="shared" si="24"/>
        <v>61</v>
      </c>
      <c r="BS25" s="1">
        <f t="shared" si="25"/>
        <v>1</v>
      </c>
      <c r="BT25" s="1">
        <f t="shared" si="26"/>
        <v>38</v>
      </c>
      <c r="BU25" s="1">
        <f t="shared" si="27"/>
        <v>0</v>
      </c>
      <c r="BV25" s="1">
        <f t="shared" si="28"/>
        <v>0</v>
      </c>
      <c r="BW25" s="1">
        <f t="shared" si="29"/>
        <v>0</v>
      </c>
      <c r="BX25" s="1">
        <f t="shared" si="30"/>
        <v>0</v>
      </c>
      <c r="BY25" s="1">
        <f t="shared" si="31"/>
        <v>0</v>
      </c>
      <c r="BZ25" s="1">
        <f t="shared" si="32"/>
        <v>0</v>
      </c>
      <c r="CA25" s="1">
        <f t="shared" si="33"/>
        <v>0</v>
      </c>
      <c r="CB25" s="1">
        <f t="shared" si="34"/>
        <v>0</v>
      </c>
      <c r="CC25" s="1">
        <f t="shared" si="35"/>
        <v>22</v>
      </c>
      <c r="CD25" s="1">
        <f t="shared" si="36"/>
        <v>8</v>
      </c>
      <c r="CE25" s="1">
        <f t="shared" si="37"/>
        <v>69</v>
      </c>
      <c r="CF25" s="1">
        <f t="shared" si="38"/>
        <v>0</v>
      </c>
      <c r="CG25" s="1">
        <f t="shared" si="39"/>
        <v>5</v>
      </c>
      <c r="CH25" s="1">
        <f t="shared" si="40"/>
        <v>7</v>
      </c>
      <c r="CI25" s="1">
        <f t="shared" si="41"/>
        <v>15</v>
      </c>
      <c r="CJ25" s="1">
        <f t="shared" si="42"/>
        <v>1</v>
      </c>
      <c r="CK25" s="1">
        <f t="shared" si="43"/>
        <v>1</v>
      </c>
      <c r="CL25" s="1">
        <f t="shared" si="44"/>
        <v>1</v>
      </c>
      <c r="CM25" s="1">
        <f t="shared" si="45"/>
        <v>64</v>
      </c>
      <c r="CN25" s="1">
        <f t="shared" si="46"/>
        <v>511</v>
      </c>
    </row>
    <row r="26" spans="1:92" ht="13.15" customHeight="1">
      <c r="B26" s="3" t="s">
        <v>183</v>
      </c>
      <c r="C26" s="1" t="s">
        <v>110</v>
      </c>
      <c r="D26" s="1" t="s">
        <v>111</v>
      </c>
      <c r="E26" s="5">
        <v>537053</v>
      </c>
      <c r="F26" s="5">
        <v>6592125</v>
      </c>
      <c r="G26" s="4" t="s">
        <v>122</v>
      </c>
      <c r="H26" s="5">
        <v>7.7</v>
      </c>
      <c r="K26" s="5">
        <v>1.8</v>
      </c>
      <c r="L26" s="24" t="s">
        <v>80</v>
      </c>
      <c r="N26" s="6">
        <v>36843</v>
      </c>
      <c r="P26" s="9" t="s">
        <v>166</v>
      </c>
      <c r="Q26" s="8">
        <v>1.4</v>
      </c>
      <c r="R26" s="9" t="s">
        <v>184</v>
      </c>
      <c r="S26" s="8">
        <v>1.5</v>
      </c>
      <c r="T26" s="9" t="s">
        <v>120</v>
      </c>
      <c r="AI26" s="42" t="s">
        <v>126</v>
      </c>
      <c r="AJ26" s="42" t="s">
        <v>127</v>
      </c>
      <c r="AK26" s="48" t="s">
        <v>1827</v>
      </c>
      <c r="AM26" s="14" t="s">
        <v>116</v>
      </c>
      <c r="AN26" s="1" t="s">
        <v>117</v>
      </c>
      <c r="AO26" s="13" t="str">
        <f>algandmed!AP26</f>
        <v>VPA on hävinud.</v>
      </c>
      <c r="AP26" s="13" t="str">
        <f>algandmed!AQ26</f>
        <v>-</v>
      </c>
      <c r="AQ26" s="13" t="str">
        <f>algandmed!AR26</f>
        <v>-</v>
      </c>
      <c r="AR26" s="13" t="str">
        <f>algandmed!AS26</f>
        <v>-</v>
      </c>
      <c r="AS26" s="1" t="s">
        <v>185</v>
      </c>
      <c r="AU26" s="1">
        <f t="shared" si="1"/>
        <v>0</v>
      </c>
      <c r="AV26" s="1">
        <f t="shared" si="2"/>
        <v>5</v>
      </c>
      <c r="AW26" s="1">
        <f t="shared" si="3"/>
        <v>10</v>
      </c>
      <c r="AX26" s="1">
        <f t="shared" si="4"/>
        <v>23</v>
      </c>
      <c r="AY26" s="1">
        <f t="shared" si="5"/>
        <v>6</v>
      </c>
      <c r="AZ26" s="1">
        <f t="shared" si="6"/>
        <v>7</v>
      </c>
      <c r="BA26" s="1">
        <f t="shared" si="7"/>
        <v>14</v>
      </c>
      <c r="BB26" s="1">
        <f t="shared" si="8"/>
        <v>3</v>
      </c>
      <c r="BC26" s="1">
        <f t="shared" si="9"/>
        <v>0</v>
      </c>
      <c r="BD26" s="1">
        <f t="shared" si="10"/>
        <v>0</v>
      </c>
      <c r="BE26" s="1">
        <f t="shared" si="11"/>
        <v>3</v>
      </c>
      <c r="BF26" s="1">
        <f t="shared" si="12"/>
        <v>1</v>
      </c>
      <c r="BG26" s="1">
        <f t="shared" si="13"/>
        <v>0</v>
      </c>
      <c r="BH26" s="1">
        <f t="shared" si="14"/>
        <v>5</v>
      </c>
      <c r="BI26" s="1">
        <f t="shared" si="15"/>
        <v>0</v>
      </c>
      <c r="BJ26" s="1">
        <f t="shared" si="16"/>
        <v>45</v>
      </c>
      <c r="BK26" s="1">
        <f t="shared" si="17"/>
        <v>3</v>
      </c>
      <c r="BL26" s="1">
        <f t="shared" si="18"/>
        <v>44</v>
      </c>
      <c r="BM26" s="1">
        <f t="shared" si="19"/>
        <v>3</v>
      </c>
      <c r="BN26" s="1">
        <f t="shared" si="20"/>
        <v>38</v>
      </c>
      <c r="BO26" s="1">
        <f t="shared" si="21"/>
        <v>0</v>
      </c>
      <c r="BP26" s="1">
        <f t="shared" si="22"/>
        <v>0</v>
      </c>
      <c r="BQ26" s="1">
        <f t="shared" si="23"/>
        <v>0</v>
      </c>
      <c r="BR26" s="1">
        <f t="shared" si="24"/>
        <v>0</v>
      </c>
      <c r="BS26" s="1">
        <f t="shared" si="25"/>
        <v>0</v>
      </c>
      <c r="BT26" s="1">
        <f t="shared" si="26"/>
        <v>0</v>
      </c>
      <c r="BU26" s="1">
        <f t="shared" si="27"/>
        <v>0</v>
      </c>
      <c r="BV26" s="1">
        <f t="shared" si="28"/>
        <v>0</v>
      </c>
      <c r="BW26" s="1">
        <f t="shared" si="29"/>
        <v>0</v>
      </c>
      <c r="BX26" s="1">
        <f t="shared" si="30"/>
        <v>0</v>
      </c>
      <c r="BY26" s="1">
        <f t="shared" si="31"/>
        <v>0</v>
      </c>
      <c r="BZ26" s="1">
        <f t="shared" si="32"/>
        <v>0</v>
      </c>
      <c r="CA26" s="1">
        <f t="shared" si="33"/>
        <v>0</v>
      </c>
      <c r="CB26" s="1">
        <f t="shared" si="34"/>
        <v>0</v>
      </c>
      <c r="CC26" s="1">
        <f t="shared" si="35"/>
        <v>22</v>
      </c>
      <c r="CD26" s="1">
        <f t="shared" si="36"/>
        <v>8</v>
      </c>
      <c r="CE26" s="1">
        <f t="shared" si="37"/>
        <v>69</v>
      </c>
      <c r="CF26" s="1">
        <f t="shared" si="38"/>
        <v>0</v>
      </c>
      <c r="CG26" s="1">
        <f t="shared" si="39"/>
        <v>5</v>
      </c>
      <c r="CH26" s="1">
        <f t="shared" si="40"/>
        <v>7</v>
      </c>
      <c r="CI26" s="1">
        <f t="shared" si="41"/>
        <v>15</v>
      </c>
      <c r="CJ26" s="1">
        <f t="shared" si="42"/>
        <v>1</v>
      </c>
      <c r="CK26" s="1">
        <f t="shared" si="43"/>
        <v>1</v>
      </c>
      <c r="CL26" s="1">
        <f t="shared" si="44"/>
        <v>1</v>
      </c>
      <c r="CM26" s="1">
        <f t="shared" si="45"/>
        <v>64</v>
      </c>
      <c r="CN26" s="1">
        <f t="shared" si="46"/>
        <v>403</v>
      </c>
    </row>
    <row r="27" spans="1:92" ht="13.15" customHeight="1">
      <c r="A27" s="2">
        <v>19842</v>
      </c>
      <c r="B27" s="3" t="s">
        <v>186</v>
      </c>
      <c r="C27" s="1" t="s">
        <v>187</v>
      </c>
      <c r="D27" s="3" t="s">
        <v>188</v>
      </c>
      <c r="E27" s="5">
        <v>537831.27099999995</v>
      </c>
      <c r="F27" s="5">
        <v>6591163.727</v>
      </c>
      <c r="G27" s="4" t="s">
        <v>189</v>
      </c>
      <c r="H27" s="5">
        <v>5.53</v>
      </c>
      <c r="I27" s="5">
        <v>0.51</v>
      </c>
      <c r="J27" s="5">
        <v>3</v>
      </c>
      <c r="K27" s="5">
        <v>3.5</v>
      </c>
      <c r="L27" s="24">
        <v>1.68</v>
      </c>
      <c r="M27" s="33">
        <f>H27-L27</f>
        <v>3.8500000000000005</v>
      </c>
      <c r="N27" s="6">
        <v>42898</v>
      </c>
      <c r="O27" s="1" t="s">
        <v>190</v>
      </c>
      <c r="P27" s="7" t="s">
        <v>191</v>
      </c>
      <c r="Q27" s="8">
        <v>0.7</v>
      </c>
      <c r="R27" s="7" t="s">
        <v>192</v>
      </c>
      <c r="S27" s="8">
        <v>2</v>
      </c>
      <c r="T27" s="7" t="s">
        <v>193</v>
      </c>
      <c r="U27" s="8">
        <v>2.9</v>
      </c>
      <c r="V27" s="7" t="s">
        <v>194</v>
      </c>
      <c r="W27" s="8">
        <v>3</v>
      </c>
      <c r="X27" s="7" t="s">
        <v>195</v>
      </c>
      <c r="Y27" s="8">
        <v>4.4000000000000004</v>
      </c>
      <c r="Z27" s="7" t="s">
        <v>196</v>
      </c>
      <c r="AA27" s="8">
        <v>5</v>
      </c>
      <c r="AB27" s="7" t="s">
        <v>197</v>
      </c>
      <c r="AI27" s="42" t="s">
        <v>198</v>
      </c>
      <c r="AJ27" s="42" t="s">
        <v>199</v>
      </c>
      <c r="AK27" s="48" t="s">
        <v>1826</v>
      </c>
      <c r="AM27" s="1" t="s">
        <v>116</v>
      </c>
      <c r="AN27" s="1" t="s">
        <v>117</v>
      </c>
      <c r="AO27" s="13" t="str">
        <f>algandmed!AP27</f>
        <v>VPA on terve. Päise avamiseks 6-kantvõti 8. Sisemine plasttoru samal kõrgusel metallkaitsetoruga. Algne sügavus oli 3,5m (maapinda on ehituse käigus tõstetud 0,3m, sellest ka konstruktsiooni muutus). Veepinnal naftasaaduste kihti pole.</v>
      </c>
      <c r="AP27" s="13" t="str">
        <f>algandmed!AQ27</f>
        <v>Proovivõtmisel 09.10.2017.a otsustati proovi mitte võtta, kuna mõõdulint, bailer ja pump MP-1 said filtertoru alumises osas õliseks ja proovi võtmisel iseloomustaks see vaid naftasaaduste lahustuvust vees.</v>
      </c>
      <c r="AQ27" s="13" t="str">
        <f>algandmed!AR27</f>
        <v>-</v>
      </c>
      <c r="AR27" s="13" t="str">
        <f>algandmed!AS27</f>
        <v>Jätkata seiret.</v>
      </c>
      <c r="AS27" s="1" t="s">
        <v>60</v>
      </c>
      <c r="AU27" s="1">
        <f t="shared" si="1"/>
        <v>5</v>
      </c>
      <c r="AV27" s="1">
        <f t="shared" si="2"/>
        <v>7</v>
      </c>
      <c r="AW27" s="1">
        <f t="shared" si="3"/>
        <v>10</v>
      </c>
      <c r="AX27" s="1">
        <f t="shared" si="4"/>
        <v>13</v>
      </c>
      <c r="AY27" s="1">
        <f t="shared" si="5"/>
        <v>10</v>
      </c>
      <c r="AZ27" s="1">
        <f t="shared" si="6"/>
        <v>11</v>
      </c>
      <c r="BA27" s="1">
        <f t="shared" si="7"/>
        <v>14</v>
      </c>
      <c r="BB27" s="1">
        <f t="shared" si="8"/>
        <v>4</v>
      </c>
      <c r="BC27" s="1">
        <f t="shared" si="9"/>
        <v>4</v>
      </c>
      <c r="BD27" s="1">
        <f t="shared" si="10"/>
        <v>1</v>
      </c>
      <c r="BE27" s="1">
        <f t="shared" si="11"/>
        <v>3</v>
      </c>
      <c r="BF27" s="1">
        <f t="shared" si="12"/>
        <v>4</v>
      </c>
      <c r="BG27" s="1">
        <f t="shared" si="13"/>
        <v>4</v>
      </c>
      <c r="BH27" s="1">
        <f t="shared" si="14"/>
        <v>5</v>
      </c>
      <c r="BI27" s="1">
        <f t="shared" si="15"/>
        <v>58</v>
      </c>
      <c r="BJ27" s="1">
        <f t="shared" si="16"/>
        <v>78</v>
      </c>
      <c r="BK27" s="1">
        <f t="shared" si="17"/>
        <v>3</v>
      </c>
      <c r="BL27" s="1">
        <f t="shared" si="18"/>
        <v>110</v>
      </c>
      <c r="BM27" s="1">
        <f t="shared" si="19"/>
        <v>1</v>
      </c>
      <c r="BN27" s="1">
        <f t="shared" si="20"/>
        <v>97</v>
      </c>
      <c r="BO27" s="1">
        <f t="shared" si="21"/>
        <v>3</v>
      </c>
      <c r="BP27" s="1">
        <f t="shared" si="22"/>
        <v>79</v>
      </c>
      <c r="BQ27" s="1">
        <f t="shared" si="23"/>
        <v>1</v>
      </c>
      <c r="BR27" s="1">
        <f t="shared" si="24"/>
        <v>78</v>
      </c>
      <c r="BS27" s="1">
        <f t="shared" si="25"/>
        <v>3</v>
      </c>
      <c r="BT27" s="1">
        <f t="shared" si="26"/>
        <v>65</v>
      </c>
      <c r="BU27" s="1">
        <f t="shared" si="27"/>
        <v>1</v>
      </c>
      <c r="BV27" s="1">
        <f t="shared" si="28"/>
        <v>53</v>
      </c>
      <c r="BW27" s="1">
        <f t="shared" si="29"/>
        <v>0</v>
      </c>
      <c r="BX27" s="1">
        <f t="shared" si="30"/>
        <v>0</v>
      </c>
      <c r="BY27" s="1">
        <f t="shared" si="31"/>
        <v>0</v>
      </c>
      <c r="BZ27" s="1">
        <f t="shared" si="32"/>
        <v>0</v>
      </c>
      <c r="CA27" s="1">
        <f t="shared" si="33"/>
        <v>0</v>
      </c>
      <c r="CB27" s="1">
        <f t="shared" si="34"/>
        <v>0</v>
      </c>
      <c r="CC27" s="1">
        <f t="shared" si="35"/>
        <v>25</v>
      </c>
      <c r="CD27" s="1">
        <f t="shared" si="36"/>
        <v>8</v>
      </c>
      <c r="CE27" s="1">
        <f t="shared" si="37"/>
        <v>84</v>
      </c>
      <c r="CF27" s="1">
        <f t="shared" si="38"/>
        <v>0</v>
      </c>
      <c r="CG27" s="1">
        <f t="shared" si="39"/>
        <v>5</v>
      </c>
      <c r="CH27" s="1">
        <f t="shared" si="40"/>
        <v>7</v>
      </c>
      <c r="CI27" s="1">
        <f t="shared" si="41"/>
        <v>235</v>
      </c>
      <c r="CJ27" s="1">
        <f t="shared" si="42"/>
        <v>205</v>
      </c>
      <c r="CK27" s="1">
        <f t="shared" si="43"/>
        <v>1</v>
      </c>
      <c r="CL27" s="1">
        <f t="shared" si="44"/>
        <v>15</v>
      </c>
      <c r="CM27" s="1">
        <f t="shared" si="45"/>
        <v>105</v>
      </c>
      <c r="CN27" s="1">
        <f t="shared" si="46"/>
        <v>1415</v>
      </c>
    </row>
    <row r="28" spans="1:92" ht="13.15" customHeight="1">
      <c r="A28" s="2">
        <v>19843</v>
      </c>
      <c r="B28" s="3" t="s">
        <v>200</v>
      </c>
      <c r="C28" s="1" t="s">
        <v>187</v>
      </c>
      <c r="D28" s="3" t="s">
        <v>188</v>
      </c>
      <c r="E28" s="5">
        <v>537894.35400000005</v>
      </c>
      <c r="F28" s="5">
        <v>6590989.5750000002</v>
      </c>
      <c r="G28" s="4" t="s">
        <v>189</v>
      </c>
      <c r="H28" s="5">
        <v>3.54</v>
      </c>
      <c r="I28" s="5">
        <v>0</v>
      </c>
      <c r="J28" s="5">
        <v>3.07</v>
      </c>
      <c r="K28" s="5">
        <v>3.07</v>
      </c>
      <c r="L28" s="24">
        <v>1.95</v>
      </c>
      <c r="M28" s="33">
        <f>H28-L28</f>
        <v>1.59</v>
      </c>
      <c r="N28" s="6">
        <v>42898</v>
      </c>
      <c r="O28" s="1" t="s">
        <v>201</v>
      </c>
      <c r="P28" s="7" t="s">
        <v>202</v>
      </c>
      <c r="Q28" s="8">
        <v>1.9</v>
      </c>
      <c r="R28" s="7" t="s">
        <v>203</v>
      </c>
      <c r="S28" s="8">
        <v>2.5</v>
      </c>
      <c r="T28" s="7" t="s">
        <v>204</v>
      </c>
      <c r="AI28" s="42" t="s">
        <v>198</v>
      </c>
      <c r="AJ28" s="42" t="s">
        <v>199</v>
      </c>
      <c r="AK28" s="48" t="s">
        <v>1826</v>
      </c>
      <c r="AM28" s="1" t="s">
        <v>116</v>
      </c>
      <c r="AN28" s="1" t="s">
        <v>117</v>
      </c>
      <c r="AO28" s="13" t="str">
        <f>algandmed!AP28</f>
        <v>VPA asub väikeses, pinnaveele avatud lohus. VPA suletud malmkaanega. Plasttoru 7cm allpool malmluugi serva. Maapinda on muudetud ligi 0,5m madalamaks. Algne VPA päis oli 1,2m kõrgemal. Sügavusel 1,35 on takistus ees. Veepinnal naftasaaduste kihti pole.</v>
      </c>
      <c r="AP28" s="13" t="str">
        <f>algandmed!AQ28</f>
        <v>Proovi ei võeta, kuna see ei iseloomusta vaid põhjavett vaid suurte sadude ajal satub sinna ka pinnavesi.</v>
      </c>
      <c r="AQ28" s="13" t="str">
        <f>algandmed!AR28</f>
        <v>-</v>
      </c>
      <c r="AR28" s="13" t="str">
        <f>algandmed!AS28</f>
        <v>VPA tuleb nõuetekohaselt likvideerida.</v>
      </c>
      <c r="AS28" s="1" t="s">
        <v>60</v>
      </c>
      <c r="AU28" s="1">
        <f t="shared" si="1"/>
        <v>5</v>
      </c>
      <c r="AV28" s="1">
        <f t="shared" si="2"/>
        <v>7</v>
      </c>
      <c r="AW28" s="1">
        <f t="shared" si="3"/>
        <v>10</v>
      </c>
      <c r="AX28" s="1">
        <f t="shared" si="4"/>
        <v>13</v>
      </c>
      <c r="AY28" s="1">
        <f t="shared" si="5"/>
        <v>10</v>
      </c>
      <c r="AZ28" s="1">
        <f t="shared" si="6"/>
        <v>11</v>
      </c>
      <c r="BA28" s="1">
        <f t="shared" si="7"/>
        <v>14</v>
      </c>
      <c r="BB28" s="1">
        <f t="shared" si="8"/>
        <v>4</v>
      </c>
      <c r="BC28" s="1">
        <f t="shared" si="9"/>
        <v>1</v>
      </c>
      <c r="BD28" s="1">
        <f t="shared" si="10"/>
        <v>4</v>
      </c>
      <c r="BE28" s="1">
        <f t="shared" si="11"/>
        <v>4</v>
      </c>
      <c r="BF28" s="1">
        <f t="shared" si="12"/>
        <v>4</v>
      </c>
      <c r="BG28" s="1">
        <f t="shared" si="13"/>
        <v>4</v>
      </c>
      <c r="BH28" s="1">
        <f t="shared" si="14"/>
        <v>5</v>
      </c>
      <c r="BI28" s="1">
        <f t="shared" si="15"/>
        <v>58</v>
      </c>
      <c r="BJ28" s="1">
        <f t="shared" si="16"/>
        <v>239</v>
      </c>
      <c r="BK28" s="1">
        <f t="shared" si="17"/>
        <v>3</v>
      </c>
      <c r="BL28" s="1">
        <f t="shared" si="18"/>
        <v>81</v>
      </c>
      <c r="BM28" s="1">
        <f t="shared" si="19"/>
        <v>3</v>
      </c>
      <c r="BN28" s="1">
        <f t="shared" si="20"/>
        <v>75</v>
      </c>
      <c r="BO28" s="1">
        <f t="shared" si="21"/>
        <v>0</v>
      </c>
      <c r="BP28" s="1">
        <f t="shared" si="22"/>
        <v>0</v>
      </c>
      <c r="BQ28" s="1">
        <f t="shared" si="23"/>
        <v>0</v>
      </c>
      <c r="BR28" s="1">
        <f t="shared" si="24"/>
        <v>0</v>
      </c>
      <c r="BS28" s="1">
        <f t="shared" si="25"/>
        <v>0</v>
      </c>
      <c r="BT28" s="1">
        <f t="shared" si="26"/>
        <v>0</v>
      </c>
      <c r="BU28" s="1">
        <f t="shared" si="27"/>
        <v>0</v>
      </c>
      <c r="BV28" s="1">
        <f t="shared" si="28"/>
        <v>0</v>
      </c>
      <c r="BW28" s="1">
        <f t="shared" si="29"/>
        <v>0</v>
      </c>
      <c r="BX28" s="1">
        <f t="shared" si="30"/>
        <v>0</v>
      </c>
      <c r="BY28" s="1">
        <f t="shared" si="31"/>
        <v>0</v>
      </c>
      <c r="BZ28" s="1">
        <f t="shared" si="32"/>
        <v>0</v>
      </c>
      <c r="CA28" s="1">
        <f t="shared" si="33"/>
        <v>0</v>
      </c>
      <c r="CB28" s="1">
        <f t="shared" si="34"/>
        <v>0</v>
      </c>
      <c r="CC28" s="1">
        <f t="shared" si="35"/>
        <v>25</v>
      </c>
      <c r="CD28" s="1">
        <f t="shared" si="36"/>
        <v>8</v>
      </c>
      <c r="CE28" s="1">
        <f t="shared" si="37"/>
        <v>84</v>
      </c>
      <c r="CF28" s="1">
        <f t="shared" si="38"/>
        <v>0</v>
      </c>
      <c r="CG28" s="1">
        <f t="shared" si="39"/>
        <v>5</v>
      </c>
      <c r="CH28" s="1">
        <f t="shared" si="40"/>
        <v>7</v>
      </c>
      <c r="CI28" s="1">
        <f t="shared" si="41"/>
        <v>252</v>
      </c>
      <c r="CJ28" s="1">
        <f t="shared" si="42"/>
        <v>105</v>
      </c>
      <c r="CK28" s="1">
        <f t="shared" si="43"/>
        <v>1</v>
      </c>
      <c r="CL28" s="1">
        <f t="shared" si="44"/>
        <v>38</v>
      </c>
      <c r="CM28" s="1">
        <f t="shared" si="45"/>
        <v>105</v>
      </c>
      <c r="CN28" s="1">
        <f t="shared" si="46"/>
        <v>1185</v>
      </c>
    </row>
    <row r="29" spans="1:92" ht="13.15" customHeight="1">
      <c r="A29" s="2">
        <v>19844</v>
      </c>
      <c r="B29" s="3" t="s">
        <v>205</v>
      </c>
      <c r="C29" s="1" t="s">
        <v>187</v>
      </c>
      <c r="D29" s="3" t="s">
        <v>188</v>
      </c>
      <c r="E29" s="5">
        <v>537977.35699999996</v>
      </c>
      <c r="F29" s="5">
        <v>6590746.0760000004</v>
      </c>
      <c r="G29" s="4" t="s">
        <v>189</v>
      </c>
      <c r="H29" s="5">
        <v>3.15</v>
      </c>
      <c r="I29" s="5">
        <v>0.7</v>
      </c>
      <c r="K29" s="5">
        <v>3.58</v>
      </c>
      <c r="L29" s="24">
        <v>2.8</v>
      </c>
      <c r="M29" s="33">
        <f>H29-L29</f>
        <v>0.35000000000000009</v>
      </c>
      <c r="N29" s="6">
        <v>42535</v>
      </c>
      <c r="O29" s="1" t="s">
        <v>206</v>
      </c>
      <c r="P29" s="7" t="s">
        <v>207</v>
      </c>
      <c r="Q29" s="8">
        <v>0.6</v>
      </c>
      <c r="R29" s="7" t="s">
        <v>208</v>
      </c>
      <c r="S29" s="8">
        <v>0.75</v>
      </c>
      <c r="T29" s="7" t="s">
        <v>209</v>
      </c>
      <c r="U29" s="8">
        <v>4.5</v>
      </c>
      <c r="V29" s="7" t="s">
        <v>210</v>
      </c>
      <c r="W29" s="8">
        <v>4.8</v>
      </c>
      <c r="X29" s="7" t="s">
        <v>211</v>
      </c>
      <c r="AI29" s="42" t="s">
        <v>198</v>
      </c>
      <c r="AJ29" s="42" t="s">
        <v>199</v>
      </c>
      <c r="AK29" s="48" t="s">
        <v>1826</v>
      </c>
      <c r="AM29" s="1" t="s">
        <v>116</v>
      </c>
      <c r="AN29" s="1" t="s">
        <v>117</v>
      </c>
      <c r="AO29" s="13" t="str">
        <f>algandmed!AP29</f>
        <v>Kaitsetoru on maha sõidetud, ilmselt on katki ka plastfilter.</v>
      </c>
      <c r="AP29" s="13" t="str">
        <f>algandmed!AQ29</f>
        <v>Proovi ei võetud.</v>
      </c>
      <c r="AQ29" s="13" t="str">
        <f>algandmed!AR29</f>
        <v>-</v>
      </c>
      <c r="AR29" s="13" t="str">
        <f>algandmed!AS29</f>
        <v>VPA-d mitte taastada ja see tuleb nõetekohaslt likvideerida.</v>
      </c>
      <c r="AS29" s="1" t="s">
        <v>60</v>
      </c>
      <c r="AU29" s="1">
        <f t="shared" si="1"/>
        <v>5</v>
      </c>
      <c r="AV29" s="1">
        <f t="shared" si="2"/>
        <v>7</v>
      </c>
      <c r="AW29" s="1">
        <f t="shared" si="3"/>
        <v>10</v>
      </c>
      <c r="AX29" s="1">
        <f t="shared" si="4"/>
        <v>13</v>
      </c>
      <c r="AY29" s="1">
        <f t="shared" si="5"/>
        <v>10</v>
      </c>
      <c r="AZ29" s="1">
        <f t="shared" si="6"/>
        <v>11</v>
      </c>
      <c r="BA29" s="1">
        <f t="shared" si="7"/>
        <v>14</v>
      </c>
      <c r="BB29" s="1">
        <f t="shared" si="8"/>
        <v>4</v>
      </c>
      <c r="BC29" s="1">
        <f t="shared" si="9"/>
        <v>3</v>
      </c>
      <c r="BD29" s="1">
        <f t="shared" si="10"/>
        <v>0</v>
      </c>
      <c r="BE29" s="1">
        <f t="shared" si="11"/>
        <v>4</v>
      </c>
      <c r="BF29" s="1">
        <f t="shared" si="12"/>
        <v>3</v>
      </c>
      <c r="BG29" s="1">
        <f t="shared" si="13"/>
        <v>4</v>
      </c>
      <c r="BH29" s="1">
        <f t="shared" si="14"/>
        <v>5</v>
      </c>
      <c r="BI29" s="1">
        <f t="shared" si="15"/>
        <v>61</v>
      </c>
      <c r="BJ29" s="1">
        <f t="shared" si="16"/>
        <v>80</v>
      </c>
      <c r="BK29" s="1">
        <f t="shared" si="17"/>
        <v>3</v>
      </c>
      <c r="BL29" s="1">
        <f t="shared" si="18"/>
        <v>64</v>
      </c>
      <c r="BM29" s="1">
        <f t="shared" si="19"/>
        <v>4</v>
      </c>
      <c r="BN29" s="1">
        <f t="shared" si="20"/>
        <v>188</v>
      </c>
      <c r="BO29" s="1">
        <f t="shared" si="21"/>
        <v>3</v>
      </c>
      <c r="BP29" s="1">
        <f t="shared" si="22"/>
        <v>85</v>
      </c>
      <c r="BQ29" s="1">
        <f t="shared" si="23"/>
        <v>3</v>
      </c>
      <c r="BR29" s="1">
        <f t="shared" si="24"/>
        <v>53</v>
      </c>
      <c r="BS29" s="1">
        <f t="shared" si="25"/>
        <v>0</v>
      </c>
      <c r="BT29" s="1">
        <f t="shared" si="26"/>
        <v>0</v>
      </c>
      <c r="BU29" s="1">
        <f t="shared" si="27"/>
        <v>0</v>
      </c>
      <c r="BV29" s="1">
        <f t="shared" si="28"/>
        <v>0</v>
      </c>
      <c r="BW29" s="1">
        <f t="shared" si="29"/>
        <v>0</v>
      </c>
      <c r="BX29" s="1">
        <f t="shared" si="30"/>
        <v>0</v>
      </c>
      <c r="BY29" s="1">
        <f t="shared" si="31"/>
        <v>0</v>
      </c>
      <c r="BZ29" s="1">
        <f t="shared" si="32"/>
        <v>0</v>
      </c>
      <c r="CA29" s="1">
        <f t="shared" si="33"/>
        <v>0</v>
      </c>
      <c r="CB29" s="1">
        <f t="shared" si="34"/>
        <v>0</v>
      </c>
      <c r="CC29" s="1">
        <f t="shared" si="35"/>
        <v>25</v>
      </c>
      <c r="CD29" s="1">
        <f t="shared" si="36"/>
        <v>8</v>
      </c>
      <c r="CE29" s="1">
        <f t="shared" si="37"/>
        <v>84</v>
      </c>
      <c r="CF29" s="1">
        <f t="shared" si="38"/>
        <v>0</v>
      </c>
      <c r="CG29" s="1">
        <f t="shared" si="39"/>
        <v>5</v>
      </c>
      <c r="CH29" s="1">
        <f t="shared" si="40"/>
        <v>7</v>
      </c>
      <c r="CI29" s="1">
        <f t="shared" si="41"/>
        <v>61</v>
      </c>
      <c r="CJ29" s="1">
        <f t="shared" si="42"/>
        <v>17</v>
      </c>
      <c r="CK29" s="1">
        <f t="shared" si="43"/>
        <v>1</v>
      </c>
      <c r="CL29" s="1">
        <f t="shared" si="44"/>
        <v>60</v>
      </c>
      <c r="CM29" s="1">
        <f t="shared" si="45"/>
        <v>105</v>
      </c>
      <c r="CN29" s="1">
        <f t="shared" si="46"/>
        <v>1010</v>
      </c>
    </row>
    <row r="30" spans="1:92" ht="13.15" customHeight="1">
      <c r="B30" s="3" t="s">
        <v>212</v>
      </c>
      <c r="C30" s="1" t="s">
        <v>213</v>
      </c>
      <c r="D30" s="1" t="s">
        <v>217</v>
      </c>
      <c r="E30" s="5">
        <v>536829</v>
      </c>
      <c r="F30" s="5">
        <v>6592202</v>
      </c>
      <c r="G30" s="4" t="s">
        <v>112</v>
      </c>
      <c r="H30" s="5">
        <v>7.1</v>
      </c>
      <c r="K30" s="5">
        <v>4.3499999999999996</v>
      </c>
      <c r="L30" s="24">
        <v>3.25</v>
      </c>
      <c r="M30" s="24">
        <f>H30-L30</f>
        <v>3.8499999999999996</v>
      </c>
      <c r="N30" s="6">
        <v>36830</v>
      </c>
      <c r="P30" s="9" t="s">
        <v>123</v>
      </c>
      <c r="Q30" s="8">
        <v>0.4</v>
      </c>
      <c r="R30" s="9" t="s">
        <v>179</v>
      </c>
      <c r="S30" s="8">
        <v>0.7</v>
      </c>
      <c r="T30" s="9" t="s">
        <v>214</v>
      </c>
      <c r="U30" s="8">
        <v>3.3</v>
      </c>
      <c r="V30" s="9" t="s">
        <v>215</v>
      </c>
      <c r="W30" s="8">
        <v>3.6</v>
      </c>
      <c r="X30" s="9" t="s">
        <v>216</v>
      </c>
      <c r="AI30" s="42" t="s">
        <v>217</v>
      </c>
      <c r="AJ30" s="42" t="s">
        <v>218</v>
      </c>
      <c r="AK30" s="48" t="s">
        <v>1824</v>
      </c>
      <c r="AM30" s="14" t="s">
        <v>116</v>
      </c>
      <c r="AN30" s="1" t="s">
        <v>117</v>
      </c>
      <c r="AO30" s="13" t="str">
        <f>algandmed!AP30</f>
        <v>VPA on hävinud.</v>
      </c>
      <c r="AP30" s="13" t="str">
        <f>algandmed!AQ30</f>
        <v>-</v>
      </c>
      <c r="AQ30" s="13" t="str">
        <f>algandmed!AR30</f>
        <v>-</v>
      </c>
      <c r="AR30" s="13" t="str">
        <f>algandmed!AS30</f>
        <v>-</v>
      </c>
      <c r="AS30" s="1" t="s">
        <v>219</v>
      </c>
      <c r="AU30" s="1">
        <f t="shared" si="1"/>
        <v>0</v>
      </c>
      <c r="AV30" s="1">
        <f t="shared" si="2"/>
        <v>9</v>
      </c>
      <c r="AW30" s="1">
        <f t="shared" si="3"/>
        <v>10</v>
      </c>
      <c r="AX30" s="1">
        <f t="shared" si="4"/>
        <v>9</v>
      </c>
      <c r="AY30" s="1">
        <f t="shared" si="5"/>
        <v>6</v>
      </c>
      <c r="AZ30" s="1">
        <f t="shared" si="6"/>
        <v>7</v>
      </c>
      <c r="BA30" s="1">
        <f t="shared" si="7"/>
        <v>14</v>
      </c>
      <c r="BB30" s="1">
        <f t="shared" si="8"/>
        <v>3</v>
      </c>
      <c r="BC30" s="1">
        <f t="shared" si="9"/>
        <v>0</v>
      </c>
      <c r="BD30" s="1">
        <f t="shared" si="10"/>
        <v>0</v>
      </c>
      <c r="BE30" s="1">
        <f t="shared" si="11"/>
        <v>4</v>
      </c>
      <c r="BF30" s="1">
        <f t="shared" si="12"/>
        <v>4</v>
      </c>
      <c r="BG30" s="1">
        <f t="shared" si="13"/>
        <v>4</v>
      </c>
      <c r="BH30" s="1">
        <f t="shared" si="14"/>
        <v>5</v>
      </c>
      <c r="BI30" s="1">
        <f t="shared" si="15"/>
        <v>0</v>
      </c>
      <c r="BJ30" s="1">
        <f t="shared" si="16"/>
        <v>9</v>
      </c>
      <c r="BK30" s="1">
        <f t="shared" si="17"/>
        <v>3</v>
      </c>
      <c r="BL30" s="1">
        <f t="shared" si="18"/>
        <v>34</v>
      </c>
      <c r="BM30" s="1">
        <f t="shared" si="19"/>
        <v>3</v>
      </c>
      <c r="BN30" s="1">
        <f t="shared" si="20"/>
        <v>69</v>
      </c>
      <c r="BO30" s="1">
        <f t="shared" si="21"/>
        <v>3</v>
      </c>
      <c r="BP30" s="1">
        <f t="shared" si="22"/>
        <v>35</v>
      </c>
      <c r="BQ30" s="1">
        <f t="shared" si="23"/>
        <v>3</v>
      </c>
      <c r="BR30" s="1">
        <f t="shared" si="24"/>
        <v>78</v>
      </c>
      <c r="BS30" s="1">
        <f t="shared" si="25"/>
        <v>0</v>
      </c>
      <c r="BT30" s="1">
        <f t="shared" si="26"/>
        <v>0</v>
      </c>
      <c r="BU30" s="1">
        <f t="shared" si="27"/>
        <v>0</v>
      </c>
      <c r="BV30" s="1">
        <f t="shared" si="28"/>
        <v>0</v>
      </c>
      <c r="BW30" s="1">
        <f t="shared" si="29"/>
        <v>0</v>
      </c>
      <c r="BX30" s="1">
        <f t="shared" si="30"/>
        <v>0</v>
      </c>
      <c r="BY30" s="1">
        <f t="shared" si="31"/>
        <v>0</v>
      </c>
      <c r="BZ30" s="1">
        <f t="shared" si="32"/>
        <v>0</v>
      </c>
      <c r="CA30" s="1">
        <f t="shared" si="33"/>
        <v>0</v>
      </c>
      <c r="CB30" s="1">
        <f t="shared" si="34"/>
        <v>0</v>
      </c>
      <c r="CC30" s="1">
        <f t="shared" si="35"/>
        <v>9</v>
      </c>
      <c r="CD30" s="1">
        <f t="shared" si="36"/>
        <v>8</v>
      </c>
      <c r="CE30" s="1">
        <f t="shared" si="37"/>
        <v>46</v>
      </c>
      <c r="CF30" s="1">
        <f t="shared" si="38"/>
        <v>0</v>
      </c>
      <c r="CG30" s="1">
        <f t="shared" si="39"/>
        <v>5</v>
      </c>
      <c r="CH30" s="1">
        <f t="shared" si="40"/>
        <v>7</v>
      </c>
      <c r="CI30" s="1">
        <f t="shared" si="41"/>
        <v>15</v>
      </c>
      <c r="CJ30" s="1">
        <f t="shared" si="42"/>
        <v>1</v>
      </c>
      <c r="CK30" s="1">
        <f t="shared" si="43"/>
        <v>1</v>
      </c>
      <c r="CL30" s="1">
        <f t="shared" si="44"/>
        <v>1</v>
      </c>
      <c r="CM30" s="1">
        <f t="shared" si="45"/>
        <v>64</v>
      </c>
      <c r="CN30" s="1">
        <f t="shared" si="46"/>
        <v>469</v>
      </c>
    </row>
    <row r="31" spans="1:92" ht="13.15" customHeight="1">
      <c r="B31" s="3" t="s">
        <v>220</v>
      </c>
      <c r="C31" s="1" t="s">
        <v>213</v>
      </c>
      <c r="D31" s="1" t="s">
        <v>217</v>
      </c>
      <c r="E31" s="5">
        <v>536772</v>
      </c>
      <c r="F31" s="5">
        <v>6592243</v>
      </c>
      <c r="G31" s="4" t="s">
        <v>221</v>
      </c>
      <c r="H31" s="5">
        <v>6.95</v>
      </c>
      <c r="K31" s="5">
        <v>4.3</v>
      </c>
      <c r="L31" s="24">
        <v>2.85</v>
      </c>
      <c r="M31" s="24">
        <f>H31-L31</f>
        <v>4.0999999999999996</v>
      </c>
      <c r="N31" s="6">
        <v>36830</v>
      </c>
      <c r="P31" s="9" t="s">
        <v>123</v>
      </c>
      <c r="Q31" s="8">
        <v>0.3</v>
      </c>
      <c r="R31" s="9" t="s">
        <v>222</v>
      </c>
      <c r="S31" s="8">
        <v>4.0999999999999996</v>
      </c>
      <c r="T31" s="9" t="s">
        <v>223</v>
      </c>
      <c r="AI31" s="42" t="s">
        <v>217</v>
      </c>
      <c r="AJ31" s="42" t="s">
        <v>218</v>
      </c>
      <c r="AK31" s="48" t="s">
        <v>1824</v>
      </c>
      <c r="AM31" s="14" t="s">
        <v>116</v>
      </c>
      <c r="AN31" s="1" t="s">
        <v>117</v>
      </c>
      <c r="AO31" s="13" t="str">
        <f>algandmed!AP31</f>
        <v>VPA on hävinud.</v>
      </c>
      <c r="AP31" s="13" t="str">
        <f>algandmed!AQ31</f>
        <v>-</v>
      </c>
      <c r="AQ31" s="13" t="str">
        <f>algandmed!AR31</f>
        <v>-</v>
      </c>
      <c r="AR31" s="13" t="str">
        <f>algandmed!AS31</f>
        <v>-</v>
      </c>
      <c r="AS31" s="1" t="s">
        <v>219</v>
      </c>
      <c r="AU31" s="1">
        <f t="shared" si="1"/>
        <v>0</v>
      </c>
      <c r="AV31" s="1">
        <f t="shared" si="2"/>
        <v>9</v>
      </c>
      <c r="AW31" s="1">
        <f t="shared" si="3"/>
        <v>10</v>
      </c>
      <c r="AX31" s="1">
        <f t="shared" si="4"/>
        <v>9</v>
      </c>
      <c r="AY31" s="1">
        <f t="shared" si="5"/>
        <v>6</v>
      </c>
      <c r="AZ31" s="1">
        <f t="shared" si="6"/>
        <v>7</v>
      </c>
      <c r="BA31" s="1">
        <f t="shared" si="7"/>
        <v>14</v>
      </c>
      <c r="BB31" s="1">
        <f t="shared" si="8"/>
        <v>4</v>
      </c>
      <c r="BC31" s="1">
        <f t="shared" si="9"/>
        <v>0</v>
      </c>
      <c r="BD31" s="1">
        <f t="shared" si="10"/>
        <v>0</v>
      </c>
      <c r="BE31" s="1">
        <f t="shared" si="11"/>
        <v>3</v>
      </c>
      <c r="BF31" s="1">
        <f t="shared" si="12"/>
        <v>4</v>
      </c>
      <c r="BG31" s="1">
        <f t="shared" si="13"/>
        <v>3</v>
      </c>
      <c r="BH31" s="1">
        <f t="shared" si="14"/>
        <v>5</v>
      </c>
      <c r="BI31" s="1">
        <f t="shared" si="15"/>
        <v>0</v>
      </c>
      <c r="BJ31" s="1">
        <f t="shared" si="16"/>
        <v>9</v>
      </c>
      <c r="BK31" s="1">
        <f t="shared" si="17"/>
        <v>3</v>
      </c>
      <c r="BL31" s="1">
        <f t="shared" si="18"/>
        <v>44</v>
      </c>
      <c r="BM31" s="1">
        <f t="shared" si="19"/>
        <v>3</v>
      </c>
      <c r="BN31" s="1">
        <f t="shared" si="20"/>
        <v>69</v>
      </c>
      <c r="BO31" s="1">
        <f t="shared" si="21"/>
        <v>0</v>
      </c>
      <c r="BP31" s="1">
        <f t="shared" si="22"/>
        <v>0</v>
      </c>
      <c r="BQ31" s="1">
        <f t="shared" si="23"/>
        <v>0</v>
      </c>
      <c r="BR31" s="1">
        <f t="shared" si="24"/>
        <v>0</v>
      </c>
      <c r="BS31" s="1">
        <f t="shared" si="25"/>
        <v>0</v>
      </c>
      <c r="BT31" s="1">
        <f t="shared" si="26"/>
        <v>0</v>
      </c>
      <c r="BU31" s="1">
        <f t="shared" si="27"/>
        <v>0</v>
      </c>
      <c r="BV31" s="1">
        <f t="shared" si="28"/>
        <v>0</v>
      </c>
      <c r="BW31" s="1">
        <f t="shared" si="29"/>
        <v>0</v>
      </c>
      <c r="BX31" s="1">
        <f t="shared" si="30"/>
        <v>0</v>
      </c>
      <c r="BY31" s="1">
        <f t="shared" si="31"/>
        <v>0</v>
      </c>
      <c r="BZ31" s="1">
        <f t="shared" si="32"/>
        <v>0</v>
      </c>
      <c r="CA31" s="1">
        <f t="shared" si="33"/>
        <v>0</v>
      </c>
      <c r="CB31" s="1">
        <f t="shared" si="34"/>
        <v>0</v>
      </c>
      <c r="CC31" s="1">
        <f t="shared" si="35"/>
        <v>9</v>
      </c>
      <c r="CD31" s="1">
        <f t="shared" si="36"/>
        <v>8</v>
      </c>
      <c r="CE31" s="1">
        <f t="shared" si="37"/>
        <v>46</v>
      </c>
      <c r="CF31" s="1">
        <f t="shared" si="38"/>
        <v>0</v>
      </c>
      <c r="CG31" s="1">
        <f t="shared" si="39"/>
        <v>5</v>
      </c>
      <c r="CH31" s="1">
        <f t="shared" si="40"/>
        <v>7</v>
      </c>
      <c r="CI31" s="1">
        <f t="shared" si="41"/>
        <v>15</v>
      </c>
      <c r="CJ31" s="1">
        <f t="shared" si="42"/>
        <v>1</v>
      </c>
      <c r="CK31" s="1">
        <f t="shared" si="43"/>
        <v>1</v>
      </c>
      <c r="CL31" s="1">
        <f t="shared" si="44"/>
        <v>1</v>
      </c>
      <c r="CM31" s="1">
        <f t="shared" si="45"/>
        <v>64</v>
      </c>
      <c r="CN31" s="1">
        <f t="shared" si="46"/>
        <v>359</v>
      </c>
    </row>
    <row r="32" spans="1:92" ht="13.15" customHeight="1">
      <c r="B32" s="3" t="s">
        <v>224</v>
      </c>
      <c r="C32" s="1" t="s">
        <v>213</v>
      </c>
      <c r="D32" s="1" t="s">
        <v>217</v>
      </c>
      <c r="E32" s="5">
        <v>536701</v>
      </c>
      <c r="F32" s="5">
        <v>6592311</v>
      </c>
      <c r="G32" s="4" t="s">
        <v>221</v>
      </c>
      <c r="H32" s="5">
        <v>5.55</v>
      </c>
      <c r="K32" s="5">
        <v>3.2</v>
      </c>
      <c r="L32" s="24" t="s">
        <v>80</v>
      </c>
      <c r="N32" s="6">
        <v>36830</v>
      </c>
      <c r="P32" s="9" t="s">
        <v>225</v>
      </c>
      <c r="Q32" s="8">
        <v>0.2</v>
      </c>
      <c r="R32" s="9" t="s">
        <v>226</v>
      </c>
      <c r="S32" s="8">
        <v>1.9</v>
      </c>
      <c r="T32" s="9" t="s">
        <v>227</v>
      </c>
      <c r="U32" s="8">
        <v>2</v>
      </c>
      <c r="V32" s="9" t="s">
        <v>228</v>
      </c>
      <c r="AI32" s="42" t="s">
        <v>217</v>
      </c>
      <c r="AJ32" s="42" t="s">
        <v>218</v>
      </c>
      <c r="AK32" s="48" t="s">
        <v>1824</v>
      </c>
      <c r="AM32" s="14" t="s">
        <v>116</v>
      </c>
      <c r="AN32" s="1" t="s">
        <v>117</v>
      </c>
      <c r="AO32" s="13" t="str">
        <f>algandmed!AP32</f>
        <v>VPA on hävinud.</v>
      </c>
      <c r="AP32" s="13" t="str">
        <f>algandmed!AQ32</f>
        <v>-</v>
      </c>
      <c r="AQ32" s="13" t="str">
        <f>algandmed!AR32</f>
        <v>-</v>
      </c>
      <c r="AR32" s="13" t="str">
        <f>algandmed!AS32</f>
        <v>-</v>
      </c>
      <c r="AS32" s="1" t="s">
        <v>219</v>
      </c>
      <c r="AU32" s="1">
        <f t="shared" si="1"/>
        <v>0</v>
      </c>
      <c r="AV32" s="1">
        <f t="shared" si="2"/>
        <v>9</v>
      </c>
      <c r="AW32" s="1">
        <f t="shared" si="3"/>
        <v>10</v>
      </c>
      <c r="AX32" s="1">
        <f t="shared" si="4"/>
        <v>9</v>
      </c>
      <c r="AY32" s="1">
        <f t="shared" si="5"/>
        <v>6</v>
      </c>
      <c r="AZ32" s="1">
        <f t="shared" si="6"/>
        <v>7</v>
      </c>
      <c r="BA32" s="1">
        <f t="shared" si="7"/>
        <v>14</v>
      </c>
      <c r="BB32" s="1">
        <f t="shared" si="8"/>
        <v>4</v>
      </c>
      <c r="BC32" s="1">
        <f t="shared" si="9"/>
        <v>0</v>
      </c>
      <c r="BD32" s="1">
        <f t="shared" si="10"/>
        <v>0</v>
      </c>
      <c r="BE32" s="1">
        <f t="shared" si="11"/>
        <v>3</v>
      </c>
      <c r="BF32" s="1">
        <f t="shared" si="12"/>
        <v>1</v>
      </c>
      <c r="BG32" s="1">
        <f t="shared" si="13"/>
        <v>0</v>
      </c>
      <c r="BH32" s="1">
        <f t="shared" si="14"/>
        <v>5</v>
      </c>
      <c r="BI32" s="1">
        <f t="shared" si="15"/>
        <v>0</v>
      </c>
      <c r="BJ32" s="1">
        <f t="shared" si="16"/>
        <v>15</v>
      </c>
      <c r="BK32" s="1">
        <f t="shared" si="17"/>
        <v>3</v>
      </c>
      <c r="BL32" s="1">
        <f t="shared" si="18"/>
        <v>40</v>
      </c>
      <c r="BM32" s="1">
        <f t="shared" si="19"/>
        <v>3</v>
      </c>
      <c r="BN32" s="1">
        <f t="shared" si="20"/>
        <v>4</v>
      </c>
      <c r="BO32" s="1">
        <f t="shared" si="21"/>
        <v>1</v>
      </c>
      <c r="BP32" s="1">
        <f t="shared" si="22"/>
        <v>123</v>
      </c>
      <c r="BQ32" s="1">
        <f t="shared" si="23"/>
        <v>0</v>
      </c>
      <c r="BR32" s="1">
        <f t="shared" si="24"/>
        <v>0</v>
      </c>
      <c r="BS32" s="1">
        <f t="shared" si="25"/>
        <v>0</v>
      </c>
      <c r="BT32" s="1">
        <f t="shared" si="26"/>
        <v>0</v>
      </c>
      <c r="BU32" s="1">
        <f t="shared" si="27"/>
        <v>0</v>
      </c>
      <c r="BV32" s="1">
        <f t="shared" si="28"/>
        <v>0</v>
      </c>
      <c r="BW32" s="1">
        <f t="shared" si="29"/>
        <v>0</v>
      </c>
      <c r="BX32" s="1">
        <f t="shared" si="30"/>
        <v>0</v>
      </c>
      <c r="BY32" s="1">
        <f t="shared" si="31"/>
        <v>0</v>
      </c>
      <c r="BZ32" s="1">
        <f t="shared" si="32"/>
        <v>0</v>
      </c>
      <c r="CA32" s="1">
        <f t="shared" si="33"/>
        <v>0</v>
      </c>
      <c r="CB32" s="1">
        <f t="shared" si="34"/>
        <v>0</v>
      </c>
      <c r="CC32" s="1">
        <f t="shared" si="35"/>
        <v>9</v>
      </c>
      <c r="CD32" s="1">
        <f t="shared" si="36"/>
        <v>8</v>
      </c>
      <c r="CE32" s="1">
        <f t="shared" si="37"/>
        <v>46</v>
      </c>
      <c r="CF32" s="1">
        <f t="shared" si="38"/>
        <v>0</v>
      </c>
      <c r="CG32" s="1">
        <f t="shared" si="39"/>
        <v>5</v>
      </c>
      <c r="CH32" s="1">
        <f t="shared" si="40"/>
        <v>7</v>
      </c>
      <c r="CI32" s="1">
        <f t="shared" si="41"/>
        <v>15</v>
      </c>
      <c r="CJ32" s="1">
        <f t="shared" si="42"/>
        <v>1</v>
      </c>
      <c r="CK32" s="1">
        <f t="shared" si="43"/>
        <v>1</v>
      </c>
      <c r="CL32" s="1">
        <f t="shared" si="44"/>
        <v>1</v>
      </c>
      <c r="CM32" s="1">
        <f t="shared" si="45"/>
        <v>64</v>
      </c>
      <c r="CN32" s="1">
        <f t="shared" si="46"/>
        <v>414</v>
      </c>
    </row>
    <row r="33" spans="1:92" ht="13.15" customHeight="1">
      <c r="B33" s="3" t="s">
        <v>229</v>
      </c>
      <c r="C33" s="1" t="s">
        <v>213</v>
      </c>
      <c r="D33" s="1" t="s">
        <v>217</v>
      </c>
      <c r="E33" s="5">
        <v>536693</v>
      </c>
      <c r="F33" s="5">
        <v>6592449</v>
      </c>
      <c r="G33" s="4" t="s">
        <v>221</v>
      </c>
      <c r="H33" s="5">
        <v>8</v>
      </c>
      <c r="K33" s="5">
        <v>5.5</v>
      </c>
      <c r="L33" s="24" t="s">
        <v>80</v>
      </c>
      <c r="N33" s="6">
        <v>36830</v>
      </c>
      <c r="P33" s="9" t="s">
        <v>123</v>
      </c>
      <c r="Q33" s="8">
        <v>0.3</v>
      </c>
      <c r="R33" s="9" t="s">
        <v>230</v>
      </c>
      <c r="S33" s="8">
        <v>1.5</v>
      </c>
      <c r="T33" s="9" t="s">
        <v>231</v>
      </c>
      <c r="U33" s="8">
        <v>2.4</v>
      </c>
      <c r="V33" s="9" t="s">
        <v>232</v>
      </c>
      <c r="W33" s="8">
        <v>2.6</v>
      </c>
      <c r="X33" s="9" t="s">
        <v>233</v>
      </c>
      <c r="Y33" s="8">
        <v>3.7</v>
      </c>
      <c r="Z33" s="9" t="s">
        <v>234</v>
      </c>
      <c r="AA33" s="8">
        <v>4.2</v>
      </c>
      <c r="AB33" s="9" t="s">
        <v>235</v>
      </c>
      <c r="AI33" s="42" t="s">
        <v>217</v>
      </c>
      <c r="AJ33" s="42" t="s">
        <v>218</v>
      </c>
      <c r="AK33" s="48" t="s">
        <v>1824</v>
      </c>
      <c r="AM33" s="14" t="s">
        <v>116</v>
      </c>
      <c r="AN33" s="1" t="s">
        <v>117</v>
      </c>
      <c r="AO33" s="13" t="str">
        <f>algandmed!AP33</f>
        <v>VPA on hävinud.</v>
      </c>
      <c r="AP33" s="13" t="str">
        <f>algandmed!AQ33</f>
        <v>-</v>
      </c>
      <c r="AQ33" s="13" t="str">
        <f>algandmed!AR33</f>
        <v>-</v>
      </c>
      <c r="AR33" s="13" t="str">
        <f>algandmed!AS33</f>
        <v>-</v>
      </c>
      <c r="AS33" s="1" t="s">
        <v>219</v>
      </c>
      <c r="AU33" s="1">
        <f t="shared" si="1"/>
        <v>0</v>
      </c>
      <c r="AV33" s="1">
        <f t="shared" si="2"/>
        <v>9</v>
      </c>
      <c r="AW33" s="1">
        <f t="shared" si="3"/>
        <v>10</v>
      </c>
      <c r="AX33" s="1">
        <f t="shared" si="4"/>
        <v>9</v>
      </c>
      <c r="AY33" s="1">
        <f t="shared" si="5"/>
        <v>6</v>
      </c>
      <c r="AZ33" s="1">
        <f t="shared" si="6"/>
        <v>7</v>
      </c>
      <c r="BA33" s="1">
        <f t="shared" si="7"/>
        <v>14</v>
      </c>
      <c r="BB33" s="1">
        <f t="shared" si="8"/>
        <v>1</v>
      </c>
      <c r="BC33" s="1">
        <f t="shared" si="9"/>
        <v>0</v>
      </c>
      <c r="BD33" s="1">
        <f t="shared" si="10"/>
        <v>0</v>
      </c>
      <c r="BE33" s="1">
        <f t="shared" si="11"/>
        <v>3</v>
      </c>
      <c r="BF33" s="1">
        <f t="shared" si="12"/>
        <v>1</v>
      </c>
      <c r="BG33" s="1">
        <f t="shared" si="13"/>
        <v>0</v>
      </c>
      <c r="BH33" s="1">
        <f t="shared" si="14"/>
        <v>5</v>
      </c>
      <c r="BI33" s="1">
        <f t="shared" si="15"/>
        <v>0</v>
      </c>
      <c r="BJ33" s="1">
        <f t="shared" si="16"/>
        <v>9</v>
      </c>
      <c r="BK33" s="1">
        <f t="shared" si="17"/>
        <v>3</v>
      </c>
      <c r="BL33" s="1">
        <f t="shared" si="18"/>
        <v>38</v>
      </c>
      <c r="BM33" s="1">
        <f t="shared" si="19"/>
        <v>3</v>
      </c>
      <c r="BN33" s="1">
        <f t="shared" si="20"/>
        <v>59</v>
      </c>
      <c r="BO33" s="1">
        <f t="shared" si="21"/>
        <v>3</v>
      </c>
      <c r="BP33" s="1">
        <f t="shared" si="22"/>
        <v>18</v>
      </c>
      <c r="BQ33" s="1">
        <f t="shared" si="23"/>
        <v>3</v>
      </c>
      <c r="BR33" s="1">
        <f t="shared" si="24"/>
        <v>115</v>
      </c>
      <c r="BS33" s="1">
        <f t="shared" si="25"/>
        <v>3</v>
      </c>
      <c r="BT33" s="1">
        <f t="shared" si="26"/>
        <v>55</v>
      </c>
      <c r="BU33" s="1">
        <f t="shared" si="27"/>
        <v>3</v>
      </c>
      <c r="BV33" s="1">
        <f t="shared" si="28"/>
        <v>46</v>
      </c>
      <c r="BW33" s="1">
        <f t="shared" si="29"/>
        <v>0</v>
      </c>
      <c r="BX33" s="1">
        <f t="shared" si="30"/>
        <v>0</v>
      </c>
      <c r="BY33" s="1">
        <f t="shared" si="31"/>
        <v>0</v>
      </c>
      <c r="BZ33" s="1">
        <f t="shared" si="32"/>
        <v>0</v>
      </c>
      <c r="CA33" s="1">
        <f t="shared" si="33"/>
        <v>0</v>
      </c>
      <c r="CB33" s="1">
        <f t="shared" si="34"/>
        <v>0</v>
      </c>
      <c r="CC33" s="1">
        <f t="shared" si="35"/>
        <v>9</v>
      </c>
      <c r="CD33" s="1">
        <f t="shared" si="36"/>
        <v>8</v>
      </c>
      <c r="CE33" s="1">
        <f t="shared" si="37"/>
        <v>46</v>
      </c>
      <c r="CF33" s="1">
        <f t="shared" si="38"/>
        <v>0</v>
      </c>
      <c r="CG33" s="1">
        <f t="shared" si="39"/>
        <v>5</v>
      </c>
      <c r="CH33" s="1">
        <f t="shared" si="40"/>
        <v>7</v>
      </c>
      <c r="CI33" s="1">
        <f t="shared" si="41"/>
        <v>15</v>
      </c>
      <c r="CJ33" s="1">
        <f t="shared" si="42"/>
        <v>1</v>
      </c>
      <c r="CK33" s="1">
        <f t="shared" si="43"/>
        <v>1</v>
      </c>
      <c r="CL33" s="1">
        <f t="shared" si="44"/>
        <v>1</v>
      </c>
      <c r="CM33" s="1">
        <f t="shared" si="45"/>
        <v>64</v>
      </c>
      <c r="CN33" s="1">
        <f t="shared" si="46"/>
        <v>580</v>
      </c>
    </row>
    <row r="34" spans="1:92" ht="13.15" customHeight="1">
      <c r="B34" s="3" t="s">
        <v>236</v>
      </c>
      <c r="C34" s="1" t="s">
        <v>213</v>
      </c>
      <c r="D34" s="1" t="s">
        <v>217</v>
      </c>
      <c r="E34" s="5">
        <v>536655</v>
      </c>
      <c r="F34" s="5">
        <v>6592569</v>
      </c>
      <c r="G34" s="4" t="s">
        <v>221</v>
      </c>
      <c r="H34" s="5">
        <v>7.85</v>
      </c>
      <c r="K34" s="5">
        <v>4.3</v>
      </c>
      <c r="L34" s="24">
        <v>1.5</v>
      </c>
      <c r="M34" s="24">
        <f t="shared" ref="M34:M47" si="47">H34-L34</f>
        <v>6.35</v>
      </c>
      <c r="N34" s="6">
        <v>36830</v>
      </c>
      <c r="P34" s="9" t="s">
        <v>166</v>
      </c>
      <c r="Q34" s="8">
        <v>1.5</v>
      </c>
      <c r="R34" s="9" t="s">
        <v>237</v>
      </c>
      <c r="S34" s="8">
        <v>3.8</v>
      </c>
      <c r="T34" s="9" t="s">
        <v>238</v>
      </c>
      <c r="AI34" s="42" t="s">
        <v>217</v>
      </c>
      <c r="AJ34" s="43">
        <v>10069369</v>
      </c>
      <c r="AK34" s="48" t="s">
        <v>1824</v>
      </c>
      <c r="AM34" s="14" t="s">
        <v>116</v>
      </c>
      <c r="AN34" s="1" t="s">
        <v>117</v>
      </c>
      <c r="AO34" s="13" t="str">
        <f>algandmed!AP34</f>
        <v>VPA on hävinud.</v>
      </c>
      <c r="AP34" s="13" t="str">
        <f>algandmed!AQ34</f>
        <v>-</v>
      </c>
      <c r="AQ34" s="13" t="str">
        <f>algandmed!AR34</f>
        <v>-</v>
      </c>
      <c r="AR34" s="13" t="str">
        <f>algandmed!AS34</f>
        <v>-</v>
      </c>
      <c r="AS34" s="1" t="s">
        <v>219</v>
      </c>
      <c r="AU34" s="1">
        <f t="shared" si="1"/>
        <v>0</v>
      </c>
      <c r="AV34" s="1">
        <f t="shared" si="2"/>
        <v>9</v>
      </c>
      <c r="AW34" s="1">
        <f t="shared" si="3"/>
        <v>10</v>
      </c>
      <c r="AX34" s="1">
        <f t="shared" si="4"/>
        <v>9</v>
      </c>
      <c r="AY34" s="1">
        <f t="shared" si="5"/>
        <v>6</v>
      </c>
      <c r="AZ34" s="1">
        <f t="shared" si="6"/>
        <v>7</v>
      </c>
      <c r="BA34" s="1">
        <f t="shared" si="7"/>
        <v>14</v>
      </c>
      <c r="BB34" s="1">
        <f t="shared" si="8"/>
        <v>4</v>
      </c>
      <c r="BC34" s="1">
        <f t="shared" si="9"/>
        <v>0</v>
      </c>
      <c r="BD34" s="1">
        <f t="shared" si="10"/>
        <v>0</v>
      </c>
      <c r="BE34" s="1">
        <f t="shared" si="11"/>
        <v>3</v>
      </c>
      <c r="BF34" s="1">
        <f t="shared" si="12"/>
        <v>3</v>
      </c>
      <c r="BG34" s="1">
        <f t="shared" si="13"/>
        <v>4</v>
      </c>
      <c r="BH34" s="1">
        <f t="shared" si="14"/>
        <v>5</v>
      </c>
      <c r="BI34" s="1">
        <f t="shared" si="15"/>
        <v>0</v>
      </c>
      <c r="BJ34" s="1">
        <f t="shared" si="16"/>
        <v>45</v>
      </c>
      <c r="BK34" s="1">
        <f t="shared" si="17"/>
        <v>3</v>
      </c>
      <c r="BL34" s="1">
        <f t="shared" si="18"/>
        <v>82</v>
      </c>
      <c r="BM34" s="1">
        <f t="shared" si="19"/>
        <v>3</v>
      </c>
      <c r="BN34" s="1">
        <f t="shared" si="20"/>
        <v>68</v>
      </c>
      <c r="BO34" s="1">
        <f t="shared" si="21"/>
        <v>0</v>
      </c>
      <c r="BP34" s="1">
        <f t="shared" si="22"/>
        <v>0</v>
      </c>
      <c r="BQ34" s="1">
        <f t="shared" si="23"/>
        <v>0</v>
      </c>
      <c r="BR34" s="1">
        <f t="shared" si="24"/>
        <v>0</v>
      </c>
      <c r="BS34" s="1">
        <f t="shared" si="25"/>
        <v>0</v>
      </c>
      <c r="BT34" s="1">
        <f t="shared" si="26"/>
        <v>0</v>
      </c>
      <c r="BU34" s="1">
        <f t="shared" si="27"/>
        <v>0</v>
      </c>
      <c r="BV34" s="1">
        <f t="shared" si="28"/>
        <v>0</v>
      </c>
      <c r="BW34" s="1">
        <f t="shared" si="29"/>
        <v>0</v>
      </c>
      <c r="BX34" s="1">
        <f t="shared" si="30"/>
        <v>0</v>
      </c>
      <c r="BY34" s="1">
        <f t="shared" si="31"/>
        <v>0</v>
      </c>
      <c r="BZ34" s="1">
        <f t="shared" si="32"/>
        <v>0</v>
      </c>
      <c r="CA34" s="1">
        <f t="shared" si="33"/>
        <v>0</v>
      </c>
      <c r="CB34" s="1">
        <f t="shared" si="34"/>
        <v>0</v>
      </c>
      <c r="CC34" s="1">
        <f t="shared" si="35"/>
        <v>9</v>
      </c>
      <c r="CD34" s="1">
        <f t="shared" si="36"/>
        <v>8</v>
      </c>
      <c r="CE34" s="1">
        <f t="shared" si="37"/>
        <v>46</v>
      </c>
      <c r="CF34" s="1">
        <f t="shared" si="38"/>
        <v>0</v>
      </c>
      <c r="CG34" s="1">
        <f t="shared" si="39"/>
        <v>5</v>
      </c>
      <c r="CH34" s="1">
        <f t="shared" si="40"/>
        <v>7</v>
      </c>
      <c r="CI34" s="1">
        <f t="shared" si="41"/>
        <v>15</v>
      </c>
      <c r="CJ34" s="1">
        <f t="shared" si="42"/>
        <v>1</v>
      </c>
      <c r="CK34" s="1">
        <f t="shared" si="43"/>
        <v>1</v>
      </c>
      <c r="CL34" s="1">
        <f t="shared" si="44"/>
        <v>1</v>
      </c>
      <c r="CM34" s="1">
        <f t="shared" si="45"/>
        <v>64</v>
      </c>
      <c r="CN34" s="1">
        <f t="shared" si="46"/>
        <v>432</v>
      </c>
    </row>
    <row r="35" spans="1:92" ht="13.15" customHeight="1">
      <c r="B35" s="3" t="s">
        <v>239</v>
      </c>
      <c r="C35" s="1" t="s">
        <v>213</v>
      </c>
      <c r="D35" s="1" t="s">
        <v>217</v>
      </c>
      <c r="E35" s="5">
        <v>536756.30299999996</v>
      </c>
      <c r="F35" s="5">
        <v>6592360.6220000004</v>
      </c>
      <c r="G35" s="4" t="s">
        <v>112</v>
      </c>
      <c r="H35" s="5">
        <v>8.18</v>
      </c>
      <c r="I35" s="5">
        <v>0.62</v>
      </c>
      <c r="J35" s="5">
        <v>4.26</v>
      </c>
      <c r="K35" s="5">
        <v>4.4000000000000004</v>
      </c>
      <c r="L35" s="24">
        <v>3.51</v>
      </c>
      <c r="M35" s="24">
        <f t="shared" si="47"/>
        <v>4.67</v>
      </c>
      <c r="N35" s="6">
        <v>42902</v>
      </c>
      <c r="P35" s="9" t="s">
        <v>240</v>
      </c>
      <c r="AI35" s="42" t="s">
        <v>217</v>
      </c>
      <c r="AJ35" s="43">
        <v>10069369</v>
      </c>
      <c r="AK35" s="48" t="s">
        <v>1824</v>
      </c>
      <c r="AM35" s="14" t="s">
        <v>116</v>
      </c>
      <c r="AN35" s="1" t="s">
        <v>117</v>
      </c>
      <c r="AO35" s="13" t="str">
        <f>algandmed!AP35</f>
        <v>VPA on terve. Päis lahtiselt peal. Geoloogilise ehituse ja konstruktsiooni kohta andmed puuduvad. Veepinnal naftasaaduste kihti pole.
Veepinnal naftasaaduste kihti pole. Veeproovi ei võeta.</v>
      </c>
      <c r="AP35" s="13" t="str">
        <f>algandmed!AQ35</f>
        <v>Proovi ei võetud, kuna varasema reostus puudub. Jääkreostust pole.</v>
      </c>
      <c r="AQ35" s="13" t="str">
        <f>algandmed!AR35</f>
        <v>-</v>
      </c>
      <c r="AR35" s="13" t="str">
        <f>algandmed!AS35</f>
        <v>Ettepanek on jätta VPA asutusesiseseks seireks.</v>
      </c>
      <c r="AS35" s="1" t="s">
        <v>219</v>
      </c>
      <c r="AU35" s="1">
        <f t="shared" si="1"/>
        <v>0</v>
      </c>
      <c r="AV35" s="1">
        <f t="shared" si="2"/>
        <v>9</v>
      </c>
      <c r="AW35" s="1">
        <f t="shared" si="3"/>
        <v>10</v>
      </c>
      <c r="AX35" s="1">
        <f t="shared" si="4"/>
        <v>9</v>
      </c>
      <c r="AY35" s="1">
        <f t="shared" si="5"/>
        <v>10</v>
      </c>
      <c r="AZ35" s="1">
        <f t="shared" si="6"/>
        <v>11</v>
      </c>
      <c r="BA35" s="1">
        <f t="shared" si="7"/>
        <v>14</v>
      </c>
      <c r="BB35" s="1">
        <f t="shared" si="8"/>
        <v>4</v>
      </c>
      <c r="BC35" s="1">
        <f t="shared" si="9"/>
        <v>4</v>
      </c>
      <c r="BD35" s="1">
        <f t="shared" si="10"/>
        <v>4</v>
      </c>
      <c r="BE35" s="1">
        <f t="shared" si="11"/>
        <v>3</v>
      </c>
      <c r="BF35" s="1">
        <f t="shared" si="12"/>
        <v>4</v>
      </c>
      <c r="BG35" s="1">
        <f t="shared" si="13"/>
        <v>4</v>
      </c>
      <c r="BH35" s="1">
        <f t="shared" si="14"/>
        <v>5</v>
      </c>
      <c r="BI35" s="1">
        <f t="shared" si="15"/>
        <v>0</v>
      </c>
      <c r="BJ35" s="1">
        <f t="shared" si="16"/>
        <v>60</v>
      </c>
      <c r="BK35" s="1">
        <f t="shared" si="17"/>
        <v>0</v>
      </c>
      <c r="BL35" s="1">
        <f t="shared" si="18"/>
        <v>0</v>
      </c>
      <c r="BM35" s="1">
        <f t="shared" si="19"/>
        <v>0</v>
      </c>
      <c r="BN35" s="1">
        <f t="shared" si="20"/>
        <v>0</v>
      </c>
      <c r="BO35" s="1">
        <f t="shared" si="21"/>
        <v>0</v>
      </c>
      <c r="BP35" s="1">
        <f t="shared" si="22"/>
        <v>0</v>
      </c>
      <c r="BQ35" s="1">
        <f t="shared" si="23"/>
        <v>0</v>
      </c>
      <c r="BR35" s="1">
        <f t="shared" si="24"/>
        <v>0</v>
      </c>
      <c r="BS35" s="1">
        <f t="shared" si="25"/>
        <v>0</v>
      </c>
      <c r="BT35" s="1">
        <f t="shared" si="26"/>
        <v>0</v>
      </c>
      <c r="BU35" s="1">
        <f t="shared" si="27"/>
        <v>0</v>
      </c>
      <c r="BV35" s="1">
        <f t="shared" si="28"/>
        <v>0</v>
      </c>
      <c r="BW35" s="1">
        <f t="shared" si="29"/>
        <v>0</v>
      </c>
      <c r="BX35" s="1">
        <f t="shared" si="30"/>
        <v>0</v>
      </c>
      <c r="BY35" s="1">
        <f t="shared" si="31"/>
        <v>0</v>
      </c>
      <c r="BZ35" s="1">
        <f t="shared" si="32"/>
        <v>0</v>
      </c>
      <c r="CA35" s="1">
        <f t="shared" si="33"/>
        <v>0</v>
      </c>
      <c r="CB35" s="1">
        <f t="shared" si="34"/>
        <v>0</v>
      </c>
      <c r="CC35" s="1">
        <f t="shared" si="35"/>
        <v>9</v>
      </c>
      <c r="CD35" s="1">
        <f t="shared" si="36"/>
        <v>8</v>
      </c>
      <c r="CE35" s="1">
        <f t="shared" si="37"/>
        <v>46</v>
      </c>
      <c r="CF35" s="1">
        <f t="shared" si="38"/>
        <v>0</v>
      </c>
      <c r="CG35" s="1">
        <f t="shared" si="39"/>
        <v>5</v>
      </c>
      <c r="CH35" s="1">
        <f t="shared" si="40"/>
        <v>7</v>
      </c>
      <c r="CI35" s="1">
        <f t="shared" si="41"/>
        <v>189</v>
      </c>
      <c r="CJ35" s="1">
        <f t="shared" si="42"/>
        <v>66</v>
      </c>
      <c r="CK35" s="1">
        <f t="shared" si="43"/>
        <v>1</v>
      </c>
      <c r="CL35" s="1">
        <f t="shared" si="44"/>
        <v>47</v>
      </c>
      <c r="CM35" s="1">
        <f t="shared" si="45"/>
        <v>64</v>
      </c>
      <c r="CN35" s="1">
        <f t="shared" si="46"/>
        <v>593</v>
      </c>
    </row>
    <row r="36" spans="1:92" ht="13.15" customHeight="1">
      <c r="B36" s="3" t="s">
        <v>241</v>
      </c>
      <c r="C36" s="1" t="s">
        <v>213</v>
      </c>
      <c r="D36" s="1" t="s">
        <v>217</v>
      </c>
      <c r="E36" s="5">
        <v>536857.62899999996</v>
      </c>
      <c r="F36" s="5">
        <v>6592293.8279999997</v>
      </c>
      <c r="G36" s="4" t="s">
        <v>112</v>
      </c>
      <c r="H36" s="5">
        <v>8.15</v>
      </c>
      <c r="I36" s="5">
        <v>0.01</v>
      </c>
      <c r="J36" s="5">
        <v>3.44</v>
      </c>
      <c r="L36" s="24">
        <v>1.87</v>
      </c>
      <c r="M36" s="24">
        <f t="shared" si="47"/>
        <v>6.28</v>
      </c>
      <c r="N36" s="6">
        <v>42902</v>
      </c>
      <c r="AI36" s="42" t="s">
        <v>217</v>
      </c>
      <c r="AJ36" s="43">
        <v>10069369</v>
      </c>
      <c r="AK36" s="48" t="s">
        <v>1824</v>
      </c>
      <c r="AM36" s="14" t="s">
        <v>116</v>
      </c>
      <c r="AN36" s="1" t="s">
        <v>117</v>
      </c>
      <c r="AO36" s="13" t="str">
        <f>algandmed!AP36</f>
        <v>VPA on terve. Päis lahtiselt peal. Konstruktsiooni kohta andmed puuduvad. Kaitsetoru maapinnaga tasa. Veepinnal naftasaaduste kihti pole.
Veepinnal naftasaaduste kihti pole. Veeproovi ei võeta.</v>
      </c>
      <c r="AP36" s="13" t="str">
        <f>algandmed!AQ36</f>
        <v>Proovi ei võeta, kuna pole teada, milline on konstruktsioon ja millist veekihti proov iseloomustab. Inventariseerimisel juhuslikult leitud, ei vasta VPA nõuetele.</v>
      </c>
      <c r="AQ36" s="13" t="str">
        <f>algandmed!AR36</f>
        <v>-</v>
      </c>
      <c r="AR36" s="13" t="str">
        <f>algandmed!AS36</f>
        <v>Seiret ei plaanita, pole jääkreostusega seotud.</v>
      </c>
      <c r="AU36" s="1">
        <f t="shared" si="1"/>
        <v>0</v>
      </c>
      <c r="AV36" s="1">
        <f t="shared" si="2"/>
        <v>4</v>
      </c>
      <c r="AW36" s="1">
        <f t="shared" si="3"/>
        <v>10</v>
      </c>
      <c r="AX36" s="1">
        <f t="shared" si="4"/>
        <v>9</v>
      </c>
      <c r="AY36" s="1">
        <f t="shared" si="5"/>
        <v>10</v>
      </c>
      <c r="AZ36" s="1">
        <f t="shared" si="6"/>
        <v>11</v>
      </c>
      <c r="BA36" s="1">
        <f t="shared" si="7"/>
        <v>14</v>
      </c>
      <c r="BB36" s="1">
        <f t="shared" si="8"/>
        <v>4</v>
      </c>
      <c r="BC36" s="1">
        <f t="shared" si="9"/>
        <v>4</v>
      </c>
      <c r="BD36" s="1">
        <f t="shared" si="10"/>
        <v>4</v>
      </c>
      <c r="BE36" s="1">
        <f t="shared" si="11"/>
        <v>0</v>
      </c>
      <c r="BF36" s="1">
        <f t="shared" si="12"/>
        <v>4</v>
      </c>
      <c r="BG36" s="1">
        <f t="shared" si="13"/>
        <v>4</v>
      </c>
      <c r="BH36" s="1">
        <f t="shared" si="14"/>
        <v>5</v>
      </c>
      <c r="BI36" s="1">
        <f t="shared" si="15"/>
        <v>0</v>
      </c>
      <c r="BJ36" s="1">
        <f t="shared" si="16"/>
        <v>0</v>
      </c>
      <c r="BK36" s="1">
        <f t="shared" si="17"/>
        <v>0</v>
      </c>
      <c r="BL36" s="1">
        <f t="shared" si="18"/>
        <v>0</v>
      </c>
      <c r="BM36" s="1">
        <f t="shared" si="19"/>
        <v>0</v>
      </c>
      <c r="BN36" s="1">
        <f t="shared" si="20"/>
        <v>0</v>
      </c>
      <c r="BO36" s="1">
        <f t="shared" si="21"/>
        <v>0</v>
      </c>
      <c r="BP36" s="1">
        <f t="shared" si="22"/>
        <v>0</v>
      </c>
      <c r="BQ36" s="1">
        <f t="shared" si="23"/>
        <v>0</v>
      </c>
      <c r="BR36" s="1">
        <f t="shared" si="24"/>
        <v>0</v>
      </c>
      <c r="BS36" s="1">
        <f t="shared" si="25"/>
        <v>0</v>
      </c>
      <c r="BT36" s="1">
        <f t="shared" si="26"/>
        <v>0</v>
      </c>
      <c r="BU36" s="1">
        <f t="shared" si="27"/>
        <v>0</v>
      </c>
      <c r="BV36" s="1">
        <f t="shared" si="28"/>
        <v>0</v>
      </c>
      <c r="BW36" s="1">
        <f t="shared" si="29"/>
        <v>0</v>
      </c>
      <c r="BX36" s="1">
        <f t="shared" si="30"/>
        <v>0</v>
      </c>
      <c r="BY36" s="1">
        <f t="shared" si="31"/>
        <v>0</v>
      </c>
      <c r="BZ36" s="1">
        <f t="shared" si="32"/>
        <v>0</v>
      </c>
      <c r="CA36" s="1">
        <f t="shared" si="33"/>
        <v>0</v>
      </c>
      <c r="CB36" s="1">
        <f t="shared" si="34"/>
        <v>0</v>
      </c>
      <c r="CC36" s="1">
        <f t="shared" si="35"/>
        <v>9</v>
      </c>
      <c r="CD36" s="1">
        <f t="shared" si="36"/>
        <v>8</v>
      </c>
      <c r="CE36" s="1">
        <f t="shared" si="37"/>
        <v>46</v>
      </c>
      <c r="CF36" s="1">
        <f t="shared" si="38"/>
        <v>0</v>
      </c>
      <c r="CG36" s="1">
        <f t="shared" si="39"/>
        <v>5</v>
      </c>
      <c r="CH36" s="1">
        <f t="shared" si="40"/>
        <v>7</v>
      </c>
      <c r="CI36" s="1">
        <f t="shared" si="41"/>
        <v>193</v>
      </c>
      <c r="CJ36" s="1">
        <f t="shared" si="42"/>
        <v>162</v>
      </c>
      <c r="CK36" s="1">
        <f t="shared" si="43"/>
        <v>1</v>
      </c>
      <c r="CL36" s="1">
        <f t="shared" si="44"/>
        <v>47</v>
      </c>
      <c r="CM36" s="1">
        <f t="shared" si="45"/>
        <v>0</v>
      </c>
      <c r="CN36" s="1">
        <f t="shared" si="46"/>
        <v>561</v>
      </c>
    </row>
    <row r="37" spans="1:92" ht="13.15" customHeight="1">
      <c r="A37" s="2">
        <v>19862</v>
      </c>
      <c r="B37" s="3" t="s">
        <v>242</v>
      </c>
      <c r="C37" s="1" t="s">
        <v>243</v>
      </c>
      <c r="D37" s="3" t="s">
        <v>244</v>
      </c>
      <c r="E37" s="5">
        <v>596749.66799999995</v>
      </c>
      <c r="F37" s="5">
        <v>6464687.9560000002</v>
      </c>
      <c r="G37" s="4" t="s">
        <v>245</v>
      </c>
      <c r="H37" s="5">
        <v>75.11</v>
      </c>
      <c r="I37" s="5">
        <v>0.93</v>
      </c>
      <c r="J37" s="5">
        <v>5.0199999999999996</v>
      </c>
      <c r="K37" s="5">
        <v>5.15</v>
      </c>
      <c r="L37" s="24">
        <v>1.57</v>
      </c>
      <c r="M37" s="33">
        <f t="shared" si="47"/>
        <v>73.540000000000006</v>
      </c>
      <c r="N37" s="6">
        <v>42838</v>
      </c>
      <c r="O37" s="1" t="s">
        <v>246</v>
      </c>
      <c r="P37" s="9" t="s">
        <v>247</v>
      </c>
      <c r="Q37" s="8">
        <v>0.4</v>
      </c>
      <c r="R37" s="9" t="s">
        <v>248</v>
      </c>
      <c r="S37" s="8">
        <v>4</v>
      </c>
      <c r="T37" s="9" t="s">
        <v>249</v>
      </c>
      <c r="U37" s="8">
        <v>5.4</v>
      </c>
      <c r="V37" s="9" t="s">
        <v>250</v>
      </c>
      <c r="W37" s="8">
        <v>5.8</v>
      </c>
      <c r="X37" s="9" t="s">
        <v>251</v>
      </c>
      <c r="Y37" s="8">
        <v>6.2</v>
      </c>
      <c r="Z37" s="9" t="s">
        <v>252</v>
      </c>
      <c r="AI37" s="42" t="s">
        <v>253</v>
      </c>
      <c r="AJ37" s="42" t="s">
        <v>254</v>
      </c>
      <c r="AK37" s="56" t="s">
        <v>1834</v>
      </c>
      <c r="AM37" s="1" t="s">
        <v>255</v>
      </c>
      <c r="AN37" s="1" t="s">
        <v>256</v>
      </c>
      <c r="AO37" s="13" t="str">
        <f>algandmed!AP37</f>
        <v>VPA on terve. Raskesti ligipääsetav, avamiseks 6-kantvõti 8. Veepinnal naftasaaduste kihti pole, põhjas 10cm pehmet setet, kuid mitte naftasaadus.</v>
      </c>
      <c r="AP37" s="13" t="str">
        <f>algandmed!AQ37</f>
        <v>Pumpamiseks saab autoga ca 50m kaugusele. Proov võeti pumbaga MP-1.</v>
      </c>
      <c r="AQ37" s="13" t="str">
        <f>algandmed!AR37</f>
        <v>Proovi võtmisel 03.10.2017 oli vett VPA-s 11,3l, pumba sügavus oli 5,4m manteltoru otsast. Proov võeti pärast 1-kordse veekoguse välja pumpamist (1 minutiga alanes veetase pumbani) sagedusel 120Hz. q 0,005. S 1,8</v>
      </c>
      <c r="AR37" s="13" t="str">
        <f>algandmed!AS37</f>
        <v>Jätkata seiret.</v>
      </c>
      <c r="AS37" s="1" t="s">
        <v>60</v>
      </c>
      <c r="AU37" s="1">
        <f t="shared" si="1"/>
        <v>5</v>
      </c>
      <c r="AV37" s="1">
        <f t="shared" si="2"/>
        <v>7</v>
      </c>
      <c r="AW37" s="1">
        <f t="shared" si="3"/>
        <v>10</v>
      </c>
      <c r="AX37" s="1">
        <f t="shared" si="4"/>
        <v>17</v>
      </c>
      <c r="AY37" s="1">
        <f t="shared" si="5"/>
        <v>10</v>
      </c>
      <c r="AZ37" s="1">
        <f t="shared" si="6"/>
        <v>11</v>
      </c>
      <c r="BA37" s="1">
        <f t="shared" si="7"/>
        <v>14</v>
      </c>
      <c r="BB37" s="1">
        <f t="shared" si="8"/>
        <v>5</v>
      </c>
      <c r="BC37" s="1">
        <f t="shared" si="9"/>
        <v>4</v>
      </c>
      <c r="BD37" s="1">
        <f t="shared" si="10"/>
        <v>4</v>
      </c>
      <c r="BE37" s="1">
        <f t="shared" si="11"/>
        <v>4</v>
      </c>
      <c r="BF37" s="1">
        <f t="shared" si="12"/>
        <v>4</v>
      </c>
      <c r="BG37" s="1">
        <f t="shared" si="13"/>
        <v>5</v>
      </c>
      <c r="BH37" s="1">
        <f t="shared" si="14"/>
        <v>5</v>
      </c>
      <c r="BI37" s="1">
        <f t="shared" si="15"/>
        <v>63</v>
      </c>
      <c r="BJ37" s="1">
        <f t="shared" si="16"/>
        <v>56</v>
      </c>
      <c r="BK37" s="1">
        <f t="shared" si="17"/>
        <v>3</v>
      </c>
      <c r="BL37" s="1">
        <f t="shared" si="18"/>
        <v>96</v>
      </c>
      <c r="BM37" s="1">
        <f t="shared" si="19"/>
        <v>1</v>
      </c>
      <c r="BN37" s="1">
        <f t="shared" si="20"/>
        <v>78</v>
      </c>
      <c r="BO37" s="1">
        <f t="shared" si="21"/>
        <v>3</v>
      </c>
      <c r="BP37" s="1">
        <f t="shared" si="22"/>
        <v>67</v>
      </c>
      <c r="BQ37" s="1">
        <f t="shared" si="23"/>
        <v>3</v>
      </c>
      <c r="BR37" s="1">
        <f t="shared" si="24"/>
        <v>64</v>
      </c>
      <c r="BS37" s="1">
        <f t="shared" si="25"/>
        <v>3</v>
      </c>
      <c r="BT37" s="1">
        <f t="shared" si="26"/>
        <v>43</v>
      </c>
      <c r="BU37" s="1">
        <f t="shared" si="27"/>
        <v>0</v>
      </c>
      <c r="BV37" s="1">
        <f t="shared" si="28"/>
        <v>0</v>
      </c>
      <c r="BW37" s="1">
        <f t="shared" si="29"/>
        <v>0</v>
      </c>
      <c r="BX37" s="1">
        <f t="shared" si="30"/>
        <v>0</v>
      </c>
      <c r="BY37" s="1">
        <f t="shared" si="31"/>
        <v>0</v>
      </c>
      <c r="BZ37" s="1">
        <f t="shared" si="32"/>
        <v>0</v>
      </c>
      <c r="CA37" s="1">
        <f t="shared" si="33"/>
        <v>0</v>
      </c>
      <c r="CB37" s="1">
        <f t="shared" si="34"/>
        <v>0</v>
      </c>
      <c r="CC37" s="1">
        <f t="shared" si="35"/>
        <v>10</v>
      </c>
      <c r="CD37" s="1">
        <f t="shared" si="36"/>
        <v>11</v>
      </c>
      <c r="CE37" s="1">
        <f t="shared" si="37"/>
        <v>18</v>
      </c>
      <c r="CF37" s="1">
        <f t="shared" si="38"/>
        <v>0</v>
      </c>
      <c r="CG37" s="1">
        <f t="shared" si="39"/>
        <v>8</v>
      </c>
      <c r="CH37" s="1">
        <f t="shared" si="40"/>
        <v>11</v>
      </c>
      <c r="CI37" s="1">
        <f t="shared" si="41"/>
        <v>146</v>
      </c>
      <c r="CJ37" s="1">
        <f t="shared" si="42"/>
        <v>67</v>
      </c>
      <c r="CK37" s="1">
        <f t="shared" si="43"/>
        <v>212</v>
      </c>
      <c r="CL37" s="1">
        <f t="shared" si="44"/>
        <v>15</v>
      </c>
      <c r="CM37" s="1">
        <f t="shared" si="45"/>
        <v>105</v>
      </c>
      <c r="CN37" s="1">
        <f t="shared" si="46"/>
        <v>1188</v>
      </c>
    </row>
    <row r="38" spans="1:92" ht="13.15" customHeight="1">
      <c r="A38" s="2">
        <v>19863</v>
      </c>
      <c r="B38" s="3" t="s">
        <v>257</v>
      </c>
      <c r="C38" s="1" t="s">
        <v>243</v>
      </c>
      <c r="D38" s="3" t="s">
        <v>244</v>
      </c>
      <c r="E38" s="5">
        <v>596904.78300000005</v>
      </c>
      <c r="F38" s="5">
        <v>6464684.8470000001</v>
      </c>
      <c r="G38" s="4" t="s">
        <v>245</v>
      </c>
      <c r="H38" s="5">
        <v>76.349999999999994</v>
      </c>
      <c r="I38" s="5">
        <v>0.75</v>
      </c>
      <c r="J38" s="5">
        <v>8.0299999999999994</v>
      </c>
      <c r="K38" s="5">
        <v>7.95</v>
      </c>
      <c r="L38" s="24">
        <v>3.56</v>
      </c>
      <c r="M38" s="33">
        <f t="shared" si="47"/>
        <v>72.789999999999992</v>
      </c>
      <c r="N38" s="6">
        <v>42838</v>
      </c>
      <c r="O38" s="1" t="s">
        <v>258</v>
      </c>
      <c r="P38" s="9" t="s">
        <v>259</v>
      </c>
      <c r="Q38" s="8">
        <v>0.3</v>
      </c>
      <c r="R38" s="9" t="s">
        <v>260</v>
      </c>
      <c r="S38" s="8">
        <v>3.9</v>
      </c>
      <c r="T38" s="9" t="s">
        <v>261</v>
      </c>
      <c r="U38" s="8">
        <v>5.6</v>
      </c>
      <c r="V38" s="9" t="s">
        <v>262</v>
      </c>
      <c r="AI38" s="42" t="s">
        <v>253</v>
      </c>
      <c r="AJ38" s="42" t="s">
        <v>254</v>
      </c>
      <c r="AK38" s="56" t="s">
        <v>1834</v>
      </c>
      <c r="AM38" s="1" t="s">
        <v>255</v>
      </c>
      <c r="AN38" s="1" t="s">
        <v>256</v>
      </c>
      <c r="AO38" s="13" t="str">
        <f>algandmed!AP38</f>
        <v xml:space="preserve">Väline kaitsetoru katki, sisemine korras, VPA pealt lahti. Veepinnal naftasaaduste kihti pole. Toru kõrgus maapinnast muutuv, kuna karjääritööd on jätnud toru üksikule saarele. Mõõtmised tehtud sisemisest plasttorust, mille kõrgus on 76,35m. </v>
      </c>
      <c r="AP38" s="13" t="str">
        <f>algandmed!AQ38</f>
        <v>Proov võeti pumbaga MP-1.</v>
      </c>
      <c r="AQ38" s="13" t="str">
        <f>algandmed!AR38</f>
        <v>Proovi võtmisel 03.10.2017 oli vett VPA-s 34l, pumba sügavus oli 8,5m manteltoru otsast. Proov võeti pärast 4-kordse veekoguse välja pumpamist (9 minutit) sagedusel 200Hz. q 0,25. S 0,36</v>
      </c>
      <c r="AR38" s="13" t="str">
        <f>algandmed!AS38</f>
        <v>VPA-d mitte taastada ja see tuleb likvideerida, kuna on kahjustatud ja jääb karjääri arengule ette.</v>
      </c>
      <c r="AS38" s="1" t="s">
        <v>60</v>
      </c>
      <c r="AU38" s="1">
        <f t="shared" si="1"/>
        <v>5</v>
      </c>
      <c r="AV38" s="1">
        <f t="shared" si="2"/>
        <v>7</v>
      </c>
      <c r="AW38" s="1">
        <f t="shared" si="3"/>
        <v>10</v>
      </c>
      <c r="AX38" s="1">
        <f t="shared" si="4"/>
        <v>17</v>
      </c>
      <c r="AY38" s="1">
        <f t="shared" si="5"/>
        <v>10</v>
      </c>
      <c r="AZ38" s="1">
        <f t="shared" si="6"/>
        <v>11</v>
      </c>
      <c r="BA38" s="1">
        <f t="shared" si="7"/>
        <v>14</v>
      </c>
      <c r="BB38" s="1">
        <f t="shared" si="8"/>
        <v>5</v>
      </c>
      <c r="BC38" s="1">
        <f t="shared" si="9"/>
        <v>4</v>
      </c>
      <c r="BD38" s="1">
        <f t="shared" si="10"/>
        <v>4</v>
      </c>
      <c r="BE38" s="1">
        <f t="shared" si="11"/>
        <v>4</v>
      </c>
      <c r="BF38" s="1">
        <f t="shared" si="12"/>
        <v>4</v>
      </c>
      <c r="BG38" s="1">
        <f t="shared" si="13"/>
        <v>5</v>
      </c>
      <c r="BH38" s="1">
        <f t="shared" si="14"/>
        <v>5</v>
      </c>
      <c r="BI38" s="1">
        <f t="shared" si="15"/>
        <v>52</v>
      </c>
      <c r="BJ38" s="1">
        <f t="shared" si="16"/>
        <v>35</v>
      </c>
      <c r="BK38" s="1">
        <f t="shared" si="17"/>
        <v>3</v>
      </c>
      <c r="BL38" s="1">
        <f t="shared" si="18"/>
        <v>90</v>
      </c>
      <c r="BM38" s="1">
        <f t="shared" si="19"/>
        <v>3</v>
      </c>
      <c r="BN38" s="1">
        <f t="shared" si="20"/>
        <v>73</v>
      </c>
      <c r="BO38" s="1">
        <f t="shared" si="21"/>
        <v>3</v>
      </c>
      <c r="BP38" s="1">
        <f t="shared" si="22"/>
        <v>107</v>
      </c>
      <c r="BQ38" s="1">
        <f t="shared" si="23"/>
        <v>0</v>
      </c>
      <c r="BR38" s="1">
        <f t="shared" si="24"/>
        <v>0</v>
      </c>
      <c r="BS38" s="1">
        <f t="shared" si="25"/>
        <v>0</v>
      </c>
      <c r="BT38" s="1">
        <f t="shared" si="26"/>
        <v>0</v>
      </c>
      <c r="BU38" s="1">
        <f t="shared" si="27"/>
        <v>0</v>
      </c>
      <c r="BV38" s="1">
        <f t="shared" si="28"/>
        <v>0</v>
      </c>
      <c r="BW38" s="1">
        <f t="shared" si="29"/>
        <v>0</v>
      </c>
      <c r="BX38" s="1">
        <f t="shared" si="30"/>
        <v>0</v>
      </c>
      <c r="BY38" s="1">
        <f t="shared" si="31"/>
        <v>0</v>
      </c>
      <c r="BZ38" s="1">
        <f t="shared" si="32"/>
        <v>0</v>
      </c>
      <c r="CA38" s="1">
        <f t="shared" si="33"/>
        <v>0</v>
      </c>
      <c r="CB38" s="1">
        <f t="shared" si="34"/>
        <v>0</v>
      </c>
      <c r="CC38" s="1">
        <f t="shared" si="35"/>
        <v>10</v>
      </c>
      <c r="CD38" s="1">
        <f t="shared" si="36"/>
        <v>11</v>
      </c>
      <c r="CE38" s="1">
        <f t="shared" si="37"/>
        <v>18</v>
      </c>
      <c r="CF38" s="1">
        <f t="shared" si="38"/>
        <v>0</v>
      </c>
      <c r="CG38" s="1">
        <f t="shared" si="39"/>
        <v>8</v>
      </c>
      <c r="CH38" s="1">
        <f t="shared" si="40"/>
        <v>11</v>
      </c>
      <c r="CI38" s="1">
        <f t="shared" si="41"/>
        <v>242</v>
      </c>
      <c r="CJ38" s="1">
        <f t="shared" si="42"/>
        <v>25</v>
      </c>
      <c r="CK38" s="1">
        <f t="shared" si="43"/>
        <v>186</v>
      </c>
      <c r="CL38" s="1">
        <f t="shared" si="44"/>
        <v>99</v>
      </c>
      <c r="CM38" s="1">
        <f t="shared" si="45"/>
        <v>105</v>
      </c>
      <c r="CN38" s="1">
        <f t="shared" si="46"/>
        <v>1186</v>
      </c>
    </row>
    <row r="39" spans="1:92" ht="13.15" customHeight="1">
      <c r="A39" s="2">
        <v>53456</v>
      </c>
      <c r="B39" s="3" t="s">
        <v>263</v>
      </c>
      <c r="C39" s="1" t="s">
        <v>243</v>
      </c>
      <c r="D39" s="3" t="s">
        <v>244</v>
      </c>
      <c r="E39" s="5">
        <v>596911.79500000004</v>
      </c>
      <c r="F39" s="5">
        <v>6464839.9239999996</v>
      </c>
      <c r="G39" s="4" t="s">
        <v>245</v>
      </c>
      <c r="H39" s="5">
        <v>73.94</v>
      </c>
      <c r="I39" s="5">
        <v>0.77</v>
      </c>
      <c r="J39" s="5">
        <v>4.83</v>
      </c>
      <c r="K39" s="5">
        <v>5</v>
      </c>
      <c r="L39" s="24">
        <v>1.74</v>
      </c>
      <c r="M39" s="33">
        <f t="shared" si="47"/>
        <v>72.2</v>
      </c>
      <c r="N39" s="6">
        <v>42838</v>
      </c>
      <c r="O39" s="1" t="s">
        <v>264</v>
      </c>
      <c r="P39" s="9" t="s">
        <v>265</v>
      </c>
      <c r="Q39" s="9"/>
      <c r="R39" s="8"/>
      <c r="AI39" s="42" t="s">
        <v>253</v>
      </c>
      <c r="AJ39" s="42" t="s">
        <v>254</v>
      </c>
      <c r="AK39" s="56" t="s">
        <v>1834</v>
      </c>
      <c r="AM39" s="1" t="s">
        <v>255</v>
      </c>
      <c r="AN39" s="1" t="s">
        <v>256</v>
      </c>
      <c r="AO39" s="13" t="str">
        <f>algandmed!AP39</f>
        <v>VPA on terve. Suletud tabalukuga, võti olemas. Sisemine plasttoru 8cm välisest torust madalamal. Algne sügavus oli oli 5m. Veepinnal naftasaaduste kihti pole.</v>
      </c>
      <c r="AP39" s="13" t="str">
        <f>algandmed!AQ39</f>
        <v>Proov võeti pumbaga MP-1.</v>
      </c>
      <c r="AQ39" s="13" t="str">
        <f>algandmed!AR39</f>
        <v>Proovi võtmisel 03.10.2017 oli vett VPA-s 34l, pumba sügavus oli 5,25m manteltoru otsast. Proov võeti pärast 4-kordse veekoguse välja pumpamist (8 minutit) sagedusel 200Hz. q 0,27. S 0,5</v>
      </c>
      <c r="AR39" s="13" t="str">
        <f>algandmed!AS39</f>
        <v>Jätkata seiret.</v>
      </c>
      <c r="AS39" s="15" t="s">
        <v>266</v>
      </c>
      <c r="AU39" s="1">
        <f t="shared" si="1"/>
        <v>5</v>
      </c>
      <c r="AV39" s="1">
        <f t="shared" si="2"/>
        <v>4</v>
      </c>
      <c r="AW39" s="1">
        <f t="shared" si="3"/>
        <v>10</v>
      </c>
      <c r="AX39" s="1">
        <f t="shared" si="4"/>
        <v>17</v>
      </c>
      <c r="AY39" s="1">
        <f t="shared" si="5"/>
        <v>10</v>
      </c>
      <c r="AZ39" s="1">
        <f t="shared" si="6"/>
        <v>11</v>
      </c>
      <c r="BA39" s="1">
        <f t="shared" si="7"/>
        <v>14</v>
      </c>
      <c r="BB39" s="1">
        <f t="shared" si="8"/>
        <v>5</v>
      </c>
      <c r="BC39" s="1">
        <f t="shared" si="9"/>
        <v>4</v>
      </c>
      <c r="BD39" s="1">
        <f t="shared" si="10"/>
        <v>4</v>
      </c>
      <c r="BE39" s="1">
        <f t="shared" si="11"/>
        <v>1</v>
      </c>
      <c r="BF39" s="1">
        <f t="shared" si="12"/>
        <v>4</v>
      </c>
      <c r="BG39" s="1">
        <f t="shared" si="13"/>
        <v>4</v>
      </c>
      <c r="BH39" s="1">
        <f t="shared" si="14"/>
        <v>5</v>
      </c>
      <c r="BI39" s="1">
        <f t="shared" si="15"/>
        <v>32</v>
      </c>
      <c r="BJ39" s="1">
        <f t="shared" si="16"/>
        <v>24</v>
      </c>
      <c r="BK39" s="1">
        <f t="shared" si="17"/>
        <v>0</v>
      </c>
      <c r="BL39" s="1">
        <f t="shared" si="18"/>
        <v>0</v>
      </c>
      <c r="BM39" s="1">
        <f t="shared" si="19"/>
        <v>0</v>
      </c>
      <c r="BN39" s="1">
        <f t="shared" si="20"/>
        <v>0</v>
      </c>
      <c r="BO39" s="1">
        <f t="shared" si="21"/>
        <v>0</v>
      </c>
      <c r="BP39" s="1">
        <f t="shared" si="22"/>
        <v>0</v>
      </c>
      <c r="BQ39" s="1">
        <f t="shared" si="23"/>
        <v>0</v>
      </c>
      <c r="BR39" s="1">
        <f t="shared" si="24"/>
        <v>0</v>
      </c>
      <c r="BS39" s="1">
        <f t="shared" si="25"/>
        <v>0</v>
      </c>
      <c r="BT39" s="1">
        <f t="shared" si="26"/>
        <v>0</v>
      </c>
      <c r="BU39" s="1">
        <f t="shared" si="27"/>
        <v>0</v>
      </c>
      <c r="BV39" s="1">
        <f t="shared" si="28"/>
        <v>0</v>
      </c>
      <c r="BW39" s="1">
        <f t="shared" si="29"/>
        <v>0</v>
      </c>
      <c r="BX39" s="1">
        <f t="shared" si="30"/>
        <v>0</v>
      </c>
      <c r="BY39" s="1">
        <f t="shared" si="31"/>
        <v>0</v>
      </c>
      <c r="BZ39" s="1">
        <f t="shared" si="32"/>
        <v>0</v>
      </c>
      <c r="CA39" s="1">
        <f t="shared" si="33"/>
        <v>0</v>
      </c>
      <c r="CB39" s="1">
        <f t="shared" si="34"/>
        <v>0</v>
      </c>
      <c r="CC39" s="1">
        <f t="shared" si="35"/>
        <v>10</v>
      </c>
      <c r="CD39" s="1">
        <f t="shared" si="36"/>
        <v>11</v>
      </c>
      <c r="CE39" s="1">
        <f t="shared" si="37"/>
        <v>18</v>
      </c>
      <c r="CF39" s="1">
        <f t="shared" si="38"/>
        <v>0</v>
      </c>
      <c r="CG39" s="1">
        <f t="shared" si="39"/>
        <v>8</v>
      </c>
      <c r="CH39" s="1">
        <f t="shared" si="40"/>
        <v>11</v>
      </c>
      <c r="CI39" s="1">
        <f t="shared" si="41"/>
        <v>158</v>
      </c>
      <c r="CJ39" s="1">
        <f t="shared" si="42"/>
        <v>25</v>
      </c>
      <c r="CK39" s="1">
        <f t="shared" si="43"/>
        <v>186</v>
      </c>
      <c r="CL39" s="1">
        <f t="shared" si="44"/>
        <v>15</v>
      </c>
      <c r="CM39" s="1">
        <f t="shared" si="45"/>
        <v>111</v>
      </c>
      <c r="CN39" s="1">
        <f t="shared" si="46"/>
        <v>707</v>
      </c>
    </row>
    <row r="40" spans="1:92" ht="13.15" customHeight="1">
      <c r="B40" s="3" t="s">
        <v>712</v>
      </c>
      <c r="C40" s="1" t="s">
        <v>267</v>
      </c>
      <c r="D40" s="1" t="s">
        <v>268</v>
      </c>
      <c r="E40" s="35">
        <v>730919.43</v>
      </c>
      <c r="F40" s="35">
        <v>6588502.0199999996</v>
      </c>
      <c r="G40" s="4" t="s">
        <v>269</v>
      </c>
      <c r="H40" s="5">
        <v>31.37</v>
      </c>
      <c r="I40" s="5">
        <v>0.66</v>
      </c>
      <c r="J40" s="5">
        <v>5.86</v>
      </c>
      <c r="K40" s="5">
        <v>5.6</v>
      </c>
      <c r="L40" s="24">
        <v>1.64</v>
      </c>
      <c r="M40" s="24">
        <f t="shared" si="47"/>
        <v>29.73</v>
      </c>
      <c r="N40" s="6">
        <v>42843</v>
      </c>
      <c r="O40" s="1" t="s">
        <v>270</v>
      </c>
      <c r="P40" s="9" t="s">
        <v>271</v>
      </c>
      <c r="Q40" s="8">
        <v>2.5</v>
      </c>
      <c r="R40" s="9" t="s">
        <v>272</v>
      </c>
      <c r="S40" s="8">
        <v>3.5</v>
      </c>
      <c r="T40" s="9" t="s">
        <v>273</v>
      </c>
      <c r="AI40" s="42" t="s">
        <v>274</v>
      </c>
      <c r="AJ40" s="42" t="s">
        <v>275</v>
      </c>
      <c r="AK40" s="48" t="s">
        <v>1797</v>
      </c>
      <c r="AM40" s="1" t="s">
        <v>57</v>
      </c>
      <c r="AN40" s="1" t="s">
        <v>276</v>
      </c>
      <c r="AO40" s="13" t="str">
        <f>algandmed!AP40</f>
        <v>VPA on terve. VPA-l puudus päis, pandi uus päis. Avamiseks 6-kantvõti 8. Veepinnal naftasaaduste kihti pole, põhjas 30cm paks õli.</v>
      </c>
      <c r="AP40" s="13" t="str">
        <f>algandmed!AQ40</f>
        <v>Proovi ei võeta, kuna see iseloomustaks vaid naftasaaduste lahustuvust vees.</v>
      </c>
      <c r="AQ40" s="13" t="str">
        <f>algandmed!AR40</f>
        <v>-</v>
      </c>
      <c r="AR40" s="13" t="str">
        <f>algandmed!AS40</f>
        <v>VPA puhastada õlisest settest ja säilitada edaspidiseks seireks.</v>
      </c>
      <c r="AS40" s="1" t="s">
        <v>277</v>
      </c>
      <c r="AU40" s="1">
        <f t="shared" si="1"/>
        <v>0</v>
      </c>
      <c r="AV40" s="1">
        <f t="shared" si="2"/>
        <v>5</v>
      </c>
      <c r="AW40" s="1">
        <f t="shared" si="3"/>
        <v>10</v>
      </c>
      <c r="AX40" s="1">
        <f t="shared" si="4"/>
        <v>18</v>
      </c>
      <c r="AY40" s="1">
        <f t="shared" si="5"/>
        <v>9</v>
      </c>
      <c r="AZ40" s="1">
        <f t="shared" si="6"/>
        <v>10</v>
      </c>
      <c r="BA40" s="1">
        <f t="shared" si="7"/>
        <v>14</v>
      </c>
      <c r="BB40" s="1">
        <f t="shared" si="8"/>
        <v>5</v>
      </c>
      <c r="BC40" s="1">
        <f t="shared" si="9"/>
        <v>4</v>
      </c>
      <c r="BD40" s="1">
        <f t="shared" si="10"/>
        <v>4</v>
      </c>
      <c r="BE40" s="1">
        <f t="shared" si="11"/>
        <v>3</v>
      </c>
      <c r="BF40" s="1">
        <f t="shared" si="12"/>
        <v>4</v>
      </c>
      <c r="BG40" s="1">
        <f t="shared" si="13"/>
        <v>5</v>
      </c>
      <c r="BH40" s="1">
        <f t="shared" si="14"/>
        <v>5</v>
      </c>
      <c r="BI40" s="1">
        <f t="shared" si="15"/>
        <v>42</v>
      </c>
      <c r="BJ40" s="1">
        <f t="shared" si="16"/>
        <v>64</v>
      </c>
      <c r="BK40" s="1">
        <f t="shared" si="17"/>
        <v>3</v>
      </c>
      <c r="BL40" s="1">
        <f t="shared" si="18"/>
        <v>57</v>
      </c>
      <c r="BM40" s="1">
        <f t="shared" si="19"/>
        <v>3</v>
      </c>
      <c r="BN40" s="1">
        <f t="shared" si="20"/>
        <v>85</v>
      </c>
      <c r="BO40" s="1">
        <f t="shared" si="21"/>
        <v>0</v>
      </c>
      <c r="BP40" s="1">
        <f t="shared" si="22"/>
        <v>0</v>
      </c>
      <c r="BQ40" s="1">
        <f t="shared" si="23"/>
        <v>0</v>
      </c>
      <c r="BR40" s="1">
        <f t="shared" si="24"/>
        <v>0</v>
      </c>
      <c r="BS40" s="1">
        <f t="shared" si="25"/>
        <v>0</v>
      </c>
      <c r="BT40" s="1">
        <f t="shared" si="26"/>
        <v>0</v>
      </c>
      <c r="BU40" s="1">
        <f t="shared" si="27"/>
        <v>0</v>
      </c>
      <c r="BV40" s="1">
        <f t="shared" si="28"/>
        <v>0</v>
      </c>
      <c r="BW40" s="1">
        <f t="shared" si="29"/>
        <v>0</v>
      </c>
      <c r="BX40" s="1">
        <f t="shared" si="30"/>
        <v>0</v>
      </c>
      <c r="BY40" s="1">
        <f t="shared" si="31"/>
        <v>0</v>
      </c>
      <c r="BZ40" s="1">
        <f t="shared" si="32"/>
        <v>0</v>
      </c>
      <c r="CA40" s="1">
        <f t="shared" si="33"/>
        <v>0</v>
      </c>
      <c r="CB40" s="1">
        <f t="shared" si="34"/>
        <v>0</v>
      </c>
      <c r="CC40" s="1">
        <f t="shared" si="35"/>
        <v>8</v>
      </c>
      <c r="CD40" s="1">
        <f t="shared" si="36"/>
        <v>8</v>
      </c>
      <c r="CE40" s="1">
        <f t="shared" si="37"/>
        <v>48</v>
      </c>
      <c r="CF40" s="1">
        <f t="shared" si="38"/>
        <v>0</v>
      </c>
      <c r="CG40" s="1">
        <f t="shared" si="39"/>
        <v>8</v>
      </c>
      <c r="CH40" s="1">
        <f t="shared" si="40"/>
        <v>12</v>
      </c>
      <c r="CI40" s="1">
        <f t="shared" si="41"/>
        <v>130</v>
      </c>
      <c r="CJ40" s="1">
        <f t="shared" si="42"/>
        <v>76</v>
      </c>
      <c r="CK40" s="1">
        <f t="shared" si="43"/>
        <v>1</v>
      </c>
      <c r="CL40" s="1">
        <f t="shared" si="44"/>
        <v>64</v>
      </c>
      <c r="CM40" s="1">
        <f t="shared" si="45"/>
        <v>83</v>
      </c>
      <c r="CN40" s="1">
        <f t="shared" si="46"/>
        <v>788</v>
      </c>
    </row>
    <row r="41" spans="1:92" ht="13.15" customHeight="1">
      <c r="B41" s="3" t="s">
        <v>717</v>
      </c>
      <c r="C41" s="1" t="s">
        <v>267</v>
      </c>
      <c r="D41" s="1" t="s">
        <v>268</v>
      </c>
      <c r="E41" s="35">
        <v>730885.99</v>
      </c>
      <c r="F41" s="35">
        <v>6588439.8799999999</v>
      </c>
      <c r="G41" s="4" t="s">
        <v>269</v>
      </c>
      <c r="H41" s="5">
        <v>31.46</v>
      </c>
      <c r="I41" s="5">
        <v>1.01</v>
      </c>
      <c r="J41" s="5">
        <v>1.28</v>
      </c>
      <c r="K41" s="5">
        <v>5.0999999999999996</v>
      </c>
      <c r="L41" s="24">
        <v>1.63</v>
      </c>
      <c r="M41" s="24">
        <f t="shared" si="47"/>
        <v>29.830000000000002</v>
      </c>
      <c r="N41" s="6">
        <v>42843</v>
      </c>
      <c r="O41" s="1" t="s">
        <v>278</v>
      </c>
      <c r="P41" s="9" t="s">
        <v>279</v>
      </c>
      <c r="Q41" s="8">
        <v>1</v>
      </c>
      <c r="R41" s="9" t="s">
        <v>280</v>
      </c>
      <c r="S41" s="8">
        <v>2.2000000000000002</v>
      </c>
      <c r="T41" s="9" t="s">
        <v>281</v>
      </c>
      <c r="U41" s="8">
        <v>4</v>
      </c>
      <c r="V41" s="9" t="s">
        <v>282</v>
      </c>
      <c r="AI41" s="42" t="s">
        <v>274</v>
      </c>
      <c r="AJ41" s="42" t="s">
        <v>275</v>
      </c>
      <c r="AK41" s="48" t="s">
        <v>1797</v>
      </c>
      <c r="AM41" s="1" t="s">
        <v>57</v>
      </c>
      <c r="AN41" s="1" t="s">
        <v>276</v>
      </c>
      <c r="AO41" s="13" t="str">
        <f>algandmed!AP41</f>
        <v>VPA päis katki, pandi uus päis. Avamiseks 6-kantvõti 8. Veepinnal naftasaaduste kihti pole.</v>
      </c>
      <c r="AP41" s="13" t="str">
        <f>algandmed!AQ41</f>
        <v xml:space="preserve">VPA täisloobitud, sügavus vaid 2,29m torust (1,28m maapinnast). Veesammas VPA manteltoru osas vaid 0,66m. Proovi ei võetud. </v>
      </c>
      <c r="AQ41" s="13" t="str">
        <f>algandmed!AR41</f>
        <v>-</v>
      </c>
      <c r="AR41" s="13" t="str">
        <f>algandmed!AS41</f>
        <v>VPA puhastada settest ja säilitada edaspidiseks seireks.</v>
      </c>
      <c r="AS41" s="1" t="s">
        <v>277</v>
      </c>
      <c r="AU41" s="1">
        <f t="shared" si="1"/>
        <v>0</v>
      </c>
      <c r="AV41" s="1">
        <f t="shared" si="2"/>
        <v>5</v>
      </c>
      <c r="AW41" s="1">
        <f t="shared" si="3"/>
        <v>10</v>
      </c>
      <c r="AX41" s="1">
        <f t="shared" si="4"/>
        <v>18</v>
      </c>
      <c r="AY41" s="1">
        <f t="shared" si="5"/>
        <v>9</v>
      </c>
      <c r="AZ41" s="1">
        <f t="shared" si="6"/>
        <v>10</v>
      </c>
      <c r="BA41" s="1">
        <f t="shared" si="7"/>
        <v>14</v>
      </c>
      <c r="BB41" s="1">
        <f t="shared" si="8"/>
        <v>5</v>
      </c>
      <c r="BC41" s="1">
        <f t="shared" si="9"/>
        <v>4</v>
      </c>
      <c r="BD41" s="1">
        <f t="shared" si="10"/>
        <v>4</v>
      </c>
      <c r="BE41" s="1">
        <f t="shared" si="11"/>
        <v>3</v>
      </c>
      <c r="BF41" s="1">
        <f t="shared" si="12"/>
        <v>4</v>
      </c>
      <c r="BG41" s="1">
        <f t="shared" si="13"/>
        <v>5</v>
      </c>
      <c r="BH41" s="1">
        <f t="shared" si="14"/>
        <v>5</v>
      </c>
      <c r="BI41" s="1">
        <f t="shared" si="15"/>
        <v>42</v>
      </c>
      <c r="BJ41" s="1">
        <f t="shared" si="16"/>
        <v>44</v>
      </c>
      <c r="BK41" s="1">
        <f t="shared" si="17"/>
        <v>1</v>
      </c>
      <c r="BL41" s="1">
        <f t="shared" si="18"/>
        <v>35</v>
      </c>
      <c r="BM41" s="1">
        <f t="shared" si="19"/>
        <v>3</v>
      </c>
      <c r="BN41" s="1">
        <f t="shared" si="20"/>
        <v>57</v>
      </c>
      <c r="BO41" s="1">
        <f t="shared" si="21"/>
        <v>1</v>
      </c>
      <c r="BP41" s="1">
        <f t="shared" si="22"/>
        <v>64</v>
      </c>
      <c r="BQ41" s="1">
        <f t="shared" si="23"/>
        <v>0</v>
      </c>
      <c r="BR41" s="1">
        <f t="shared" si="24"/>
        <v>0</v>
      </c>
      <c r="BS41" s="1">
        <f t="shared" si="25"/>
        <v>0</v>
      </c>
      <c r="BT41" s="1">
        <f t="shared" si="26"/>
        <v>0</v>
      </c>
      <c r="BU41" s="1">
        <f t="shared" si="27"/>
        <v>0</v>
      </c>
      <c r="BV41" s="1">
        <f t="shared" si="28"/>
        <v>0</v>
      </c>
      <c r="BW41" s="1">
        <f t="shared" si="29"/>
        <v>0</v>
      </c>
      <c r="BX41" s="1">
        <f t="shared" si="30"/>
        <v>0</v>
      </c>
      <c r="BY41" s="1">
        <f t="shared" si="31"/>
        <v>0</v>
      </c>
      <c r="BZ41" s="1">
        <f t="shared" si="32"/>
        <v>0</v>
      </c>
      <c r="CA41" s="1">
        <f t="shared" si="33"/>
        <v>0</v>
      </c>
      <c r="CB41" s="1">
        <f t="shared" si="34"/>
        <v>0</v>
      </c>
      <c r="CC41" s="1">
        <f t="shared" si="35"/>
        <v>8</v>
      </c>
      <c r="CD41" s="1">
        <f t="shared" si="36"/>
        <v>8</v>
      </c>
      <c r="CE41" s="1">
        <f t="shared" si="37"/>
        <v>48</v>
      </c>
      <c r="CF41" s="1">
        <f t="shared" si="38"/>
        <v>0</v>
      </c>
      <c r="CG41" s="1">
        <f t="shared" si="39"/>
        <v>8</v>
      </c>
      <c r="CH41" s="1">
        <f t="shared" si="40"/>
        <v>12</v>
      </c>
      <c r="CI41" s="1">
        <f t="shared" si="41"/>
        <v>91</v>
      </c>
      <c r="CJ41" s="1">
        <f t="shared" si="42"/>
        <v>124</v>
      </c>
      <c r="CK41" s="1">
        <f t="shared" si="43"/>
        <v>1</v>
      </c>
      <c r="CL41" s="1">
        <f t="shared" si="44"/>
        <v>56</v>
      </c>
      <c r="CM41" s="1">
        <f t="shared" si="45"/>
        <v>83</v>
      </c>
      <c r="CN41" s="1">
        <f t="shared" si="46"/>
        <v>782</v>
      </c>
    </row>
    <row r="42" spans="1:92" ht="13.15" customHeight="1">
      <c r="B42" s="3" t="s">
        <v>1718</v>
      </c>
      <c r="C42" s="1" t="s">
        <v>267</v>
      </c>
      <c r="D42" s="1" t="s">
        <v>268</v>
      </c>
      <c r="E42" s="35">
        <v>731172.06</v>
      </c>
      <c r="F42" s="35">
        <v>6588453.25</v>
      </c>
      <c r="G42" s="4" t="s">
        <v>269</v>
      </c>
      <c r="H42" s="5">
        <v>31.65</v>
      </c>
      <c r="I42" s="5">
        <v>0.53</v>
      </c>
      <c r="J42" s="5">
        <v>6.7</v>
      </c>
      <c r="K42" s="5">
        <v>6.1</v>
      </c>
      <c r="L42" s="24">
        <f>I42+1.17</f>
        <v>1.7</v>
      </c>
      <c r="M42" s="24">
        <f t="shared" si="47"/>
        <v>29.95</v>
      </c>
      <c r="N42" s="6">
        <v>42843</v>
      </c>
      <c r="O42" s="1" t="s">
        <v>283</v>
      </c>
      <c r="P42" s="9" t="s">
        <v>279</v>
      </c>
      <c r="Q42" s="8">
        <v>0.9</v>
      </c>
      <c r="R42" s="9" t="s">
        <v>280</v>
      </c>
      <c r="S42" s="8">
        <v>1.5</v>
      </c>
      <c r="T42" s="9" t="s">
        <v>284</v>
      </c>
      <c r="U42" s="8">
        <v>2</v>
      </c>
      <c r="V42" s="9" t="s">
        <v>282</v>
      </c>
      <c r="AI42" s="42" t="s">
        <v>274</v>
      </c>
      <c r="AJ42" s="42" t="s">
        <v>275</v>
      </c>
      <c r="AK42" s="48" t="s">
        <v>1797</v>
      </c>
      <c r="AM42" s="1" t="s">
        <v>57</v>
      </c>
      <c r="AN42" s="1" t="s">
        <v>276</v>
      </c>
      <c r="AO42" s="13" t="str">
        <f>algandmed!AP42</f>
        <v>VPA on terve. Päise avamiseks padrunvõti 17. Veepinnal 0,5cm naftasaaduste kiht.</v>
      </c>
      <c r="AP42" s="13" t="str">
        <f>algandmed!AQ42</f>
        <v>Proovi ei võeta, kuna see iseloomustaks vaid naftasaaduste lahustuvust vees.</v>
      </c>
      <c r="AQ42" s="13" t="str">
        <f>algandmed!AR42</f>
        <v>-</v>
      </c>
      <c r="AR42" s="13" t="str">
        <f>algandmed!AS42</f>
        <v>VPA puhastada naftasaadustest ja säilitada edaspidiseks seireks.</v>
      </c>
      <c r="AS42" s="1" t="s">
        <v>277</v>
      </c>
      <c r="AU42" s="1">
        <f t="shared" si="1"/>
        <v>0</v>
      </c>
      <c r="AV42" s="1">
        <f t="shared" si="2"/>
        <v>5</v>
      </c>
      <c r="AW42" s="1">
        <f t="shared" si="3"/>
        <v>10</v>
      </c>
      <c r="AX42" s="1">
        <f t="shared" si="4"/>
        <v>18</v>
      </c>
      <c r="AY42" s="1">
        <f t="shared" si="5"/>
        <v>9</v>
      </c>
      <c r="AZ42" s="1">
        <f t="shared" si="6"/>
        <v>10</v>
      </c>
      <c r="BA42" s="1">
        <f t="shared" si="7"/>
        <v>14</v>
      </c>
      <c r="BB42" s="1">
        <f t="shared" si="8"/>
        <v>5</v>
      </c>
      <c r="BC42" s="1">
        <f t="shared" si="9"/>
        <v>4</v>
      </c>
      <c r="BD42" s="1">
        <f t="shared" si="10"/>
        <v>3</v>
      </c>
      <c r="BE42" s="1">
        <f t="shared" si="11"/>
        <v>3</v>
      </c>
      <c r="BF42" s="1">
        <f t="shared" si="12"/>
        <v>3</v>
      </c>
      <c r="BG42" s="1">
        <f t="shared" si="13"/>
        <v>5</v>
      </c>
      <c r="BH42" s="1">
        <f t="shared" si="14"/>
        <v>5</v>
      </c>
      <c r="BI42" s="1">
        <f t="shared" si="15"/>
        <v>44</v>
      </c>
      <c r="BJ42" s="1">
        <f t="shared" si="16"/>
        <v>44</v>
      </c>
      <c r="BK42" s="1">
        <f t="shared" si="17"/>
        <v>3</v>
      </c>
      <c r="BL42" s="1">
        <f t="shared" si="18"/>
        <v>35</v>
      </c>
      <c r="BM42" s="1">
        <f t="shared" si="19"/>
        <v>3</v>
      </c>
      <c r="BN42" s="1">
        <f t="shared" si="20"/>
        <v>60</v>
      </c>
      <c r="BO42" s="1">
        <f t="shared" si="21"/>
        <v>1</v>
      </c>
      <c r="BP42" s="1">
        <f t="shared" si="22"/>
        <v>64</v>
      </c>
      <c r="BQ42" s="1">
        <f t="shared" si="23"/>
        <v>0</v>
      </c>
      <c r="BR42" s="1">
        <f t="shared" si="24"/>
        <v>0</v>
      </c>
      <c r="BS42" s="1">
        <f t="shared" si="25"/>
        <v>0</v>
      </c>
      <c r="BT42" s="1">
        <f t="shared" si="26"/>
        <v>0</v>
      </c>
      <c r="BU42" s="1">
        <f t="shared" si="27"/>
        <v>0</v>
      </c>
      <c r="BV42" s="1">
        <f t="shared" si="28"/>
        <v>0</v>
      </c>
      <c r="BW42" s="1">
        <f t="shared" si="29"/>
        <v>0</v>
      </c>
      <c r="BX42" s="1">
        <f t="shared" si="30"/>
        <v>0</v>
      </c>
      <c r="BY42" s="1">
        <f t="shared" si="31"/>
        <v>0</v>
      </c>
      <c r="BZ42" s="1">
        <f t="shared" si="32"/>
        <v>0</v>
      </c>
      <c r="CA42" s="1">
        <f t="shared" si="33"/>
        <v>0</v>
      </c>
      <c r="CB42" s="1">
        <f t="shared" si="34"/>
        <v>0</v>
      </c>
      <c r="CC42" s="1">
        <f t="shared" si="35"/>
        <v>8</v>
      </c>
      <c r="CD42" s="1">
        <f t="shared" si="36"/>
        <v>8</v>
      </c>
      <c r="CE42" s="1">
        <f t="shared" si="37"/>
        <v>48</v>
      </c>
      <c r="CF42" s="1">
        <f t="shared" si="38"/>
        <v>0</v>
      </c>
      <c r="CG42" s="1">
        <f t="shared" si="39"/>
        <v>8</v>
      </c>
      <c r="CH42" s="1">
        <f t="shared" si="40"/>
        <v>12</v>
      </c>
      <c r="CI42" s="1">
        <f t="shared" si="41"/>
        <v>80</v>
      </c>
      <c r="CJ42" s="1">
        <f t="shared" si="42"/>
        <v>76</v>
      </c>
      <c r="CK42" s="1">
        <f t="shared" si="43"/>
        <v>1</v>
      </c>
      <c r="CL42" s="1">
        <f t="shared" si="44"/>
        <v>64</v>
      </c>
      <c r="CM42" s="1">
        <f t="shared" si="45"/>
        <v>83</v>
      </c>
      <c r="CN42" s="1">
        <f t="shared" si="46"/>
        <v>736</v>
      </c>
    </row>
    <row r="43" spans="1:92" ht="13.15" customHeight="1">
      <c r="A43" s="2">
        <v>19860</v>
      </c>
      <c r="B43" s="3" t="s">
        <v>285</v>
      </c>
      <c r="C43" s="1" t="s">
        <v>286</v>
      </c>
      <c r="D43" s="3" t="s">
        <v>287</v>
      </c>
      <c r="E43" s="5">
        <v>591190.97100000002</v>
      </c>
      <c r="F43" s="5">
        <v>6489221.3509999998</v>
      </c>
      <c r="G43" s="4" t="s">
        <v>288</v>
      </c>
      <c r="H43" s="5">
        <v>78.12</v>
      </c>
      <c r="I43" s="5">
        <v>0.7</v>
      </c>
      <c r="J43" s="5">
        <v>4.9800000000000004</v>
      </c>
      <c r="K43" s="5">
        <v>5.05</v>
      </c>
      <c r="L43" s="24">
        <v>3.61</v>
      </c>
      <c r="M43" s="33">
        <f t="shared" si="47"/>
        <v>74.510000000000005</v>
      </c>
      <c r="N43" s="6">
        <v>42838</v>
      </c>
      <c r="O43" s="1" t="s">
        <v>289</v>
      </c>
      <c r="P43" s="9" t="s">
        <v>290</v>
      </c>
      <c r="Q43" s="8">
        <v>2.9</v>
      </c>
      <c r="R43" s="9" t="s">
        <v>291</v>
      </c>
      <c r="AI43" s="42" t="s">
        <v>292</v>
      </c>
      <c r="AJ43" s="42" t="s">
        <v>293</v>
      </c>
      <c r="AK43" s="48" t="s">
        <v>1835</v>
      </c>
      <c r="AM43" s="1" t="s">
        <v>255</v>
      </c>
      <c r="AN43" s="1" t="s">
        <v>294</v>
      </c>
      <c r="AO43" s="13" t="str">
        <f>algandmed!AP43</f>
        <v>VPA on terve. Avamiseks 6-kant võti 8. Veepinnal paks naftasaaduste kiht, proovivõtutoru alla ei lähe. Algne sügavus oli oli 5,05m.</v>
      </c>
      <c r="AP43" s="13" t="str">
        <f>algandmed!AQ43</f>
        <v>Proovi ei võeta, kuna see iseloomustab vaid naftasaaduste lahustuvust vees.</v>
      </c>
      <c r="AQ43" s="13" t="str">
        <f>algandmed!AR43</f>
        <v>-</v>
      </c>
      <c r="AR43" s="13" t="str">
        <f>algandmed!AS43</f>
        <v xml:space="preserve">Jätkata seiret. </v>
      </c>
      <c r="AS43" s="1" t="s">
        <v>60</v>
      </c>
      <c r="AU43" s="1">
        <f t="shared" si="1"/>
        <v>5</v>
      </c>
      <c r="AV43" s="1">
        <f t="shared" si="2"/>
        <v>7</v>
      </c>
      <c r="AW43" s="1">
        <f t="shared" si="3"/>
        <v>10</v>
      </c>
      <c r="AX43" s="1">
        <f t="shared" si="4"/>
        <v>9</v>
      </c>
      <c r="AY43" s="1">
        <f t="shared" si="5"/>
        <v>10</v>
      </c>
      <c r="AZ43" s="1">
        <f t="shared" si="6"/>
        <v>11</v>
      </c>
      <c r="BA43" s="1">
        <f t="shared" si="7"/>
        <v>14</v>
      </c>
      <c r="BB43" s="1">
        <f t="shared" si="8"/>
        <v>5</v>
      </c>
      <c r="BC43" s="1">
        <f t="shared" si="9"/>
        <v>3</v>
      </c>
      <c r="BD43" s="1">
        <f t="shared" si="10"/>
        <v>4</v>
      </c>
      <c r="BE43" s="1">
        <f t="shared" si="11"/>
        <v>4</v>
      </c>
      <c r="BF43" s="1">
        <f t="shared" si="12"/>
        <v>4</v>
      </c>
      <c r="BG43" s="1">
        <f t="shared" si="13"/>
        <v>5</v>
      </c>
      <c r="BH43" s="1">
        <f t="shared" si="14"/>
        <v>5</v>
      </c>
      <c r="BI43" s="1">
        <f t="shared" si="15"/>
        <v>60</v>
      </c>
      <c r="BJ43" s="1">
        <f t="shared" si="16"/>
        <v>118</v>
      </c>
      <c r="BK43" s="1">
        <f t="shared" si="17"/>
        <v>3</v>
      </c>
      <c r="BL43" s="1">
        <f t="shared" si="18"/>
        <v>135</v>
      </c>
      <c r="BM43" s="1">
        <f t="shared" si="19"/>
        <v>0</v>
      </c>
      <c r="BN43" s="1">
        <f t="shared" si="20"/>
        <v>0</v>
      </c>
      <c r="BO43" s="1">
        <f t="shared" si="21"/>
        <v>0</v>
      </c>
      <c r="BP43" s="1">
        <f t="shared" si="22"/>
        <v>0</v>
      </c>
      <c r="BQ43" s="1">
        <f t="shared" si="23"/>
        <v>0</v>
      </c>
      <c r="BR43" s="1">
        <f t="shared" si="24"/>
        <v>0</v>
      </c>
      <c r="BS43" s="1">
        <f t="shared" si="25"/>
        <v>0</v>
      </c>
      <c r="BT43" s="1">
        <f t="shared" si="26"/>
        <v>0</v>
      </c>
      <c r="BU43" s="1">
        <f t="shared" si="27"/>
        <v>0</v>
      </c>
      <c r="BV43" s="1">
        <f t="shared" si="28"/>
        <v>0</v>
      </c>
      <c r="BW43" s="1">
        <f t="shared" si="29"/>
        <v>0</v>
      </c>
      <c r="BX43" s="1">
        <f t="shared" si="30"/>
        <v>0</v>
      </c>
      <c r="BY43" s="1">
        <f t="shared" si="31"/>
        <v>0</v>
      </c>
      <c r="BZ43" s="1">
        <f t="shared" si="32"/>
        <v>0</v>
      </c>
      <c r="CA43" s="1">
        <f t="shared" si="33"/>
        <v>0</v>
      </c>
      <c r="CB43" s="1">
        <f t="shared" si="34"/>
        <v>0</v>
      </c>
      <c r="CC43" s="1">
        <f t="shared" si="35"/>
        <v>17</v>
      </c>
      <c r="CD43" s="1">
        <f t="shared" si="36"/>
        <v>8</v>
      </c>
      <c r="CE43" s="1">
        <f t="shared" si="37"/>
        <v>40</v>
      </c>
      <c r="CF43" s="1">
        <f t="shared" si="38"/>
        <v>0</v>
      </c>
      <c r="CG43" s="1">
        <f t="shared" si="39"/>
        <v>8</v>
      </c>
      <c r="CH43" s="1">
        <f t="shared" si="40"/>
        <v>11</v>
      </c>
      <c r="CI43" s="1">
        <f t="shared" si="41"/>
        <v>131</v>
      </c>
      <c r="CJ43" s="1">
        <f t="shared" si="42"/>
        <v>75</v>
      </c>
      <c r="CK43" s="1">
        <f t="shared" si="43"/>
        <v>1</v>
      </c>
      <c r="CL43" s="1">
        <f t="shared" si="44"/>
        <v>16</v>
      </c>
      <c r="CM43" s="1">
        <f t="shared" si="45"/>
        <v>105</v>
      </c>
      <c r="CN43" s="1">
        <f t="shared" si="46"/>
        <v>824</v>
      </c>
    </row>
    <row r="44" spans="1:92" ht="13.15" customHeight="1">
      <c r="A44" s="2">
        <v>19861</v>
      </c>
      <c r="B44" s="3" t="s">
        <v>295</v>
      </c>
      <c r="C44" s="1" t="s">
        <v>286</v>
      </c>
      <c r="D44" s="3" t="s">
        <v>287</v>
      </c>
      <c r="E44" s="5">
        <v>591260.93000000005</v>
      </c>
      <c r="F44" s="5">
        <v>6489274.7980000004</v>
      </c>
      <c r="G44" s="4" t="s">
        <v>288</v>
      </c>
      <c r="H44" s="5">
        <v>77.88</v>
      </c>
      <c r="I44" s="5">
        <v>0.86</v>
      </c>
      <c r="J44" s="5">
        <v>6</v>
      </c>
      <c r="K44" s="5">
        <v>7.4</v>
      </c>
      <c r="L44" s="24">
        <v>4.2699999999999996</v>
      </c>
      <c r="M44" s="33">
        <f t="shared" si="47"/>
        <v>73.61</v>
      </c>
      <c r="N44" s="6">
        <v>42838</v>
      </c>
      <c r="O44" s="1" t="s">
        <v>296</v>
      </c>
      <c r="P44" s="9" t="s">
        <v>291</v>
      </c>
      <c r="Q44" s="8">
        <v>2.9</v>
      </c>
      <c r="R44" s="9" t="s">
        <v>291</v>
      </c>
      <c r="AI44" s="42" t="s">
        <v>292</v>
      </c>
      <c r="AJ44" s="42" t="s">
        <v>293</v>
      </c>
      <c r="AK44" s="48" t="s">
        <v>1835</v>
      </c>
      <c r="AM44" s="1" t="s">
        <v>255</v>
      </c>
      <c r="AN44" s="1" t="s">
        <v>294</v>
      </c>
      <c r="AO44" s="13" t="str">
        <f>algandmed!AP44</f>
        <v>VPA on terve. Avamiseks 6-kant võti 8. Sisemine plasttoru on 31cm metalltorust madalamal. Algne sügavus oli oli 7,4m. Veepinnal naftasaaduste kihti pole.</v>
      </c>
      <c r="AP44" s="13" t="str">
        <f>algandmed!AQ44</f>
        <v>Proov võeti pumbaga MP-1. Pumpamisel annab väga palju liivast setet.</v>
      </c>
      <c r="AQ44" s="13" t="str">
        <f>algandmed!AR44</f>
        <v>Proovi võtmisel 03.10.2017 oli vett VPA-s 36l, pumba sügavus oli 5,75m manteltoru otsast. Proov võeti pärast 4-kordse veekoguse välja pumpamist (8 minutit) sagedusel 120Hz. q 0,07. S 0,86</v>
      </c>
      <c r="AR44" s="13" t="str">
        <f>algandmed!AS44</f>
        <v xml:space="preserve">Jätkata seiret. </v>
      </c>
      <c r="AS44" s="1" t="s">
        <v>60</v>
      </c>
      <c r="AU44" s="1">
        <f t="shared" si="1"/>
        <v>5</v>
      </c>
      <c r="AV44" s="1">
        <f t="shared" si="2"/>
        <v>7</v>
      </c>
      <c r="AW44" s="1">
        <f t="shared" si="3"/>
        <v>10</v>
      </c>
      <c r="AX44" s="1">
        <f t="shared" si="4"/>
        <v>9</v>
      </c>
      <c r="AY44" s="1">
        <f t="shared" si="5"/>
        <v>9</v>
      </c>
      <c r="AZ44" s="1">
        <f t="shared" si="6"/>
        <v>11</v>
      </c>
      <c r="BA44" s="1">
        <f t="shared" si="7"/>
        <v>14</v>
      </c>
      <c r="BB44" s="1">
        <f t="shared" si="8"/>
        <v>5</v>
      </c>
      <c r="BC44" s="1">
        <f t="shared" si="9"/>
        <v>4</v>
      </c>
      <c r="BD44" s="1">
        <f t="shared" si="10"/>
        <v>1</v>
      </c>
      <c r="BE44" s="1">
        <f t="shared" si="11"/>
        <v>3</v>
      </c>
      <c r="BF44" s="1">
        <f t="shared" si="12"/>
        <v>4</v>
      </c>
      <c r="BG44" s="1">
        <f t="shared" si="13"/>
        <v>5</v>
      </c>
      <c r="BH44" s="1">
        <f t="shared" si="14"/>
        <v>5</v>
      </c>
      <c r="BI44" s="1">
        <f t="shared" si="15"/>
        <v>59</v>
      </c>
      <c r="BJ44" s="1">
        <f t="shared" si="16"/>
        <v>135</v>
      </c>
      <c r="BK44" s="1">
        <f t="shared" si="17"/>
        <v>3</v>
      </c>
      <c r="BL44" s="1">
        <f t="shared" si="18"/>
        <v>135</v>
      </c>
      <c r="BM44" s="1">
        <f t="shared" si="19"/>
        <v>0</v>
      </c>
      <c r="BN44" s="1">
        <f t="shared" si="20"/>
        <v>0</v>
      </c>
      <c r="BO44" s="1">
        <f t="shared" si="21"/>
        <v>0</v>
      </c>
      <c r="BP44" s="1">
        <f t="shared" si="22"/>
        <v>0</v>
      </c>
      <c r="BQ44" s="1">
        <f t="shared" si="23"/>
        <v>0</v>
      </c>
      <c r="BR44" s="1">
        <f t="shared" si="24"/>
        <v>0</v>
      </c>
      <c r="BS44" s="1">
        <f t="shared" si="25"/>
        <v>0</v>
      </c>
      <c r="BT44" s="1">
        <f t="shared" si="26"/>
        <v>0</v>
      </c>
      <c r="BU44" s="1">
        <f t="shared" si="27"/>
        <v>0</v>
      </c>
      <c r="BV44" s="1">
        <f t="shared" si="28"/>
        <v>0</v>
      </c>
      <c r="BW44" s="1">
        <f t="shared" si="29"/>
        <v>0</v>
      </c>
      <c r="BX44" s="1">
        <f t="shared" si="30"/>
        <v>0</v>
      </c>
      <c r="BY44" s="1">
        <f t="shared" si="31"/>
        <v>0</v>
      </c>
      <c r="BZ44" s="1">
        <f t="shared" si="32"/>
        <v>0</v>
      </c>
      <c r="CA44" s="1">
        <f t="shared" si="33"/>
        <v>0</v>
      </c>
      <c r="CB44" s="1">
        <f t="shared" si="34"/>
        <v>0</v>
      </c>
      <c r="CC44" s="1">
        <f t="shared" si="35"/>
        <v>17</v>
      </c>
      <c r="CD44" s="1">
        <f t="shared" si="36"/>
        <v>8</v>
      </c>
      <c r="CE44" s="1">
        <f t="shared" si="37"/>
        <v>40</v>
      </c>
      <c r="CF44" s="1">
        <f t="shared" si="38"/>
        <v>0</v>
      </c>
      <c r="CG44" s="1">
        <f t="shared" si="39"/>
        <v>8</v>
      </c>
      <c r="CH44" s="1">
        <f t="shared" si="40"/>
        <v>11</v>
      </c>
      <c r="CI44" s="1">
        <f t="shared" si="41"/>
        <v>153</v>
      </c>
      <c r="CJ44" s="1">
        <f t="shared" si="42"/>
        <v>68</v>
      </c>
      <c r="CK44" s="1">
        <f t="shared" si="43"/>
        <v>187</v>
      </c>
      <c r="CL44" s="1">
        <f t="shared" si="44"/>
        <v>16</v>
      </c>
      <c r="CM44" s="1">
        <f t="shared" si="45"/>
        <v>105</v>
      </c>
      <c r="CN44" s="1">
        <f t="shared" si="46"/>
        <v>1037</v>
      </c>
    </row>
    <row r="45" spans="1:92" ht="13.15" customHeight="1">
      <c r="A45" s="2">
        <v>19827</v>
      </c>
      <c r="B45" s="3" t="s">
        <v>297</v>
      </c>
      <c r="C45" s="13" t="s">
        <v>298</v>
      </c>
      <c r="D45" s="3" t="s">
        <v>299</v>
      </c>
      <c r="E45" s="5">
        <v>426783.99699999997</v>
      </c>
      <c r="F45" s="5">
        <v>6531394.1160000004</v>
      </c>
      <c r="G45" s="4" t="s">
        <v>300</v>
      </c>
      <c r="H45" s="5">
        <v>21.57</v>
      </c>
      <c r="I45" s="5">
        <v>0.56999999999999995</v>
      </c>
      <c r="J45" s="5">
        <v>2.84</v>
      </c>
      <c r="K45" s="5">
        <v>2.8</v>
      </c>
      <c r="L45" s="24">
        <v>2.2200000000000002</v>
      </c>
      <c r="M45" s="33">
        <f t="shared" si="47"/>
        <v>19.350000000000001</v>
      </c>
      <c r="N45" s="6">
        <v>42818</v>
      </c>
      <c r="O45" s="1" t="s">
        <v>301</v>
      </c>
      <c r="P45" s="9" t="s">
        <v>302</v>
      </c>
      <c r="Q45" s="8">
        <v>1.5</v>
      </c>
      <c r="R45" s="9" t="s">
        <v>303</v>
      </c>
      <c r="AI45" s="42" t="s">
        <v>304</v>
      </c>
      <c r="AJ45" s="42" t="s">
        <v>305</v>
      </c>
      <c r="AK45" s="45" t="s">
        <v>1799</v>
      </c>
      <c r="AM45" s="1" t="s">
        <v>306</v>
      </c>
      <c r="AN45" s="1" t="s">
        <v>307</v>
      </c>
      <c r="AO45" s="13" t="str">
        <f>algandmed!AP45</f>
        <v>VPA on terve. Avamiseks 6-kantvõti 8. VPA sügavus vaid 2,84m, Veepinnal naftasaaduste kihti pole.</v>
      </c>
      <c r="AP45" s="13" t="str">
        <f>algandmed!AQ45</f>
        <v>Proov võeti pumbaga MP-1</v>
      </c>
      <c r="AQ45" s="13" t="str">
        <f>algandmed!AR45</f>
        <v>Proovi võtmisel 05.04.2017 oli vett VPA-s 2,4l, pumba sügavus oli 3,1m manteltoru otsast. Proov võeti pärast 4-kordse veekoguse väljapumpamist (105 sekundit) sagedusel 100Hz. VPA tootlikkust limiteerib filtertoru läbimõõt. q 0,017. S 0,88</v>
      </c>
      <c r="AR45" s="13" t="str">
        <f>algandmed!AS45</f>
        <v xml:space="preserve">Jätkata seiret. </v>
      </c>
      <c r="AS45" s="1" t="s">
        <v>60</v>
      </c>
      <c r="AU45" s="1">
        <f t="shared" si="1"/>
        <v>5</v>
      </c>
      <c r="AV45" s="1">
        <f t="shared" si="2"/>
        <v>7</v>
      </c>
      <c r="AW45" s="1">
        <f t="shared" si="3"/>
        <v>10</v>
      </c>
      <c r="AX45" s="1">
        <f t="shared" si="4"/>
        <v>11</v>
      </c>
      <c r="AY45" s="1">
        <f t="shared" si="5"/>
        <v>10</v>
      </c>
      <c r="AZ45" s="1">
        <f t="shared" si="6"/>
        <v>11</v>
      </c>
      <c r="BA45" s="1">
        <f t="shared" si="7"/>
        <v>14</v>
      </c>
      <c r="BB45" s="1">
        <f t="shared" si="8"/>
        <v>5</v>
      </c>
      <c r="BC45" s="1">
        <f t="shared" si="9"/>
        <v>4</v>
      </c>
      <c r="BD45" s="1">
        <f t="shared" si="10"/>
        <v>4</v>
      </c>
      <c r="BE45" s="1">
        <f t="shared" si="11"/>
        <v>3</v>
      </c>
      <c r="BF45" s="1">
        <f t="shared" si="12"/>
        <v>4</v>
      </c>
      <c r="BG45" s="1">
        <f t="shared" si="13"/>
        <v>5</v>
      </c>
      <c r="BH45" s="1">
        <f t="shared" si="14"/>
        <v>5</v>
      </c>
      <c r="BI45" s="1">
        <f t="shared" si="15"/>
        <v>58</v>
      </c>
      <c r="BJ45" s="1">
        <f t="shared" si="16"/>
        <v>94</v>
      </c>
      <c r="BK45" s="1">
        <f t="shared" si="17"/>
        <v>3</v>
      </c>
      <c r="BL45" s="1">
        <f t="shared" si="18"/>
        <v>95</v>
      </c>
      <c r="BM45" s="1">
        <f t="shared" si="19"/>
        <v>0</v>
      </c>
      <c r="BN45" s="1">
        <f t="shared" si="20"/>
        <v>0</v>
      </c>
      <c r="BO45" s="1">
        <f t="shared" si="21"/>
        <v>0</v>
      </c>
      <c r="BP45" s="1">
        <f t="shared" si="22"/>
        <v>0</v>
      </c>
      <c r="BQ45" s="1">
        <f t="shared" si="23"/>
        <v>0</v>
      </c>
      <c r="BR45" s="1">
        <f t="shared" si="24"/>
        <v>0</v>
      </c>
      <c r="BS45" s="1">
        <f t="shared" si="25"/>
        <v>0</v>
      </c>
      <c r="BT45" s="1">
        <f t="shared" si="26"/>
        <v>0</v>
      </c>
      <c r="BU45" s="1">
        <f t="shared" si="27"/>
        <v>0</v>
      </c>
      <c r="BV45" s="1">
        <f t="shared" si="28"/>
        <v>0</v>
      </c>
      <c r="BW45" s="1">
        <f t="shared" si="29"/>
        <v>0</v>
      </c>
      <c r="BX45" s="1">
        <f t="shared" si="30"/>
        <v>0</v>
      </c>
      <c r="BY45" s="1">
        <f t="shared" si="31"/>
        <v>0</v>
      </c>
      <c r="BZ45" s="1">
        <f t="shared" si="32"/>
        <v>0</v>
      </c>
      <c r="CA45" s="1">
        <f t="shared" si="33"/>
        <v>0</v>
      </c>
      <c r="CB45" s="1">
        <f t="shared" si="34"/>
        <v>0</v>
      </c>
      <c r="CC45" s="1">
        <f t="shared" si="35"/>
        <v>16</v>
      </c>
      <c r="CD45" s="1">
        <f t="shared" si="36"/>
        <v>8</v>
      </c>
      <c r="CE45" s="1">
        <f t="shared" si="37"/>
        <v>28</v>
      </c>
      <c r="CF45" s="1">
        <f t="shared" si="38"/>
        <v>0</v>
      </c>
      <c r="CG45" s="1">
        <f t="shared" si="39"/>
        <v>4</v>
      </c>
      <c r="CH45" s="1">
        <f t="shared" si="40"/>
        <v>13</v>
      </c>
      <c r="CI45" s="1">
        <f t="shared" si="41"/>
        <v>97</v>
      </c>
      <c r="CJ45" s="1">
        <f t="shared" si="42"/>
        <v>24</v>
      </c>
      <c r="CK45" s="1">
        <f t="shared" si="43"/>
        <v>238</v>
      </c>
      <c r="CL45" s="1">
        <f t="shared" si="44"/>
        <v>16</v>
      </c>
      <c r="CM45" s="1">
        <f t="shared" si="45"/>
        <v>105</v>
      </c>
      <c r="CN45" s="1">
        <f t="shared" si="46"/>
        <v>897</v>
      </c>
    </row>
    <row r="46" spans="1:92" ht="13.15" customHeight="1">
      <c r="B46" s="3" t="s">
        <v>1721</v>
      </c>
      <c r="C46" s="1" t="s">
        <v>309</v>
      </c>
      <c r="D46" s="1" t="s">
        <v>310</v>
      </c>
      <c r="E46" s="17">
        <v>518155.1</v>
      </c>
      <c r="F46" s="17">
        <v>6586192.7000000002</v>
      </c>
      <c r="G46" s="46" t="s">
        <v>311</v>
      </c>
      <c r="H46" s="30">
        <v>29.08</v>
      </c>
      <c r="I46" s="30">
        <v>0.08</v>
      </c>
      <c r="J46" s="17"/>
      <c r="K46" s="17">
        <v>9.1999999999999993</v>
      </c>
      <c r="L46" s="30">
        <f>I46+0.52</f>
        <v>0.6</v>
      </c>
      <c r="M46" s="33">
        <f t="shared" si="47"/>
        <v>28.479999999999997</v>
      </c>
      <c r="N46" s="6">
        <v>35782</v>
      </c>
      <c r="O46" s="1" t="s">
        <v>312</v>
      </c>
      <c r="P46" s="9" t="s">
        <v>313</v>
      </c>
      <c r="Q46" s="8">
        <v>0.5</v>
      </c>
      <c r="R46" s="9" t="s">
        <v>314</v>
      </c>
      <c r="S46" s="8">
        <v>2</v>
      </c>
      <c r="T46" s="9" t="s">
        <v>315</v>
      </c>
      <c r="U46" s="8">
        <v>5.5</v>
      </c>
      <c r="V46" s="9" t="s">
        <v>316</v>
      </c>
      <c r="W46" s="8">
        <v>5.7</v>
      </c>
      <c r="X46" s="9" t="s">
        <v>317</v>
      </c>
      <c r="AI46" s="1" t="s">
        <v>318</v>
      </c>
      <c r="AJ46" s="9">
        <v>12867891</v>
      </c>
      <c r="AK46" s="3" t="s">
        <v>1831</v>
      </c>
      <c r="AM46" s="1" t="s">
        <v>116</v>
      </c>
      <c r="AN46" s="1" t="s">
        <v>319</v>
      </c>
      <c r="AO46" s="13" t="str">
        <f>algandmed!AP46</f>
        <v>VPA on hävinud.</v>
      </c>
      <c r="AP46" s="13" t="str">
        <f>algandmed!AQ46</f>
        <v>-</v>
      </c>
      <c r="AQ46" s="13" t="str">
        <f>algandmed!AR46</f>
        <v>-</v>
      </c>
      <c r="AR46" s="13" t="str">
        <f>algandmed!AS46</f>
        <v>-</v>
      </c>
      <c r="AS46" s="1" t="s">
        <v>320</v>
      </c>
      <c r="AU46" s="1">
        <f t="shared" si="1"/>
        <v>0</v>
      </c>
      <c r="AV46" s="1">
        <f t="shared" si="2"/>
        <v>4</v>
      </c>
      <c r="AW46" s="1">
        <f t="shared" si="3"/>
        <v>10</v>
      </c>
      <c r="AX46" s="1">
        <f t="shared" si="4"/>
        <v>20</v>
      </c>
      <c r="AY46" s="1">
        <f t="shared" si="5"/>
        <v>8</v>
      </c>
      <c r="AZ46" s="1">
        <f t="shared" si="6"/>
        <v>9</v>
      </c>
      <c r="BA46" s="1">
        <f t="shared" si="7"/>
        <v>14</v>
      </c>
      <c r="BB46" s="1">
        <f t="shared" si="8"/>
        <v>5</v>
      </c>
      <c r="BC46" s="1">
        <f t="shared" si="9"/>
        <v>4</v>
      </c>
      <c r="BD46" s="1">
        <f t="shared" si="10"/>
        <v>0</v>
      </c>
      <c r="BE46" s="1">
        <f t="shared" si="11"/>
        <v>3</v>
      </c>
      <c r="BF46" s="1">
        <f t="shared" si="12"/>
        <v>3</v>
      </c>
      <c r="BG46" s="1">
        <f t="shared" si="13"/>
        <v>5</v>
      </c>
      <c r="BH46" s="1">
        <f t="shared" si="14"/>
        <v>5</v>
      </c>
      <c r="BI46" s="1">
        <f t="shared" si="15"/>
        <v>42</v>
      </c>
      <c r="BJ46" s="1">
        <f t="shared" si="16"/>
        <v>40</v>
      </c>
      <c r="BK46" s="1">
        <f t="shared" si="17"/>
        <v>3</v>
      </c>
      <c r="BL46" s="1">
        <f t="shared" si="18"/>
        <v>60</v>
      </c>
      <c r="BM46" s="1">
        <f t="shared" si="19"/>
        <v>1</v>
      </c>
      <c r="BN46" s="1">
        <f t="shared" si="20"/>
        <v>59</v>
      </c>
      <c r="BO46" s="1">
        <f t="shared" si="21"/>
        <v>3</v>
      </c>
      <c r="BP46" s="1">
        <f t="shared" si="22"/>
        <v>13</v>
      </c>
      <c r="BQ46" s="1">
        <f t="shared" si="23"/>
        <v>3</v>
      </c>
      <c r="BR46" s="1">
        <f t="shared" si="24"/>
        <v>34</v>
      </c>
      <c r="BS46" s="1">
        <f t="shared" si="25"/>
        <v>0</v>
      </c>
      <c r="BT46" s="1">
        <f t="shared" si="26"/>
        <v>0</v>
      </c>
      <c r="BU46" s="1">
        <f t="shared" si="27"/>
        <v>0</v>
      </c>
      <c r="BV46" s="1">
        <f t="shared" si="28"/>
        <v>0</v>
      </c>
      <c r="BW46" s="1">
        <f t="shared" si="29"/>
        <v>0</v>
      </c>
      <c r="BX46" s="1">
        <f t="shared" si="30"/>
        <v>0</v>
      </c>
      <c r="BY46" s="1">
        <f t="shared" si="31"/>
        <v>0</v>
      </c>
      <c r="BZ46" s="1">
        <f t="shared" si="32"/>
        <v>0</v>
      </c>
      <c r="CA46" s="1">
        <f t="shared" si="33"/>
        <v>0</v>
      </c>
      <c r="CB46" s="1">
        <f t="shared" si="34"/>
        <v>0</v>
      </c>
      <c r="CC46" s="1">
        <f t="shared" si="35"/>
        <v>23</v>
      </c>
      <c r="CD46" s="1">
        <f t="shared" si="36"/>
        <v>8</v>
      </c>
      <c r="CE46" s="1">
        <f t="shared" si="37"/>
        <v>35</v>
      </c>
      <c r="CF46" s="1">
        <f t="shared" si="38"/>
        <v>0</v>
      </c>
      <c r="CG46" s="1">
        <f t="shared" si="39"/>
        <v>5</v>
      </c>
      <c r="CH46" s="1">
        <f t="shared" si="40"/>
        <v>10</v>
      </c>
      <c r="CI46" s="1">
        <f t="shared" si="41"/>
        <v>15</v>
      </c>
      <c r="CJ46" s="1">
        <f t="shared" si="42"/>
        <v>1</v>
      </c>
      <c r="CK46" s="1">
        <f t="shared" si="43"/>
        <v>1</v>
      </c>
      <c r="CL46" s="1">
        <f t="shared" si="44"/>
        <v>1</v>
      </c>
      <c r="CM46" s="1">
        <f t="shared" si="45"/>
        <v>104</v>
      </c>
      <c r="CN46" s="1">
        <f t="shared" si="46"/>
        <v>551</v>
      </c>
    </row>
    <row r="47" spans="1:92" ht="13.15" customHeight="1">
      <c r="B47" s="3" t="s">
        <v>1722</v>
      </c>
      <c r="C47" s="1" t="s">
        <v>309</v>
      </c>
      <c r="D47" s="1" t="s">
        <v>310</v>
      </c>
      <c r="E47" s="17">
        <v>518228.93699999998</v>
      </c>
      <c r="F47" s="17">
        <v>6586177.9199999999</v>
      </c>
      <c r="G47" s="46" t="s">
        <v>311</v>
      </c>
      <c r="H47" s="30">
        <v>29.01</v>
      </c>
      <c r="I47" s="30">
        <v>0.1</v>
      </c>
      <c r="J47" s="17">
        <v>7.3</v>
      </c>
      <c r="K47" s="17">
        <v>9.1</v>
      </c>
      <c r="L47" s="30">
        <v>1.17</v>
      </c>
      <c r="M47" s="33">
        <f t="shared" si="47"/>
        <v>27.840000000000003</v>
      </c>
      <c r="N47" s="6">
        <v>42893</v>
      </c>
      <c r="O47" s="1" t="s">
        <v>321</v>
      </c>
      <c r="P47" s="9" t="s">
        <v>83</v>
      </c>
      <c r="Q47" s="8">
        <v>0.25</v>
      </c>
      <c r="R47" s="9" t="s">
        <v>322</v>
      </c>
      <c r="S47" s="8">
        <v>1</v>
      </c>
      <c r="T47" s="9" t="s">
        <v>323</v>
      </c>
      <c r="U47" s="8">
        <v>2.8</v>
      </c>
      <c r="V47" s="9" t="s">
        <v>324</v>
      </c>
      <c r="W47" s="8">
        <v>5.0999999999999996</v>
      </c>
      <c r="X47" s="9" t="s">
        <v>325</v>
      </c>
      <c r="Y47" s="8">
        <v>6.2</v>
      </c>
      <c r="Z47" s="9" t="s">
        <v>326</v>
      </c>
      <c r="AA47" s="8">
        <v>6.5</v>
      </c>
      <c r="AB47" s="9" t="s">
        <v>327</v>
      </c>
      <c r="AI47" s="1" t="s">
        <v>318</v>
      </c>
      <c r="AJ47" s="9">
        <v>12867891</v>
      </c>
      <c r="AK47" s="3" t="s">
        <v>1831</v>
      </c>
      <c r="AM47" s="1" t="s">
        <v>116</v>
      </c>
      <c r="AN47" s="1" t="s">
        <v>319</v>
      </c>
      <c r="AO47" s="13" t="str">
        <f>algandmed!AP47</f>
        <v>Metallmantel on väljavõetud. Plastikmantel lahti, ei ole lubjakivis kinni. Päis on keere keermes. Pinnavesi ei ole lubjakivist isoleeritud ja saab valguda plastiktoru tagant VPA-sse. Algne sügavus oli oli 9,1m. Veepinnal naftasaaduste kihti pole.</v>
      </c>
      <c r="AP47" s="13" t="str">
        <f>algandmed!AQ47</f>
        <v>Proovi ei võetud.</v>
      </c>
      <c r="AQ47" s="13" t="str">
        <f>algandmed!AR47</f>
        <v>-</v>
      </c>
      <c r="AR47" s="13" t="str">
        <f>algandmed!AS47</f>
        <v>VPA nõuetekohaselt likvideerida.</v>
      </c>
      <c r="AS47" s="1" t="s">
        <v>329</v>
      </c>
      <c r="AU47" s="1">
        <f t="shared" si="1"/>
        <v>0</v>
      </c>
      <c r="AV47" s="1">
        <f t="shared" si="2"/>
        <v>4</v>
      </c>
      <c r="AW47" s="1">
        <f t="shared" si="3"/>
        <v>10</v>
      </c>
      <c r="AX47" s="1">
        <f t="shared" si="4"/>
        <v>20</v>
      </c>
      <c r="AY47" s="1">
        <f t="shared" si="5"/>
        <v>10</v>
      </c>
      <c r="AZ47" s="1">
        <f t="shared" si="6"/>
        <v>10</v>
      </c>
      <c r="BA47" s="1">
        <f t="shared" si="7"/>
        <v>14</v>
      </c>
      <c r="BB47" s="1">
        <f t="shared" si="8"/>
        <v>5</v>
      </c>
      <c r="BC47" s="1">
        <f t="shared" si="9"/>
        <v>3</v>
      </c>
      <c r="BD47" s="1">
        <f t="shared" si="10"/>
        <v>3</v>
      </c>
      <c r="BE47" s="1">
        <f t="shared" si="11"/>
        <v>3</v>
      </c>
      <c r="BF47" s="1">
        <f t="shared" si="12"/>
        <v>4</v>
      </c>
      <c r="BG47" s="1">
        <f t="shared" si="13"/>
        <v>5</v>
      </c>
      <c r="BH47" s="1">
        <f t="shared" si="14"/>
        <v>5</v>
      </c>
      <c r="BI47" s="1">
        <f t="shared" si="15"/>
        <v>58</v>
      </c>
      <c r="BJ47" s="1">
        <f t="shared" si="16"/>
        <v>4</v>
      </c>
      <c r="BK47" s="1">
        <f t="shared" si="17"/>
        <v>4</v>
      </c>
      <c r="BL47" s="1">
        <f t="shared" si="18"/>
        <v>45</v>
      </c>
      <c r="BM47" s="1">
        <f t="shared" si="19"/>
        <v>1</v>
      </c>
      <c r="BN47" s="1">
        <f t="shared" si="20"/>
        <v>61</v>
      </c>
      <c r="BO47" s="1">
        <f t="shared" si="21"/>
        <v>3</v>
      </c>
      <c r="BP47" s="1">
        <f t="shared" si="22"/>
        <v>85</v>
      </c>
      <c r="BQ47" s="1">
        <f t="shared" si="23"/>
        <v>3</v>
      </c>
      <c r="BR47" s="1">
        <f t="shared" si="24"/>
        <v>50</v>
      </c>
      <c r="BS47" s="1">
        <f t="shared" si="25"/>
        <v>3</v>
      </c>
      <c r="BT47" s="1">
        <f t="shared" si="26"/>
        <v>45</v>
      </c>
      <c r="BU47" s="1">
        <f t="shared" si="27"/>
        <v>3</v>
      </c>
      <c r="BV47" s="1">
        <f t="shared" si="28"/>
        <v>19</v>
      </c>
      <c r="BW47" s="1">
        <f t="shared" si="29"/>
        <v>0</v>
      </c>
      <c r="BX47" s="1">
        <f t="shared" si="30"/>
        <v>0</v>
      </c>
      <c r="BY47" s="1">
        <f t="shared" si="31"/>
        <v>0</v>
      </c>
      <c r="BZ47" s="1">
        <f t="shared" si="32"/>
        <v>0</v>
      </c>
      <c r="CA47" s="1">
        <f t="shared" si="33"/>
        <v>0</v>
      </c>
      <c r="CB47" s="1">
        <f t="shared" si="34"/>
        <v>0</v>
      </c>
      <c r="CC47" s="1">
        <f t="shared" si="35"/>
        <v>23</v>
      </c>
      <c r="CD47" s="1">
        <f t="shared" si="36"/>
        <v>8</v>
      </c>
      <c r="CE47" s="1">
        <f t="shared" si="37"/>
        <v>35</v>
      </c>
      <c r="CF47" s="1">
        <f t="shared" si="38"/>
        <v>0</v>
      </c>
      <c r="CG47" s="1">
        <f t="shared" si="39"/>
        <v>5</v>
      </c>
      <c r="CH47" s="1">
        <f t="shared" si="40"/>
        <v>10</v>
      </c>
      <c r="CI47" s="1">
        <f t="shared" si="41"/>
        <v>246</v>
      </c>
      <c r="CJ47" s="1">
        <f t="shared" si="42"/>
        <v>17</v>
      </c>
      <c r="CK47" s="1">
        <f t="shared" si="43"/>
        <v>1</v>
      </c>
      <c r="CL47" s="1">
        <f t="shared" si="44"/>
        <v>32</v>
      </c>
      <c r="CM47" s="1">
        <f t="shared" si="45"/>
        <v>104</v>
      </c>
      <c r="CN47" s="1">
        <f t="shared" si="46"/>
        <v>961</v>
      </c>
    </row>
    <row r="48" spans="1:92" ht="13.15" customHeight="1">
      <c r="B48" s="3" t="s">
        <v>1723</v>
      </c>
      <c r="C48" s="1" t="s">
        <v>309</v>
      </c>
      <c r="D48" s="1" t="s">
        <v>310</v>
      </c>
      <c r="E48" s="17">
        <v>518199.18699999998</v>
      </c>
      <c r="F48" s="17">
        <v>6586152.4939999999</v>
      </c>
      <c r="G48" s="46" t="s">
        <v>311</v>
      </c>
      <c r="H48" s="30">
        <v>29.24</v>
      </c>
      <c r="I48" s="30">
        <v>0.45</v>
      </c>
      <c r="J48" s="17">
        <v>0.7</v>
      </c>
      <c r="K48" s="17">
        <v>7</v>
      </c>
      <c r="L48" s="30" t="s">
        <v>330</v>
      </c>
      <c r="M48" s="30" t="s">
        <v>331</v>
      </c>
      <c r="N48" s="6">
        <v>42893</v>
      </c>
      <c r="O48" s="1" t="s">
        <v>332</v>
      </c>
      <c r="P48" s="9" t="s">
        <v>333</v>
      </c>
      <c r="Q48" s="8">
        <v>0.8</v>
      </c>
      <c r="R48" s="9" t="s">
        <v>334</v>
      </c>
      <c r="AI48" s="1" t="s">
        <v>318</v>
      </c>
      <c r="AJ48" s="9">
        <v>12867891</v>
      </c>
      <c r="AK48" s="3" t="s">
        <v>1831</v>
      </c>
      <c r="AM48" s="1" t="s">
        <v>116</v>
      </c>
      <c r="AN48" s="1" t="s">
        <v>319</v>
      </c>
      <c r="AO48" s="13" t="str">
        <f>algandmed!AP48</f>
        <v>Metallmantel on väljavõetud. Plastiktoru päiseta, pealt lahti. VPA on 0,7m sügavuselt kinni. Algne sügavus oli oli 7m.</v>
      </c>
      <c r="AP48" s="13" t="str">
        <f>algandmed!AQ48</f>
        <v>Proovi ei võetud.</v>
      </c>
      <c r="AQ48" s="13" t="str">
        <f>algandmed!AR48</f>
        <v>-</v>
      </c>
      <c r="AR48" s="13" t="str">
        <f>algandmed!AS48</f>
        <v>VPA puhastada ja nõuetekohaselt likvideerida.</v>
      </c>
      <c r="AS48" s="1" t="s">
        <v>335</v>
      </c>
      <c r="AU48" s="1">
        <f t="shared" si="1"/>
        <v>0</v>
      </c>
      <c r="AV48" s="1">
        <f t="shared" si="2"/>
        <v>4</v>
      </c>
      <c r="AW48" s="1">
        <f t="shared" si="3"/>
        <v>10</v>
      </c>
      <c r="AX48" s="1">
        <f t="shared" si="4"/>
        <v>20</v>
      </c>
      <c r="AY48" s="1">
        <f t="shared" si="5"/>
        <v>10</v>
      </c>
      <c r="AZ48" s="1">
        <f t="shared" si="6"/>
        <v>11</v>
      </c>
      <c r="BA48" s="1">
        <f t="shared" si="7"/>
        <v>14</v>
      </c>
      <c r="BB48" s="1">
        <f t="shared" si="8"/>
        <v>5</v>
      </c>
      <c r="BC48" s="1">
        <f t="shared" si="9"/>
        <v>4</v>
      </c>
      <c r="BD48" s="1">
        <f t="shared" si="10"/>
        <v>3</v>
      </c>
      <c r="BE48" s="1">
        <f t="shared" si="11"/>
        <v>1</v>
      </c>
      <c r="BF48" s="1">
        <f t="shared" si="12"/>
        <v>10</v>
      </c>
      <c r="BG48" s="1">
        <f t="shared" si="13"/>
        <v>11</v>
      </c>
      <c r="BH48" s="1">
        <f t="shared" si="14"/>
        <v>5</v>
      </c>
      <c r="BI48" s="1">
        <f t="shared" si="15"/>
        <v>39</v>
      </c>
      <c r="BJ48" s="1">
        <f t="shared" si="16"/>
        <v>24</v>
      </c>
      <c r="BK48" s="1">
        <f t="shared" si="17"/>
        <v>3</v>
      </c>
      <c r="BL48" s="1">
        <f t="shared" si="18"/>
        <v>54</v>
      </c>
      <c r="BM48" s="1">
        <f t="shared" si="19"/>
        <v>0</v>
      </c>
      <c r="BN48" s="1">
        <f t="shared" si="20"/>
        <v>0</v>
      </c>
      <c r="BO48" s="1">
        <f t="shared" si="21"/>
        <v>0</v>
      </c>
      <c r="BP48" s="1">
        <f t="shared" si="22"/>
        <v>0</v>
      </c>
      <c r="BQ48" s="1">
        <f t="shared" si="23"/>
        <v>0</v>
      </c>
      <c r="BR48" s="1">
        <f t="shared" si="24"/>
        <v>0</v>
      </c>
      <c r="BS48" s="1">
        <f t="shared" si="25"/>
        <v>0</v>
      </c>
      <c r="BT48" s="1">
        <f t="shared" si="26"/>
        <v>0</v>
      </c>
      <c r="BU48" s="1">
        <f t="shared" si="27"/>
        <v>0</v>
      </c>
      <c r="BV48" s="1">
        <f t="shared" si="28"/>
        <v>0</v>
      </c>
      <c r="BW48" s="1">
        <f t="shared" si="29"/>
        <v>0</v>
      </c>
      <c r="BX48" s="1">
        <f t="shared" si="30"/>
        <v>0</v>
      </c>
      <c r="BY48" s="1">
        <f t="shared" si="31"/>
        <v>0</v>
      </c>
      <c r="BZ48" s="1">
        <f t="shared" si="32"/>
        <v>0</v>
      </c>
      <c r="CA48" s="1">
        <f t="shared" si="33"/>
        <v>0</v>
      </c>
      <c r="CB48" s="1">
        <f t="shared" si="34"/>
        <v>0</v>
      </c>
      <c r="CC48" s="1">
        <f t="shared" si="35"/>
        <v>23</v>
      </c>
      <c r="CD48" s="1">
        <f t="shared" si="36"/>
        <v>8</v>
      </c>
      <c r="CE48" s="1">
        <f t="shared" si="37"/>
        <v>35</v>
      </c>
      <c r="CF48" s="1">
        <f t="shared" si="38"/>
        <v>0</v>
      </c>
      <c r="CG48" s="1">
        <f t="shared" si="39"/>
        <v>5</v>
      </c>
      <c r="CH48" s="1">
        <f t="shared" si="40"/>
        <v>10</v>
      </c>
      <c r="CI48" s="1">
        <f t="shared" si="41"/>
        <v>118</v>
      </c>
      <c r="CJ48" s="1">
        <f t="shared" si="42"/>
        <v>17</v>
      </c>
      <c r="CK48" s="1">
        <f t="shared" si="43"/>
        <v>1</v>
      </c>
      <c r="CL48" s="1">
        <f t="shared" si="44"/>
        <v>45</v>
      </c>
      <c r="CM48" s="1">
        <f t="shared" si="45"/>
        <v>104</v>
      </c>
      <c r="CN48" s="1">
        <f t="shared" si="46"/>
        <v>594</v>
      </c>
    </row>
    <row r="49" spans="1:92" ht="13.15" customHeight="1">
      <c r="B49" s="3" t="s">
        <v>1724</v>
      </c>
      <c r="C49" s="1" t="s">
        <v>309</v>
      </c>
      <c r="D49" s="1" t="s">
        <v>310</v>
      </c>
      <c r="E49" s="17">
        <v>518156.576</v>
      </c>
      <c r="F49" s="17">
        <v>6586131.5190000003</v>
      </c>
      <c r="G49" s="46" t="s">
        <v>311</v>
      </c>
      <c r="H49" s="30">
        <v>29.650000000000002</v>
      </c>
      <c r="I49" s="30">
        <v>0.1</v>
      </c>
      <c r="J49" s="17">
        <v>9.35</v>
      </c>
      <c r="K49" s="17">
        <v>9.5</v>
      </c>
      <c r="L49" s="30">
        <v>2.85</v>
      </c>
      <c r="M49" s="33">
        <f t="shared" ref="M49:M56" si="48">H49-L49</f>
        <v>26.8</v>
      </c>
      <c r="N49" s="6">
        <v>42893</v>
      </c>
      <c r="O49" s="1" t="s">
        <v>336</v>
      </c>
      <c r="P49" s="9" t="s">
        <v>337</v>
      </c>
      <c r="Q49" s="8">
        <v>0.5</v>
      </c>
      <c r="R49" s="9" t="s">
        <v>338</v>
      </c>
      <c r="S49" s="8">
        <v>3.7</v>
      </c>
      <c r="T49" s="9" t="s">
        <v>78</v>
      </c>
      <c r="AI49" s="1" t="s">
        <v>318</v>
      </c>
      <c r="AJ49" s="9">
        <v>12867891</v>
      </c>
      <c r="AK49" s="3" t="s">
        <v>1831</v>
      </c>
      <c r="AM49" s="1" t="s">
        <v>116</v>
      </c>
      <c r="AN49" s="1" t="s">
        <v>319</v>
      </c>
      <c r="AO49" s="13" t="str">
        <f>algandmed!AP49</f>
        <v>Päis puudub, pealt avatud. Algne sügavus oli oli 9,5m. Põhjas pehme sete. Veepinnal naftasaaduste kihti pole, vesi puhas.</v>
      </c>
      <c r="AP49" s="13" t="str">
        <f>algandmed!AQ49</f>
        <v>Proov võeti pumbaga MP-1.</v>
      </c>
      <c r="AQ49" s="13" t="str">
        <f>algandmed!AR49</f>
        <v>Proovi võtmisel 25.10.2017 oli vett VPA-s 58l, pumba sügavus oli 9,2m manteltoru otsast. Proov võeti pärast 1-kordse veekoguse välja pumpamist (4 minutiga alanes veetase pumbani) sagedusel 250Hz. q 0,025. S 7,97</v>
      </c>
      <c r="AR49" s="13" t="str">
        <f>algandmed!AS49</f>
        <v xml:space="preserve">Jätkata seiret. </v>
      </c>
      <c r="AS49" s="1" t="s">
        <v>339</v>
      </c>
      <c r="AU49" s="1">
        <f t="shared" si="1"/>
        <v>0</v>
      </c>
      <c r="AV49" s="1">
        <f t="shared" si="2"/>
        <v>4</v>
      </c>
      <c r="AW49" s="1">
        <f t="shared" si="3"/>
        <v>10</v>
      </c>
      <c r="AX49" s="1">
        <f t="shared" si="4"/>
        <v>20</v>
      </c>
      <c r="AY49" s="1">
        <f t="shared" si="5"/>
        <v>10</v>
      </c>
      <c r="AZ49" s="1">
        <f t="shared" si="6"/>
        <v>11</v>
      </c>
      <c r="BA49" s="1">
        <f t="shared" si="7"/>
        <v>14</v>
      </c>
      <c r="BB49" s="1">
        <f t="shared" si="8"/>
        <v>5</v>
      </c>
      <c r="BC49" s="1">
        <f t="shared" si="9"/>
        <v>3</v>
      </c>
      <c r="BD49" s="1">
        <f t="shared" si="10"/>
        <v>4</v>
      </c>
      <c r="BE49" s="1">
        <f t="shared" si="11"/>
        <v>3</v>
      </c>
      <c r="BF49" s="1">
        <f t="shared" si="12"/>
        <v>4</v>
      </c>
      <c r="BG49" s="1">
        <f t="shared" si="13"/>
        <v>4</v>
      </c>
      <c r="BH49" s="1">
        <f t="shared" si="14"/>
        <v>5</v>
      </c>
      <c r="BI49" s="1">
        <f t="shared" si="15"/>
        <v>40</v>
      </c>
      <c r="BJ49" s="1">
        <f t="shared" si="16"/>
        <v>26</v>
      </c>
      <c r="BK49" s="1">
        <f t="shared" si="17"/>
        <v>3</v>
      </c>
      <c r="BL49" s="1">
        <f t="shared" si="18"/>
        <v>19</v>
      </c>
      <c r="BM49" s="1">
        <f t="shared" si="19"/>
        <v>3</v>
      </c>
      <c r="BN49" s="1">
        <f t="shared" si="20"/>
        <v>9</v>
      </c>
      <c r="BO49" s="1">
        <f t="shared" si="21"/>
        <v>0</v>
      </c>
      <c r="BP49" s="1">
        <f t="shared" si="22"/>
        <v>0</v>
      </c>
      <c r="BQ49" s="1">
        <f t="shared" si="23"/>
        <v>0</v>
      </c>
      <c r="BR49" s="1">
        <f t="shared" si="24"/>
        <v>0</v>
      </c>
      <c r="BS49" s="1">
        <f t="shared" si="25"/>
        <v>0</v>
      </c>
      <c r="BT49" s="1">
        <f t="shared" si="26"/>
        <v>0</v>
      </c>
      <c r="BU49" s="1">
        <f t="shared" si="27"/>
        <v>0</v>
      </c>
      <c r="BV49" s="1">
        <f t="shared" si="28"/>
        <v>0</v>
      </c>
      <c r="BW49" s="1">
        <f t="shared" si="29"/>
        <v>0</v>
      </c>
      <c r="BX49" s="1">
        <f t="shared" si="30"/>
        <v>0</v>
      </c>
      <c r="BY49" s="1">
        <f t="shared" si="31"/>
        <v>0</v>
      </c>
      <c r="BZ49" s="1">
        <f t="shared" si="32"/>
        <v>0</v>
      </c>
      <c r="CA49" s="1">
        <f t="shared" si="33"/>
        <v>0</v>
      </c>
      <c r="CB49" s="1">
        <f t="shared" si="34"/>
        <v>0</v>
      </c>
      <c r="CC49" s="1">
        <f t="shared" si="35"/>
        <v>23</v>
      </c>
      <c r="CD49" s="1">
        <f t="shared" si="36"/>
        <v>8</v>
      </c>
      <c r="CE49" s="1">
        <f t="shared" si="37"/>
        <v>35</v>
      </c>
      <c r="CF49" s="1">
        <f t="shared" si="38"/>
        <v>0</v>
      </c>
      <c r="CG49" s="1">
        <f t="shared" si="39"/>
        <v>5</v>
      </c>
      <c r="CH49" s="1">
        <f t="shared" si="40"/>
        <v>10</v>
      </c>
      <c r="CI49" s="1">
        <f t="shared" si="41"/>
        <v>121</v>
      </c>
      <c r="CJ49" s="1">
        <f t="shared" si="42"/>
        <v>25</v>
      </c>
      <c r="CK49" s="1">
        <f t="shared" si="43"/>
        <v>211</v>
      </c>
      <c r="CL49" s="1">
        <f t="shared" si="44"/>
        <v>16</v>
      </c>
      <c r="CM49" s="1">
        <f t="shared" si="45"/>
        <v>104</v>
      </c>
      <c r="CN49" s="1">
        <f t="shared" si="46"/>
        <v>755</v>
      </c>
    </row>
    <row r="50" spans="1:92" ht="13.15" customHeight="1">
      <c r="B50" s="3" t="s">
        <v>1725</v>
      </c>
      <c r="C50" s="1" t="s">
        <v>309</v>
      </c>
      <c r="D50" s="1" t="s">
        <v>310</v>
      </c>
      <c r="E50" s="17">
        <v>518195.853</v>
      </c>
      <c r="F50" s="17">
        <v>6586112.7290000003</v>
      </c>
      <c r="G50" s="46" t="s">
        <v>311</v>
      </c>
      <c r="H50" s="30">
        <v>29.94</v>
      </c>
      <c r="I50" s="30">
        <v>0.38</v>
      </c>
      <c r="J50" s="17">
        <v>8.15</v>
      </c>
      <c r="K50" s="17">
        <v>9.1</v>
      </c>
      <c r="L50" s="30">
        <v>2.94</v>
      </c>
      <c r="M50" s="33">
        <f t="shared" si="48"/>
        <v>27</v>
      </c>
      <c r="N50" s="6">
        <v>42893</v>
      </c>
      <c r="O50" s="1" t="s">
        <v>340</v>
      </c>
      <c r="P50" s="9" t="s">
        <v>341</v>
      </c>
      <c r="Q50" s="8">
        <v>1</v>
      </c>
      <c r="R50" s="9" t="s">
        <v>342</v>
      </c>
      <c r="AI50" s="1" t="s">
        <v>318</v>
      </c>
      <c r="AJ50" s="9">
        <v>12867891</v>
      </c>
      <c r="AK50" s="3" t="s">
        <v>1831</v>
      </c>
      <c r="AM50" s="1" t="s">
        <v>116</v>
      </c>
      <c r="AN50" s="1" t="s">
        <v>319</v>
      </c>
      <c r="AO50" s="13" t="str">
        <f>algandmed!AP50</f>
        <v>Päis puudub, VPA pealt lahti. Põhjas 10cm pehmet setet. Algne sügavus oli oli 9,1m. Veepinnal naftasaaduste kihti pole, vesi puhas.</v>
      </c>
      <c r="AP50" s="13" t="str">
        <f>algandmed!AQ50</f>
        <v>Proov võeti pumbaga MP-1.</v>
      </c>
      <c r="AQ50" s="13" t="str">
        <f>algandmed!AR50</f>
        <v>Proovi võtmisel 25.10.2017 oli vett VPA-s 50l, pumba sügavus oli 8,3m manteltoru otsast. Proov võeti pärast 4-kordse veekoguse välja pumpamist (10 minutit) sagedusel 250Hz. q 0,32. S 0,17</v>
      </c>
      <c r="AR50" s="13" t="str">
        <f>algandmed!AS50</f>
        <v>VPA puhastada algse sügavuseni, sulgeda päisega ja jätkata seiret.</v>
      </c>
      <c r="AS50" s="1" t="s">
        <v>343</v>
      </c>
      <c r="AU50" s="1">
        <f t="shared" si="1"/>
        <v>0</v>
      </c>
      <c r="AV50" s="1">
        <f t="shared" si="2"/>
        <v>4</v>
      </c>
      <c r="AW50" s="1">
        <f t="shared" si="3"/>
        <v>10</v>
      </c>
      <c r="AX50" s="1">
        <f t="shared" si="4"/>
        <v>20</v>
      </c>
      <c r="AY50" s="1">
        <f t="shared" si="5"/>
        <v>10</v>
      </c>
      <c r="AZ50" s="1">
        <f t="shared" si="6"/>
        <v>11</v>
      </c>
      <c r="BA50" s="1">
        <f t="shared" si="7"/>
        <v>14</v>
      </c>
      <c r="BB50" s="1">
        <f t="shared" si="8"/>
        <v>5</v>
      </c>
      <c r="BC50" s="1">
        <f t="shared" si="9"/>
        <v>4</v>
      </c>
      <c r="BD50" s="1">
        <f t="shared" si="10"/>
        <v>4</v>
      </c>
      <c r="BE50" s="1">
        <f t="shared" si="11"/>
        <v>3</v>
      </c>
      <c r="BF50" s="1">
        <f t="shared" si="12"/>
        <v>4</v>
      </c>
      <c r="BG50" s="1">
        <f t="shared" si="13"/>
        <v>2</v>
      </c>
      <c r="BH50" s="1">
        <f t="shared" si="14"/>
        <v>5</v>
      </c>
      <c r="BI50" s="1">
        <f t="shared" si="15"/>
        <v>42</v>
      </c>
      <c r="BJ50" s="1">
        <f t="shared" si="16"/>
        <v>55</v>
      </c>
      <c r="BK50" s="1">
        <f t="shared" si="17"/>
        <v>1</v>
      </c>
      <c r="BL50" s="1">
        <f t="shared" si="18"/>
        <v>176</v>
      </c>
      <c r="BM50" s="1">
        <f t="shared" si="19"/>
        <v>0</v>
      </c>
      <c r="BN50" s="1">
        <f t="shared" si="20"/>
        <v>0</v>
      </c>
      <c r="BO50" s="1">
        <f t="shared" si="21"/>
        <v>0</v>
      </c>
      <c r="BP50" s="1">
        <f t="shared" si="22"/>
        <v>0</v>
      </c>
      <c r="BQ50" s="1">
        <f t="shared" si="23"/>
        <v>0</v>
      </c>
      <c r="BR50" s="1">
        <f t="shared" si="24"/>
        <v>0</v>
      </c>
      <c r="BS50" s="1">
        <f t="shared" si="25"/>
        <v>0</v>
      </c>
      <c r="BT50" s="1">
        <f t="shared" si="26"/>
        <v>0</v>
      </c>
      <c r="BU50" s="1">
        <f t="shared" si="27"/>
        <v>0</v>
      </c>
      <c r="BV50" s="1">
        <f t="shared" si="28"/>
        <v>0</v>
      </c>
      <c r="BW50" s="1">
        <f t="shared" si="29"/>
        <v>0</v>
      </c>
      <c r="BX50" s="1">
        <f t="shared" si="30"/>
        <v>0</v>
      </c>
      <c r="BY50" s="1">
        <f t="shared" si="31"/>
        <v>0</v>
      </c>
      <c r="BZ50" s="1">
        <f t="shared" si="32"/>
        <v>0</v>
      </c>
      <c r="CA50" s="1">
        <f t="shared" si="33"/>
        <v>0</v>
      </c>
      <c r="CB50" s="1">
        <f t="shared" si="34"/>
        <v>0</v>
      </c>
      <c r="CC50" s="1">
        <f t="shared" si="35"/>
        <v>23</v>
      </c>
      <c r="CD50" s="1">
        <f t="shared" si="36"/>
        <v>8</v>
      </c>
      <c r="CE50" s="1">
        <f t="shared" si="37"/>
        <v>35</v>
      </c>
      <c r="CF50" s="1">
        <f t="shared" si="38"/>
        <v>0</v>
      </c>
      <c r="CG50" s="1">
        <f t="shared" si="39"/>
        <v>5</v>
      </c>
      <c r="CH50" s="1">
        <f t="shared" si="40"/>
        <v>10</v>
      </c>
      <c r="CI50" s="1">
        <f t="shared" si="41"/>
        <v>131</v>
      </c>
      <c r="CJ50" s="1">
        <f t="shared" si="42"/>
        <v>25</v>
      </c>
      <c r="CK50" s="1">
        <f t="shared" si="43"/>
        <v>187</v>
      </c>
      <c r="CL50" s="1">
        <f t="shared" si="44"/>
        <v>66</v>
      </c>
      <c r="CM50" s="1">
        <f t="shared" si="45"/>
        <v>72</v>
      </c>
      <c r="CN50" s="1">
        <f t="shared" si="46"/>
        <v>932</v>
      </c>
    </row>
    <row r="51" spans="1:92" ht="13.15" customHeight="1">
      <c r="B51" s="3" t="s">
        <v>1726</v>
      </c>
      <c r="C51" s="1" t="s">
        <v>309</v>
      </c>
      <c r="D51" s="1" t="s">
        <v>310</v>
      </c>
      <c r="E51" s="17">
        <v>518297.69500000001</v>
      </c>
      <c r="F51" s="17">
        <v>6586109.6349999998</v>
      </c>
      <c r="G51" s="46" t="s">
        <v>311</v>
      </c>
      <c r="H51" s="30">
        <v>29.08</v>
      </c>
      <c r="I51" s="30">
        <v>-0.05</v>
      </c>
      <c r="J51" s="17">
        <v>8.3000000000000007</v>
      </c>
      <c r="K51" s="17">
        <v>9.1999999999999993</v>
      </c>
      <c r="L51" s="30">
        <v>1.52</v>
      </c>
      <c r="M51" s="33">
        <f t="shared" si="48"/>
        <v>27.56</v>
      </c>
      <c r="N51" s="6">
        <v>42893</v>
      </c>
      <c r="O51" s="1" t="s">
        <v>344</v>
      </c>
      <c r="P51" s="9" t="s">
        <v>345</v>
      </c>
      <c r="Q51" s="8">
        <v>0.1</v>
      </c>
      <c r="R51" s="9" t="s">
        <v>337</v>
      </c>
      <c r="S51" s="8">
        <v>0.3</v>
      </c>
      <c r="T51" s="9" t="s">
        <v>346</v>
      </c>
      <c r="U51" s="8">
        <v>4.2</v>
      </c>
      <c r="V51" s="9" t="s">
        <v>347</v>
      </c>
      <c r="AI51" s="1" t="s">
        <v>318</v>
      </c>
      <c r="AJ51" s="9">
        <v>12867891</v>
      </c>
      <c r="AK51" s="3" t="s">
        <v>1831</v>
      </c>
      <c r="AM51" s="1" t="s">
        <v>116</v>
      </c>
      <c r="AN51" s="1" t="s">
        <v>319</v>
      </c>
      <c r="AO51" s="13" t="str">
        <f>algandmed!AP51</f>
        <v>Metallkaitsetoru on välja võetud. Plastikust päis on keere keermes. Algne sügavus oli oli 9,2m. Veepinnal naftasaaduste kihti pole, vesi puhas.</v>
      </c>
      <c r="AP51" s="13" t="str">
        <f>algandmed!AQ51</f>
        <v>Proov võeti pumbaga MP-1.</v>
      </c>
      <c r="AQ51" s="13" t="str">
        <f>algandmed!AR51</f>
        <v>Proovi võtmisel 25.10.2017 oli vett VPA-s 53l, pumba sügavus oli 7,95m manteltoru otsast. Proov võeti pärast 4-kordse veekoguse välja pumpamist (10 minutit) sagedusel 250Hz. q 0,35. S 0,23</v>
      </c>
      <c r="AR51" s="13" t="str">
        <f>algandmed!AS51</f>
        <v>VPA puhastada ja nõuetekohaselt likvideerida.</v>
      </c>
      <c r="AS51" s="1" t="s">
        <v>348</v>
      </c>
      <c r="AU51" s="1">
        <f t="shared" si="1"/>
        <v>0</v>
      </c>
      <c r="AV51" s="1">
        <f t="shared" si="2"/>
        <v>4</v>
      </c>
      <c r="AW51" s="1">
        <f t="shared" si="3"/>
        <v>10</v>
      </c>
      <c r="AX51" s="1">
        <f t="shared" si="4"/>
        <v>20</v>
      </c>
      <c r="AY51" s="1">
        <f t="shared" si="5"/>
        <v>10</v>
      </c>
      <c r="AZ51" s="1">
        <f t="shared" si="6"/>
        <v>11</v>
      </c>
      <c r="BA51" s="1">
        <f t="shared" si="7"/>
        <v>14</v>
      </c>
      <c r="BB51" s="1">
        <f t="shared" si="8"/>
        <v>5</v>
      </c>
      <c r="BC51" s="1">
        <f t="shared" si="9"/>
        <v>5</v>
      </c>
      <c r="BD51" s="1">
        <f t="shared" si="10"/>
        <v>3</v>
      </c>
      <c r="BE51" s="1">
        <f t="shared" si="11"/>
        <v>3</v>
      </c>
      <c r="BF51" s="1">
        <f t="shared" si="12"/>
        <v>4</v>
      </c>
      <c r="BG51" s="1">
        <f t="shared" si="13"/>
        <v>5</v>
      </c>
      <c r="BH51" s="1">
        <f t="shared" si="14"/>
        <v>5</v>
      </c>
      <c r="BI51" s="1">
        <f t="shared" si="15"/>
        <v>38</v>
      </c>
      <c r="BJ51" s="1">
        <f t="shared" si="16"/>
        <v>5</v>
      </c>
      <c r="BK51" s="1">
        <f t="shared" si="17"/>
        <v>3</v>
      </c>
      <c r="BL51" s="1">
        <f t="shared" si="18"/>
        <v>26</v>
      </c>
      <c r="BM51" s="1">
        <f t="shared" si="19"/>
        <v>3</v>
      </c>
      <c r="BN51" s="1">
        <f t="shared" si="20"/>
        <v>52</v>
      </c>
      <c r="BO51" s="1">
        <f t="shared" si="21"/>
        <v>3</v>
      </c>
      <c r="BP51" s="1">
        <f t="shared" si="22"/>
        <v>20</v>
      </c>
      <c r="BQ51" s="1">
        <f t="shared" si="23"/>
        <v>0</v>
      </c>
      <c r="BR51" s="1">
        <f t="shared" si="24"/>
        <v>0</v>
      </c>
      <c r="BS51" s="1">
        <f t="shared" si="25"/>
        <v>0</v>
      </c>
      <c r="BT51" s="1">
        <f t="shared" si="26"/>
        <v>0</v>
      </c>
      <c r="BU51" s="1">
        <f t="shared" si="27"/>
        <v>0</v>
      </c>
      <c r="BV51" s="1">
        <f t="shared" si="28"/>
        <v>0</v>
      </c>
      <c r="BW51" s="1">
        <f t="shared" si="29"/>
        <v>0</v>
      </c>
      <c r="BX51" s="1">
        <f t="shared" si="30"/>
        <v>0</v>
      </c>
      <c r="BY51" s="1">
        <f t="shared" si="31"/>
        <v>0</v>
      </c>
      <c r="BZ51" s="1">
        <f t="shared" si="32"/>
        <v>0</v>
      </c>
      <c r="CA51" s="1">
        <f t="shared" si="33"/>
        <v>0</v>
      </c>
      <c r="CB51" s="1">
        <f t="shared" si="34"/>
        <v>0</v>
      </c>
      <c r="CC51" s="1">
        <f t="shared" si="35"/>
        <v>23</v>
      </c>
      <c r="CD51" s="1">
        <f t="shared" si="36"/>
        <v>8</v>
      </c>
      <c r="CE51" s="1">
        <f t="shared" si="37"/>
        <v>35</v>
      </c>
      <c r="CF51" s="1">
        <f t="shared" si="38"/>
        <v>0</v>
      </c>
      <c r="CG51" s="1">
        <f t="shared" si="39"/>
        <v>5</v>
      </c>
      <c r="CH51" s="1">
        <f t="shared" si="40"/>
        <v>10</v>
      </c>
      <c r="CI51" s="1">
        <f t="shared" si="41"/>
        <v>143</v>
      </c>
      <c r="CJ51" s="1">
        <f t="shared" si="42"/>
        <v>25</v>
      </c>
      <c r="CK51" s="1">
        <f t="shared" si="43"/>
        <v>188</v>
      </c>
      <c r="CL51" s="1">
        <f t="shared" si="44"/>
        <v>45</v>
      </c>
      <c r="CM51" s="1">
        <f t="shared" si="45"/>
        <v>104</v>
      </c>
      <c r="CN51" s="1">
        <f t="shared" si="46"/>
        <v>835</v>
      </c>
    </row>
    <row r="52" spans="1:92" ht="13.15" customHeight="1">
      <c r="B52" s="3" t="s">
        <v>241</v>
      </c>
      <c r="C52" s="1" t="s">
        <v>309</v>
      </c>
      <c r="D52" s="1" t="s">
        <v>310</v>
      </c>
      <c r="E52" s="17">
        <v>518092.91100000002</v>
      </c>
      <c r="F52" s="17">
        <v>6586283.5</v>
      </c>
      <c r="G52" s="46" t="s">
        <v>311</v>
      </c>
      <c r="H52" s="30">
        <v>29.23</v>
      </c>
      <c r="I52" s="30">
        <v>0.56999999999999995</v>
      </c>
      <c r="J52" s="17">
        <v>7.65</v>
      </c>
      <c r="K52" s="17">
        <v>8.6999999999999993</v>
      </c>
      <c r="L52" s="30">
        <v>1.0900000000000001</v>
      </c>
      <c r="M52" s="33">
        <f t="shared" si="48"/>
        <v>28.14</v>
      </c>
      <c r="N52" s="6">
        <v>42893</v>
      </c>
      <c r="O52" s="1" t="s">
        <v>349</v>
      </c>
      <c r="P52" s="9" t="s">
        <v>78</v>
      </c>
      <c r="AI52" s="1" t="s">
        <v>318</v>
      </c>
      <c r="AJ52" s="9">
        <v>12867891</v>
      </c>
      <c r="AK52" s="3" t="s">
        <v>1831</v>
      </c>
      <c r="AM52" s="1" t="s">
        <v>116</v>
      </c>
      <c r="AN52" s="1" t="s">
        <v>319</v>
      </c>
      <c r="AO52" s="13" t="str">
        <f>algandmed!AP52</f>
        <v>Metallkaitsetoru on välja võetud. Plastiktoru on lahti, ei ole lubjakivis kinni. Päis on keere keermes. Pinnavesi ei ole lubjakivist isoleeritud ja saab valguda plastiktoru tagant VPA-sse. Algne sügavus oli oli 8,7m. Veepinnal naftasaaduste kihti pole.</v>
      </c>
      <c r="AP52" s="13" t="str">
        <f>algandmed!AQ52</f>
        <v>Proovi ei võetud.</v>
      </c>
      <c r="AQ52" s="13" t="str">
        <f>algandmed!AR52</f>
        <v>-</v>
      </c>
      <c r="AR52" s="13" t="str">
        <f>algandmed!AS52</f>
        <v>VPA-le paigaldada metallkaitsetoru, isoleerida pinnaveest ja jätkata seiret.</v>
      </c>
      <c r="AS52" s="1" t="s">
        <v>350</v>
      </c>
      <c r="AU52" s="1">
        <f t="shared" si="1"/>
        <v>0</v>
      </c>
      <c r="AV52" s="1">
        <f t="shared" si="2"/>
        <v>4</v>
      </c>
      <c r="AW52" s="1">
        <f t="shared" si="3"/>
        <v>10</v>
      </c>
      <c r="AX52" s="1">
        <f t="shared" si="4"/>
        <v>20</v>
      </c>
      <c r="AY52" s="1">
        <f t="shared" si="5"/>
        <v>10</v>
      </c>
      <c r="AZ52" s="1">
        <f t="shared" si="6"/>
        <v>9</v>
      </c>
      <c r="BA52" s="1">
        <f t="shared" si="7"/>
        <v>14</v>
      </c>
      <c r="BB52" s="1">
        <f t="shared" si="8"/>
        <v>5</v>
      </c>
      <c r="BC52" s="1">
        <f t="shared" si="9"/>
        <v>4</v>
      </c>
      <c r="BD52" s="1">
        <f t="shared" si="10"/>
        <v>4</v>
      </c>
      <c r="BE52" s="1">
        <f t="shared" si="11"/>
        <v>3</v>
      </c>
      <c r="BF52" s="1">
        <f t="shared" si="12"/>
        <v>4</v>
      </c>
      <c r="BG52" s="1">
        <f t="shared" si="13"/>
        <v>5</v>
      </c>
      <c r="BH52" s="1">
        <f t="shared" si="14"/>
        <v>5</v>
      </c>
      <c r="BI52" s="1">
        <f t="shared" si="15"/>
        <v>40</v>
      </c>
      <c r="BJ52" s="1">
        <f t="shared" si="16"/>
        <v>9</v>
      </c>
      <c r="BK52" s="1">
        <f t="shared" si="17"/>
        <v>0</v>
      </c>
      <c r="BL52" s="1">
        <f t="shared" si="18"/>
        <v>0</v>
      </c>
      <c r="BM52" s="1">
        <f t="shared" si="19"/>
        <v>0</v>
      </c>
      <c r="BN52" s="1">
        <f t="shared" si="20"/>
        <v>0</v>
      </c>
      <c r="BO52" s="1">
        <f t="shared" si="21"/>
        <v>0</v>
      </c>
      <c r="BP52" s="1">
        <f t="shared" si="22"/>
        <v>0</v>
      </c>
      <c r="BQ52" s="1">
        <f t="shared" si="23"/>
        <v>0</v>
      </c>
      <c r="BR52" s="1">
        <f t="shared" si="24"/>
        <v>0</v>
      </c>
      <c r="BS52" s="1">
        <f t="shared" si="25"/>
        <v>0</v>
      </c>
      <c r="BT52" s="1">
        <f t="shared" si="26"/>
        <v>0</v>
      </c>
      <c r="BU52" s="1">
        <f t="shared" si="27"/>
        <v>0</v>
      </c>
      <c r="BV52" s="1">
        <f t="shared" si="28"/>
        <v>0</v>
      </c>
      <c r="BW52" s="1">
        <f t="shared" si="29"/>
        <v>0</v>
      </c>
      <c r="BX52" s="1">
        <f t="shared" si="30"/>
        <v>0</v>
      </c>
      <c r="BY52" s="1">
        <f t="shared" si="31"/>
        <v>0</v>
      </c>
      <c r="BZ52" s="1">
        <f t="shared" si="32"/>
        <v>0</v>
      </c>
      <c r="CA52" s="1">
        <f t="shared" si="33"/>
        <v>0</v>
      </c>
      <c r="CB52" s="1">
        <f t="shared" si="34"/>
        <v>0</v>
      </c>
      <c r="CC52" s="1">
        <f t="shared" si="35"/>
        <v>23</v>
      </c>
      <c r="CD52" s="1">
        <f t="shared" si="36"/>
        <v>8</v>
      </c>
      <c r="CE52" s="1">
        <f t="shared" si="37"/>
        <v>35</v>
      </c>
      <c r="CF52" s="1">
        <f t="shared" si="38"/>
        <v>0</v>
      </c>
      <c r="CG52" s="1">
        <f t="shared" si="39"/>
        <v>5</v>
      </c>
      <c r="CH52" s="1">
        <f t="shared" si="40"/>
        <v>10</v>
      </c>
      <c r="CI52" s="1">
        <f t="shared" si="41"/>
        <v>252</v>
      </c>
      <c r="CJ52" s="1">
        <f t="shared" si="42"/>
        <v>17</v>
      </c>
      <c r="CK52" s="1">
        <f t="shared" si="43"/>
        <v>1</v>
      </c>
      <c r="CL52" s="1">
        <f t="shared" si="44"/>
        <v>76</v>
      </c>
      <c r="CM52" s="1">
        <f t="shared" si="45"/>
        <v>104</v>
      </c>
      <c r="CN52" s="1">
        <f t="shared" si="46"/>
        <v>677</v>
      </c>
    </row>
    <row r="53" spans="1:92" ht="13.15" customHeight="1">
      <c r="A53" s="2" t="s">
        <v>351</v>
      </c>
      <c r="B53" s="3" t="s">
        <v>1728</v>
      </c>
      <c r="C53" s="1" t="s">
        <v>309</v>
      </c>
      <c r="D53" s="1" t="s">
        <v>310</v>
      </c>
      <c r="E53" s="17">
        <v>517872.755</v>
      </c>
      <c r="F53" s="17">
        <v>6585921.1349999998</v>
      </c>
      <c r="G53" s="46" t="s">
        <v>352</v>
      </c>
      <c r="H53" s="30">
        <v>27.45</v>
      </c>
      <c r="I53" s="30">
        <v>0.46</v>
      </c>
      <c r="J53" s="17">
        <v>7</v>
      </c>
      <c r="K53" s="17">
        <v>8</v>
      </c>
      <c r="L53" s="30">
        <v>3.8</v>
      </c>
      <c r="M53" s="33">
        <f t="shared" si="48"/>
        <v>23.65</v>
      </c>
      <c r="N53" s="6">
        <v>42893</v>
      </c>
      <c r="O53" s="1" t="s">
        <v>353</v>
      </c>
      <c r="P53" s="9" t="s">
        <v>354</v>
      </c>
      <c r="Q53" s="8">
        <v>0.2</v>
      </c>
      <c r="R53" s="9" t="s">
        <v>355</v>
      </c>
      <c r="S53" s="8">
        <v>7.9</v>
      </c>
      <c r="T53" s="9" t="s">
        <v>356</v>
      </c>
      <c r="AI53" s="1" t="s">
        <v>79</v>
      </c>
      <c r="AJ53" s="9"/>
      <c r="AM53" s="1" t="s">
        <v>116</v>
      </c>
      <c r="AN53" s="1" t="s">
        <v>319</v>
      </c>
      <c r="AO53" s="13" t="str">
        <f>algandmed!AP53</f>
        <v>VPA on terve. VPA avamiseks 6-kantvõti 8. Algne sügavus oli oli 8m. Veepinnal naftasaaduste kihti pole, vesi puhas.</v>
      </c>
      <c r="AP53" s="13" t="str">
        <f>algandmed!AQ53</f>
        <v>Proov võeti pumbaga MP-1.</v>
      </c>
      <c r="AQ53" s="13" t="str">
        <f>algandmed!AR53</f>
        <v>Proovi võtmisel 25.10.2017 oli vett VPA-s 32,6l, pumba sügavus oli 7,05m manteltoru otsast. Proov võeti pärast 4-kordse veekoguse välja pumpamist (7 minutit) sagedusel 250Hz. q 0,33. S 0,36</v>
      </c>
      <c r="AR53" s="13" t="str">
        <f>algandmed!AS53</f>
        <v xml:space="preserve">Jätkata seiret. </v>
      </c>
      <c r="AS53" s="1" t="s">
        <v>343</v>
      </c>
      <c r="AU53" s="1">
        <f t="shared" si="1"/>
        <v>4</v>
      </c>
      <c r="AV53" s="1">
        <f t="shared" si="2"/>
        <v>5</v>
      </c>
      <c r="AW53" s="1">
        <f t="shared" si="3"/>
        <v>10</v>
      </c>
      <c r="AX53" s="1">
        <f t="shared" si="4"/>
        <v>20</v>
      </c>
      <c r="AY53" s="1">
        <f t="shared" si="5"/>
        <v>10</v>
      </c>
      <c r="AZ53" s="1">
        <f t="shared" si="6"/>
        <v>11</v>
      </c>
      <c r="BA53" s="1">
        <f t="shared" si="7"/>
        <v>14</v>
      </c>
      <c r="BB53" s="1">
        <f t="shared" si="8"/>
        <v>5</v>
      </c>
      <c r="BC53" s="1">
        <f t="shared" si="9"/>
        <v>4</v>
      </c>
      <c r="BD53" s="1">
        <f t="shared" si="10"/>
        <v>1</v>
      </c>
      <c r="BE53" s="1">
        <f t="shared" si="11"/>
        <v>1</v>
      </c>
      <c r="BF53" s="1">
        <f t="shared" si="12"/>
        <v>3</v>
      </c>
      <c r="BG53" s="1">
        <f t="shared" si="13"/>
        <v>5</v>
      </c>
      <c r="BH53" s="1">
        <f t="shared" si="14"/>
        <v>5</v>
      </c>
      <c r="BI53" s="1">
        <f t="shared" si="15"/>
        <v>41</v>
      </c>
      <c r="BJ53" s="1">
        <f t="shared" si="16"/>
        <v>15</v>
      </c>
      <c r="BK53" s="1">
        <f t="shared" si="17"/>
        <v>3</v>
      </c>
      <c r="BL53" s="1">
        <f t="shared" si="18"/>
        <v>206</v>
      </c>
      <c r="BM53" s="1">
        <f t="shared" si="19"/>
        <v>3</v>
      </c>
      <c r="BN53" s="1">
        <f t="shared" si="20"/>
        <v>19</v>
      </c>
      <c r="BO53" s="1">
        <f t="shared" si="21"/>
        <v>0</v>
      </c>
      <c r="BP53" s="1">
        <f t="shared" si="22"/>
        <v>0</v>
      </c>
      <c r="BQ53" s="1">
        <f t="shared" si="23"/>
        <v>0</v>
      </c>
      <c r="BR53" s="1">
        <f t="shared" si="24"/>
        <v>0</v>
      </c>
      <c r="BS53" s="1">
        <f t="shared" si="25"/>
        <v>0</v>
      </c>
      <c r="BT53" s="1">
        <f t="shared" si="26"/>
        <v>0</v>
      </c>
      <c r="BU53" s="1">
        <f t="shared" si="27"/>
        <v>0</v>
      </c>
      <c r="BV53" s="1">
        <f t="shared" si="28"/>
        <v>0</v>
      </c>
      <c r="BW53" s="1">
        <f t="shared" si="29"/>
        <v>0</v>
      </c>
      <c r="BX53" s="1">
        <f t="shared" si="30"/>
        <v>0</v>
      </c>
      <c r="BY53" s="1">
        <f t="shared" si="31"/>
        <v>0</v>
      </c>
      <c r="BZ53" s="1">
        <f t="shared" si="32"/>
        <v>0</v>
      </c>
      <c r="CA53" s="1">
        <f t="shared" si="33"/>
        <v>0</v>
      </c>
      <c r="CB53" s="1">
        <f t="shared" si="34"/>
        <v>0</v>
      </c>
      <c r="CC53" s="1">
        <f t="shared" si="35"/>
        <v>14</v>
      </c>
      <c r="CD53" s="1">
        <f t="shared" si="36"/>
        <v>0</v>
      </c>
      <c r="CE53" s="1">
        <f t="shared" si="37"/>
        <v>0</v>
      </c>
      <c r="CF53" s="1">
        <f t="shared" si="38"/>
        <v>0</v>
      </c>
      <c r="CG53" s="1">
        <f t="shared" si="39"/>
        <v>5</v>
      </c>
      <c r="CH53" s="1">
        <f t="shared" si="40"/>
        <v>10</v>
      </c>
      <c r="CI53" s="1">
        <f t="shared" si="41"/>
        <v>115</v>
      </c>
      <c r="CJ53" s="1">
        <f t="shared" si="42"/>
        <v>25</v>
      </c>
      <c r="CK53" s="1">
        <f t="shared" si="43"/>
        <v>189</v>
      </c>
      <c r="CL53" s="1">
        <f t="shared" si="44"/>
        <v>16</v>
      </c>
      <c r="CM53" s="1">
        <f t="shared" si="45"/>
        <v>72</v>
      </c>
      <c r="CN53" s="1">
        <f t="shared" si="46"/>
        <v>831</v>
      </c>
    </row>
    <row r="54" spans="1:92" ht="13.15" customHeight="1">
      <c r="B54" s="3" t="s">
        <v>1729</v>
      </c>
      <c r="C54" s="1" t="s">
        <v>309</v>
      </c>
      <c r="D54" s="1" t="s">
        <v>310</v>
      </c>
      <c r="E54" s="17">
        <v>518222.46500000003</v>
      </c>
      <c r="F54" s="17">
        <v>6585657.8329999996</v>
      </c>
      <c r="G54" s="46" t="s">
        <v>357</v>
      </c>
      <c r="H54" s="30">
        <v>27.85</v>
      </c>
      <c r="I54" s="30">
        <v>0.51</v>
      </c>
      <c r="J54" s="17">
        <v>8</v>
      </c>
      <c r="K54" s="17">
        <v>8</v>
      </c>
      <c r="L54" s="30">
        <v>1.73</v>
      </c>
      <c r="M54" s="33">
        <f t="shared" si="48"/>
        <v>26.12</v>
      </c>
      <c r="N54" s="6">
        <v>42893</v>
      </c>
      <c r="O54" s="1" t="s">
        <v>358</v>
      </c>
      <c r="P54" s="9" t="s">
        <v>359</v>
      </c>
      <c r="Q54" s="8">
        <v>1.05</v>
      </c>
      <c r="R54" s="9" t="s">
        <v>360</v>
      </c>
      <c r="S54" s="8">
        <v>2.2000000000000002</v>
      </c>
      <c r="T54" s="9" t="s">
        <v>361</v>
      </c>
      <c r="U54" s="8">
        <v>3</v>
      </c>
      <c r="V54" s="9" t="s">
        <v>362</v>
      </c>
      <c r="W54" s="8">
        <v>4</v>
      </c>
      <c r="X54" s="9" t="s">
        <v>361</v>
      </c>
      <c r="Y54" s="8">
        <v>4.5</v>
      </c>
      <c r="Z54" s="9" t="s">
        <v>363</v>
      </c>
      <c r="AA54" s="8">
        <v>4.9000000000000004</v>
      </c>
      <c r="AB54" s="9" t="s">
        <v>364</v>
      </c>
      <c r="AC54" s="8">
        <v>6</v>
      </c>
      <c r="AD54" s="9" t="s">
        <v>365</v>
      </c>
      <c r="AI54" s="1" t="s">
        <v>366</v>
      </c>
      <c r="AJ54" s="9">
        <v>43711170214</v>
      </c>
      <c r="AM54" s="1" t="s">
        <v>116</v>
      </c>
      <c r="AN54" s="1" t="s">
        <v>319</v>
      </c>
      <c r="AO54" s="13" t="str">
        <f>algandmed!AP54</f>
        <v>Päis puudub, VPA pealt lahti. Sügavus 8m, põhjas pehme sete. Veepinnal 8cm paksune õlkiht.</v>
      </c>
      <c r="AP54" s="13" t="str">
        <f>algandmed!AQ54</f>
        <v>Proovi ei võeta, kuna see iseloomustaks vaid naftasaaduste lahustuvust vees</v>
      </c>
      <c r="AQ54" s="13" t="str">
        <f>algandmed!AR54</f>
        <v>-</v>
      </c>
      <c r="AR54" s="13" t="str">
        <f>algandmed!AS54</f>
        <v>VPA-st naftasaadused eemaldada (vajadusel korduvalt), sulgeda VPA päisega ja jätkata seiret.</v>
      </c>
      <c r="AS54" s="1" t="s">
        <v>367</v>
      </c>
      <c r="AU54" s="1">
        <f t="shared" si="1"/>
        <v>0</v>
      </c>
      <c r="AV54" s="1">
        <f t="shared" si="2"/>
        <v>5</v>
      </c>
      <c r="AW54" s="1">
        <f t="shared" si="3"/>
        <v>10</v>
      </c>
      <c r="AX54" s="1">
        <f t="shared" si="4"/>
        <v>20</v>
      </c>
      <c r="AY54" s="1">
        <f t="shared" si="5"/>
        <v>10</v>
      </c>
      <c r="AZ54" s="1">
        <f t="shared" si="6"/>
        <v>11</v>
      </c>
      <c r="BA54" s="1">
        <f t="shared" si="7"/>
        <v>14</v>
      </c>
      <c r="BB54" s="1">
        <f t="shared" si="8"/>
        <v>5</v>
      </c>
      <c r="BC54" s="1">
        <f t="shared" si="9"/>
        <v>4</v>
      </c>
      <c r="BD54" s="1">
        <f t="shared" si="10"/>
        <v>1</v>
      </c>
      <c r="BE54" s="1">
        <f t="shared" si="11"/>
        <v>1</v>
      </c>
      <c r="BF54" s="1">
        <f t="shared" si="12"/>
        <v>4</v>
      </c>
      <c r="BG54" s="1">
        <f t="shared" si="13"/>
        <v>5</v>
      </c>
      <c r="BH54" s="1">
        <f t="shared" si="14"/>
        <v>5</v>
      </c>
      <c r="BI54" s="1">
        <f t="shared" si="15"/>
        <v>44</v>
      </c>
      <c r="BJ54" s="1">
        <f t="shared" si="16"/>
        <v>63</v>
      </c>
      <c r="BK54" s="1">
        <f t="shared" si="17"/>
        <v>4</v>
      </c>
      <c r="BL54" s="1">
        <f t="shared" si="18"/>
        <v>52</v>
      </c>
      <c r="BM54" s="1">
        <f t="shared" si="19"/>
        <v>3</v>
      </c>
      <c r="BN54" s="1">
        <f t="shared" si="20"/>
        <v>44</v>
      </c>
      <c r="BO54" s="1">
        <f t="shared" si="21"/>
        <v>1</v>
      </c>
      <c r="BP54" s="1">
        <f t="shared" si="22"/>
        <v>96</v>
      </c>
      <c r="BQ54" s="1">
        <f t="shared" si="23"/>
        <v>1</v>
      </c>
      <c r="BR54" s="1">
        <f t="shared" si="24"/>
        <v>44</v>
      </c>
      <c r="BS54" s="1">
        <f t="shared" si="25"/>
        <v>3</v>
      </c>
      <c r="BT54" s="1">
        <f t="shared" si="26"/>
        <v>37</v>
      </c>
      <c r="BU54" s="1">
        <f t="shared" si="27"/>
        <v>3</v>
      </c>
      <c r="BV54" s="1">
        <f t="shared" si="28"/>
        <v>54</v>
      </c>
      <c r="BW54" s="1">
        <f t="shared" si="29"/>
        <v>1</v>
      </c>
      <c r="BX54" s="1">
        <f t="shared" si="30"/>
        <v>71</v>
      </c>
      <c r="BY54" s="1">
        <f t="shared" si="31"/>
        <v>0</v>
      </c>
      <c r="BZ54" s="1">
        <f t="shared" si="32"/>
        <v>0</v>
      </c>
      <c r="CA54" s="1">
        <f t="shared" si="33"/>
        <v>0</v>
      </c>
      <c r="CB54" s="1">
        <f t="shared" si="34"/>
        <v>0</v>
      </c>
      <c r="CC54" s="1">
        <f t="shared" si="35"/>
        <v>11</v>
      </c>
      <c r="CD54" s="1">
        <f t="shared" si="36"/>
        <v>11</v>
      </c>
      <c r="CE54" s="1">
        <f t="shared" si="37"/>
        <v>0</v>
      </c>
      <c r="CF54" s="1">
        <f t="shared" si="38"/>
        <v>0</v>
      </c>
      <c r="CG54" s="1">
        <f t="shared" si="39"/>
        <v>5</v>
      </c>
      <c r="CH54" s="1">
        <f t="shared" si="40"/>
        <v>10</v>
      </c>
      <c r="CI54" s="1">
        <f t="shared" si="41"/>
        <v>90</v>
      </c>
      <c r="CJ54" s="1">
        <f t="shared" si="42"/>
        <v>75</v>
      </c>
      <c r="CK54" s="1">
        <f t="shared" si="43"/>
        <v>1</v>
      </c>
      <c r="CL54" s="1">
        <f t="shared" si="44"/>
        <v>92</v>
      </c>
      <c r="CM54" s="1">
        <f t="shared" si="45"/>
        <v>104</v>
      </c>
      <c r="CN54" s="1">
        <f t="shared" si="46"/>
        <v>1015</v>
      </c>
    </row>
    <row r="55" spans="1:92" ht="13.15" customHeight="1">
      <c r="B55" s="3" t="s">
        <v>155</v>
      </c>
      <c r="C55" s="1" t="s">
        <v>309</v>
      </c>
      <c r="D55" s="1" t="s">
        <v>310</v>
      </c>
      <c r="E55" s="17">
        <v>518202.87800000003</v>
      </c>
      <c r="F55" s="17">
        <v>6586042.7609999999</v>
      </c>
      <c r="G55" s="46" t="s">
        <v>311</v>
      </c>
      <c r="H55" s="30">
        <v>28.86</v>
      </c>
      <c r="I55" s="30">
        <v>0.23</v>
      </c>
      <c r="J55" s="17">
        <v>8.1</v>
      </c>
      <c r="K55" s="17">
        <v>8.1999999999999993</v>
      </c>
      <c r="L55" s="30">
        <v>3.08</v>
      </c>
      <c r="M55" s="33">
        <f t="shared" si="48"/>
        <v>25.78</v>
      </c>
      <c r="N55" s="6">
        <v>42893</v>
      </c>
      <c r="O55" s="1" t="s">
        <v>368</v>
      </c>
      <c r="P55" s="9" t="s">
        <v>83</v>
      </c>
      <c r="Q55" s="8">
        <v>0.25</v>
      </c>
      <c r="R55" s="9" t="s">
        <v>369</v>
      </c>
      <c r="S55" s="8">
        <v>1</v>
      </c>
      <c r="T55" s="9" t="s">
        <v>370</v>
      </c>
      <c r="U55" s="8">
        <v>2.8</v>
      </c>
      <c r="V55" s="9" t="s">
        <v>371</v>
      </c>
      <c r="W55" s="8">
        <v>5.0999999999999996</v>
      </c>
      <c r="X55" s="9" t="s">
        <v>372</v>
      </c>
      <c r="Y55" s="8">
        <v>6.2</v>
      </c>
      <c r="Z55" s="9" t="s">
        <v>373</v>
      </c>
      <c r="AI55" s="1" t="s">
        <v>318</v>
      </c>
      <c r="AJ55" s="9">
        <v>12867891</v>
      </c>
      <c r="AK55" s="3" t="s">
        <v>1831</v>
      </c>
      <c r="AM55" s="1" t="s">
        <v>116</v>
      </c>
      <c r="AN55" s="1" t="s">
        <v>319</v>
      </c>
      <c r="AO55" s="13" t="str">
        <f>algandmed!AP55</f>
        <v>VPA on terve. VPA avamiseks padrunvõti 17. Algne sügavus oli oli 8,2m. Põhjas pehme sete. Veepinnal naftasaaduste kihti pole, vesi puhas.</v>
      </c>
      <c r="AP55" s="13" t="str">
        <f>algandmed!AQ55</f>
        <v>Proov võeti pumbaga MP-1.</v>
      </c>
      <c r="AQ55" s="13" t="str">
        <f>algandmed!AR55</f>
        <v>Proovi võtmisel 25.10.2017 oli vett VPA-s 49l, pumba sügavus oli 8m manteltoru otsast. Proov võeti pärast 4-kordse veekoguse välja pumpamist (10 minutit) sagedusel 250Hz. q 0,35. S 0,23</v>
      </c>
      <c r="AR55" s="13" t="str">
        <f>algandmed!AS55</f>
        <v xml:space="preserve">Jätkata seiret. </v>
      </c>
      <c r="AS55" s="1" t="s">
        <v>374</v>
      </c>
      <c r="AU55" s="1">
        <f t="shared" si="1"/>
        <v>0</v>
      </c>
      <c r="AV55" s="1">
        <f t="shared" si="2"/>
        <v>5</v>
      </c>
      <c r="AW55" s="1">
        <f t="shared" si="3"/>
        <v>10</v>
      </c>
      <c r="AX55" s="1">
        <f t="shared" si="4"/>
        <v>20</v>
      </c>
      <c r="AY55" s="1">
        <f t="shared" si="5"/>
        <v>10</v>
      </c>
      <c r="AZ55" s="1">
        <f t="shared" si="6"/>
        <v>11</v>
      </c>
      <c r="BA55" s="1">
        <f t="shared" si="7"/>
        <v>14</v>
      </c>
      <c r="BB55" s="1">
        <f t="shared" si="8"/>
        <v>5</v>
      </c>
      <c r="BC55" s="1">
        <f t="shared" si="9"/>
        <v>4</v>
      </c>
      <c r="BD55" s="1">
        <f t="shared" si="10"/>
        <v>3</v>
      </c>
      <c r="BE55" s="1">
        <f t="shared" si="11"/>
        <v>3</v>
      </c>
      <c r="BF55" s="1">
        <f t="shared" si="12"/>
        <v>4</v>
      </c>
      <c r="BG55" s="1">
        <f t="shared" si="13"/>
        <v>5</v>
      </c>
      <c r="BH55" s="1">
        <f t="shared" si="14"/>
        <v>5</v>
      </c>
      <c r="BI55" s="1">
        <f t="shared" si="15"/>
        <v>59</v>
      </c>
      <c r="BJ55" s="1">
        <f t="shared" si="16"/>
        <v>4</v>
      </c>
      <c r="BK55" s="1">
        <f t="shared" si="17"/>
        <v>4</v>
      </c>
      <c r="BL55" s="1">
        <f t="shared" si="18"/>
        <v>70</v>
      </c>
      <c r="BM55" s="1">
        <f t="shared" si="19"/>
        <v>1</v>
      </c>
      <c r="BN55" s="1">
        <f t="shared" si="20"/>
        <v>103</v>
      </c>
      <c r="BO55" s="1">
        <f t="shared" si="21"/>
        <v>3</v>
      </c>
      <c r="BP55" s="1">
        <f t="shared" si="22"/>
        <v>163</v>
      </c>
      <c r="BQ55" s="1">
        <f t="shared" si="23"/>
        <v>3</v>
      </c>
      <c r="BR55" s="1">
        <f t="shared" si="24"/>
        <v>93</v>
      </c>
      <c r="BS55" s="1">
        <f t="shared" si="25"/>
        <v>3</v>
      </c>
      <c r="BT55" s="1">
        <f t="shared" si="26"/>
        <v>116</v>
      </c>
      <c r="BU55" s="1">
        <f t="shared" si="27"/>
        <v>0</v>
      </c>
      <c r="BV55" s="1">
        <f t="shared" si="28"/>
        <v>0</v>
      </c>
      <c r="BW55" s="1">
        <f t="shared" si="29"/>
        <v>0</v>
      </c>
      <c r="BX55" s="1">
        <f t="shared" si="30"/>
        <v>0</v>
      </c>
      <c r="BY55" s="1">
        <f t="shared" si="31"/>
        <v>0</v>
      </c>
      <c r="BZ55" s="1">
        <f t="shared" si="32"/>
        <v>0</v>
      </c>
      <c r="CA55" s="1">
        <f t="shared" si="33"/>
        <v>0</v>
      </c>
      <c r="CB55" s="1">
        <f t="shared" si="34"/>
        <v>0</v>
      </c>
      <c r="CC55" s="1">
        <f t="shared" si="35"/>
        <v>23</v>
      </c>
      <c r="CD55" s="1">
        <f t="shared" si="36"/>
        <v>8</v>
      </c>
      <c r="CE55" s="1">
        <f t="shared" si="37"/>
        <v>35</v>
      </c>
      <c r="CF55" s="1">
        <f t="shared" si="38"/>
        <v>0</v>
      </c>
      <c r="CG55" s="1">
        <f t="shared" si="39"/>
        <v>5</v>
      </c>
      <c r="CH55" s="1">
        <f t="shared" si="40"/>
        <v>10</v>
      </c>
      <c r="CI55" s="1">
        <f t="shared" si="41"/>
        <v>137</v>
      </c>
      <c r="CJ55" s="1">
        <f t="shared" si="42"/>
        <v>25</v>
      </c>
      <c r="CK55" s="1">
        <f t="shared" si="43"/>
        <v>185</v>
      </c>
      <c r="CL55" s="1">
        <f t="shared" si="44"/>
        <v>16</v>
      </c>
      <c r="CM55" s="1">
        <f t="shared" si="45"/>
        <v>76</v>
      </c>
      <c r="CN55" s="1">
        <f t="shared" si="46"/>
        <v>1241</v>
      </c>
    </row>
    <row r="56" spans="1:92" ht="13.15" customHeight="1">
      <c r="A56" s="2" t="s">
        <v>160</v>
      </c>
      <c r="B56" s="3" t="s">
        <v>160</v>
      </c>
      <c r="C56" s="1" t="s">
        <v>309</v>
      </c>
      <c r="D56" s="1" t="s">
        <v>310</v>
      </c>
      <c r="E56" s="17">
        <v>518237.64</v>
      </c>
      <c r="F56" s="17">
        <v>6586097.6849999996</v>
      </c>
      <c r="G56" s="46" t="s">
        <v>311</v>
      </c>
      <c r="H56" s="30">
        <v>29.02</v>
      </c>
      <c r="I56" s="30">
        <v>0.2</v>
      </c>
      <c r="J56" s="17">
        <v>4.6500000000000004</v>
      </c>
      <c r="K56" s="17">
        <v>4.8</v>
      </c>
      <c r="L56" s="30">
        <v>1.81</v>
      </c>
      <c r="M56" s="33">
        <f t="shared" si="48"/>
        <v>27.21</v>
      </c>
      <c r="N56" s="6">
        <v>42893</v>
      </c>
      <c r="O56" s="1" t="s">
        <v>375</v>
      </c>
      <c r="P56" s="9" t="s">
        <v>376</v>
      </c>
      <c r="Q56" s="8">
        <v>0.8</v>
      </c>
      <c r="R56" s="9" t="s">
        <v>377</v>
      </c>
      <c r="S56" s="8">
        <v>3.5</v>
      </c>
      <c r="T56" s="9" t="s">
        <v>378</v>
      </c>
      <c r="AI56" s="1" t="s">
        <v>318</v>
      </c>
      <c r="AJ56" s="9">
        <v>12867891</v>
      </c>
      <c r="AK56" s="3" t="s">
        <v>1831</v>
      </c>
      <c r="AM56" s="1" t="s">
        <v>116</v>
      </c>
      <c r="AN56" s="1" t="s">
        <v>319</v>
      </c>
      <c r="AO56" s="13" t="str">
        <f>algandmed!AP56</f>
        <v>Päis puudub, VPA pealt lahti. Sügavus 4,65m. Algne sügavus oli oli 4,8m. Veepinnal naftasaaduste kihti pole, vesi puhas.</v>
      </c>
      <c r="AP56" s="13" t="str">
        <f>algandmed!AQ56</f>
        <v>Proov võeti pumbaga MP-1.</v>
      </c>
      <c r="AQ56" s="13" t="str">
        <f>algandmed!AR56</f>
        <v>Proovi võtmisel 25.10.2017 oli vett VPA-s 31l, pumba sügavus oli 4,6m manteltoru otsast. Proov võeti pärast 10-kordse veekoguse välja pumpamist (16 minutit) sagedusel 250Hz. q 0,33. S 0,2</v>
      </c>
      <c r="AR56" s="13" t="str">
        <f>algandmed!AS56</f>
        <v>VPA sulgeda päisega ja jätkata seiret.</v>
      </c>
      <c r="AS56" s="1" t="s">
        <v>374</v>
      </c>
      <c r="AU56" s="1">
        <f t="shared" si="1"/>
        <v>5</v>
      </c>
      <c r="AV56" s="1">
        <f t="shared" si="2"/>
        <v>5</v>
      </c>
      <c r="AW56" s="1">
        <f t="shared" si="3"/>
        <v>10</v>
      </c>
      <c r="AX56" s="1">
        <f t="shared" si="4"/>
        <v>20</v>
      </c>
      <c r="AY56" s="1">
        <f t="shared" si="5"/>
        <v>9</v>
      </c>
      <c r="AZ56" s="1">
        <f t="shared" si="6"/>
        <v>11</v>
      </c>
      <c r="BA56" s="1">
        <f t="shared" si="7"/>
        <v>14</v>
      </c>
      <c r="BB56" s="1">
        <f t="shared" si="8"/>
        <v>5</v>
      </c>
      <c r="BC56" s="1">
        <f t="shared" si="9"/>
        <v>3</v>
      </c>
      <c r="BD56" s="1">
        <f t="shared" si="10"/>
        <v>4</v>
      </c>
      <c r="BE56" s="1">
        <f t="shared" si="11"/>
        <v>3</v>
      </c>
      <c r="BF56" s="1">
        <f t="shared" si="12"/>
        <v>4</v>
      </c>
      <c r="BG56" s="1">
        <f t="shared" si="13"/>
        <v>5</v>
      </c>
      <c r="BH56" s="1">
        <f t="shared" si="14"/>
        <v>5</v>
      </c>
      <c r="BI56" s="1">
        <f t="shared" si="15"/>
        <v>60</v>
      </c>
      <c r="BJ56" s="1">
        <f t="shared" si="16"/>
        <v>45</v>
      </c>
      <c r="BK56" s="1">
        <f t="shared" si="17"/>
        <v>3</v>
      </c>
      <c r="BL56" s="1">
        <f t="shared" si="18"/>
        <v>69</v>
      </c>
      <c r="BM56" s="1">
        <f t="shared" si="19"/>
        <v>3</v>
      </c>
      <c r="BN56" s="1">
        <f t="shared" si="20"/>
        <v>88</v>
      </c>
      <c r="BO56" s="1">
        <f t="shared" si="21"/>
        <v>0</v>
      </c>
      <c r="BP56" s="1">
        <f t="shared" si="22"/>
        <v>0</v>
      </c>
      <c r="BQ56" s="1">
        <f t="shared" si="23"/>
        <v>0</v>
      </c>
      <c r="BR56" s="1">
        <f t="shared" si="24"/>
        <v>0</v>
      </c>
      <c r="BS56" s="1">
        <f t="shared" si="25"/>
        <v>0</v>
      </c>
      <c r="BT56" s="1">
        <f t="shared" si="26"/>
        <v>0</v>
      </c>
      <c r="BU56" s="1">
        <f t="shared" si="27"/>
        <v>0</v>
      </c>
      <c r="BV56" s="1">
        <f t="shared" si="28"/>
        <v>0</v>
      </c>
      <c r="BW56" s="1">
        <f t="shared" si="29"/>
        <v>0</v>
      </c>
      <c r="BX56" s="1">
        <f t="shared" si="30"/>
        <v>0</v>
      </c>
      <c r="BY56" s="1">
        <f t="shared" si="31"/>
        <v>0</v>
      </c>
      <c r="BZ56" s="1">
        <f t="shared" si="32"/>
        <v>0</v>
      </c>
      <c r="CA56" s="1">
        <f t="shared" si="33"/>
        <v>0</v>
      </c>
      <c r="CB56" s="1">
        <f t="shared" si="34"/>
        <v>0</v>
      </c>
      <c r="CC56" s="1">
        <f t="shared" si="35"/>
        <v>23</v>
      </c>
      <c r="CD56" s="1">
        <f t="shared" si="36"/>
        <v>8</v>
      </c>
      <c r="CE56" s="1">
        <f t="shared" si="37"/>
        <v>35</v>
      </c>
      <c r="CF56" s="1">
        <f t="shared" si="38"/>
        <v>0</v>
      </c>
      <c r="CG56" s="1">
        <f t="shared" si="39"/>
        <v>5</v>
      </c>
      <c r="CH56" s="1">
        <f t="shared" si="40"/>
        <v>10</v>
      </c>
      <c r="CI56" s="1">
        <f t="shared" si="41"/>
        <v>120</v>
      </c>
      <c r="CJ56" s="1">
        <f t="shared" si="42"/>
        <v>25</v>
      </c>
      <c r="CK56" s="1">
        <f t="shared" si="43"/>
        <v>187</v>
      </c>
      <c r="CL56" s="1">
        <f t="shared" si="44"/>
        <v>38</v>
      </c>
      <c r="CM56" s="1">
        <f t="shared" si="45"/>
        <v>76</v>
      </c>
      <c r="CN56" s="1">
        <f t="shared" si="46"/>
        <v>898</v>
      </c>
    </row>
    <row r="57" spans="1:92" ht="13.15" customHeight="1">
      <c r="A57" s="2" t="s">
        <v>165</v>
      </c>
      <c r="B57" s="3" t="s">
        <v>165</v>
      </c>
      <c r="C57" s="1" t="s">
        <v>309</v>
      </c>
      <c r="D57" s="1" t="s">
        <v>310</v>
      </c>
      <c r="E57" s="17">
        <v>517990.85800000001</v>
      </c>
      <c r="F57" s="17">
        <v>6586051.6100000003</v>
      </c>
      <c r="G57" s="46" t="s">
        <v>311</v>
      </c>
      <c r="H57" s="30">
        <v>28.69</v>
      </c>
      <c r="I57" s="30">
        <v>0.32</v>
      </c>
      <c r="J57" s="17">
        <v>0.12</v>
      </c>
      <c r="K57" s="17">
        <v>8</v>
      </c>
      <c r="L57" s="30" t="s">
        <v>379</v>
      </c>
      <c r="M57" s="30" t="s">
        <v>380</v>
      </c>
      <c r="N57" s="6">
        <v>42893</v>
      </c>
      <c r="O57" s="1" t="s">
        <v>381</v>
      </c>
      <c r="P57" s="9" t="s">
        <v>322</v>
      </c>
      <c r="Q57" s="8">
        <v>0.5</v>
      </c>
      <c r="R57" s="9" t="s">
        <v>382</v>
      </c>
      <c r="S57" s="8">
        <v>5.5</v>
      </c>
      <c r="T57" s="9" t="s">
        <v>383</v>
      </c>
      <c r="AI57" s="1" t="s">
        <v>318</v>
      </c>
      <c r="AJ57" s="9">
        <v>12867891</v>
      </c>
      <c r="AK57" s="3" t="s">
        <v>1831</v>
      </c>
      <c r="AM57" s="1" t="s">
        <v>116</v>
      </c>
      <c r="AN57" s="1" t="s">
        <v>319</v>
      </c>
      <c r="AO57" s="13" t="str">
        <f>algandmed!AP57</f>
        <v>Päis puudub, VPA pealt lahti. VPA on 0,12m sügavuselt kinni. Algne sügavus oli oli 8m. Veepinnal naftasaaduste kihti pole.</v>
      </c>
      <c r="AP57" s="13" t="str">
        <f>algandmed!AQ57</f>
        <v>Proovi ei võetud.</v>
      </c>
      <c r="AQ57" s="13" t="str">
        <f>algandmed!AS57</f>
        <v>VPA puhastada endisele sügavusele 8m ja jätkata seiret.</v>
      </c>
      <c r="AR57" s="13" t="str">
        <f>algandmed!AS57</f>
        <v>VPA puhastada endisele sügavusele 8m ja jätkata seiret.</v>
      </c>
      <c r="AS57" s="1" t="s">
        <v>374</v>
      </c>
      <c r="AU57" s="1">
        <f t="shared" si="1"/>
        <v>5</v>
      </c>
      <c r="AV57" s="1">
        <f t="shared" si="2"/>
        <v>5</v>
      </c>
      <c r="AW57" s="1">
        <f t="shared" si="3"/>
        <v>10</v>
      </c>
      <c r="AX57" s="1">
        <f t="shared" si="4"/>
        <v>20</v>
      </c>
      <c r="AY57" s="1">
        <f t="shared" si="5"/>
        <v>10</v>
      </c>
      <c r="AZ57" s="1">
        <f t="shared" si="6"/>
        <v>10</v>
      </c>
      <c r="BA57" s="1">
        <f t="shared" si="7"/>
        <v>14</v>
      </c>
      <c r="BB57" s="1">
        <f t="shared" si="8"/>
        <v>5</v>
      </c>
      <c r="BC57" s="1">
        <f t="shared" si="9"/>
        <v>4</v>
      </c>
      <c r="BD57" s="1">
        <f t="shared" si="10"/>
        <v>4</v>
      </c>
      <c r="BE57" s="1">
        <f t="shared" si="11"/>
        <v>1</v>
      </c>
      <c r="BF57" s="1">
        <f t="shared" si="12"/>
        <v>10</v>
      </c>
      <c r="BG57" s="1">
        <f t="shared" si="13"/>
        <v>11</v>
      </c>
      <c r="BH57" s="1">
        <f t="shared" si="14"/>
        <v>5</v>
      </c>
      <c r="BI57" s="1">
        <f t="shared" si="15"/>
        <v>61</v>
      </c>
      <c r="BJ57" s="1">
        <f t="shared" si="16"/>
        <v>45</v>
      </c>
      <c r="BK57" s="1">
        <f t="shared" si="17"/>
        <v>3</v>
      </c>
      <c r="BL57" s="1">
        <f t="shared" si="18"/>
        <v>150</v>
      </c>
      <c r="BM57" s="1">
        <f t="shared" si="19"/>
        <v>3</v>
      </c>
      <c r="BN57" s="1">
        <f t="shared" si="20"/>
        <v>121</v>
      </c>
      <c r="BO57" s="1">
        <f t="shared" si="21"/>
        <v>0</v>
      </c>
      <c r="BP57" s="1">
        <f t="shared" si="22"/>
        <v>0</v>
      </c>
      <c r="BQ57" s="1">
        <f t="shared" si="23"/>
        <v>0</v>
      </c>
      <c r="BR57" s="1">
        <f t="shared" si="24"/>
        <v>0</v>
      </c>
      <c r="BS57" s="1">
        <f t="shared" si="25"/>
        <v>0</v>
      </c>
      <c r="BT57" s="1">
        <f t="shared" si="26"/>
        <v>0</v>
      </c>
      <c r="BU57" s="1">
        <f t="shared" si="27"/>
        <v>0</v>
      </c>
      <c r="BV57" s="1">
        <f t="shared" si="28"/>
        <v>0</v>
      </c>
      <c r="BW57" s="1">
        <f t="shared" si="29"/>
        <v>0</v>
      </c>
      <c r="BX57" s="1">
        <f t="shared" si="30"/>
        <v>0</v>
      </c>
      <c r="BY57" s="1">
        <f t="shared" si="31"/>
        <v>0</v>
      </c>
      <c r="BZ57" s="1">
        <f t="shared" si="32"/>
        <v>0</v>
      </c>
      <c r="CA57" s="1">
        <f t="shared" si="33"/>
        <v>0</v>
      </c>
      <c r="CB57" s="1">
        <f t="shared" si="34"/>
        <v>0</v>
      </c>
      <c r="CC57" s="1">
        <f t="shared" si="35"/>
        <v>23</v>
      </c>
      <c r="CD57" s="1">
        <f t="shared" si="36"/>
        <v>8</v>
      </c>
      <c r="CE57" s="1">
        <f t="shared" si="37"/>
        <v>35</v>
      </c>
      <c r="CF57" s="1">
        <f t="shared" si="38"/>
        <v>0</v>
      </c>
      <c r="CG57" s="1">
        <f t="shared" si="39"/>
        <v>5</v>
      </c>
      <c r="CH57" s="1">
        <f t="shared" si="40"/>
        <v>10</v>
      </c>
      <c r="CI57" s="1">
        <f t="shared" si="41"/>
        <v>122</v>
      </c>
      <c r="CJ57" s="1">
        <f t="shared" si="42"/>
        <v>17</v>
      </c>
      <c r="CK57" s="1">
        <f t="shared" si="43"/>
        <v>55</v>
      </c>
      <c r="CL57" s="1">
        <f t="shared" si="44"/>
        <v>55</v>
      </c>
      <c r="CM57" s="1">
        <f t="shared" si="45"/>
        <v>76</v>
      </c>
      <c r="CN57" s="1">
        <f t="shared" si="46"/>
        <v>903</v>
      </c>
    </row>
    <row r="58" spans="1:92" ht="13.15" customHeight="1">
      <c r="A58" s="2" t="s">
        <v>171</v>
      </c>
      <c r="B58" s="3" t="s">
        <v>171</v>
      </c>
      <c r="C58" s="1" t="s">
        <v>309</v>
      </c>
      <c r="D58" s="1" t="s">
        <v>310</v>
      </c>
      <c r="E58" s="17">
        <v>518199.85499999998</v>
      </c>
      <c r="F58" s="17">
        <v>6586142.7470000004</v>
      </c>
      <c r="G58" s="46" t="s">
        <v>311</v>
      </c>
      <c r="H58" s="30">
        <v>29.04</v>
      </c>
      <c r="I58" s="30">
        <v>0.25</v>
      </c>
      <c r="J58" s="17">
        <v>5.42</v>
      </c>
      <c r="K58" s="17">
        <v>7</v>
      </c>
      <c r="L58" s="30">
        <v>1.38</v>
      </c>
      <c r="M58" s="33">
        <f>H58-L58</f>
        <v>27.66</v>
      </c>
      <c r="N58" s="6">
        <v>42893</v>
      </c>
      <c r="O58" s="1" t="s">
        <v>384</v>
      </c>
      <c r="P58" s="9" t="s">
        <v>385</v>
      </c>
      <c r="Q58" s="8">
        <v>0.55000000000000004</v>
      </c>
      <c r="R58" s="9" t="s">
        <v>386</v>
      </c>
      <c r="S58" s="8">
        <v>0.7</v>
      </c>
      <c r="T58" s="9" t="s">
        <v>387</v>
      </c>
      <c r="U58" s="8">
        <v>5.2</v>
      </c>
      <c r="V58" s="9" t="s">
        <v>388</v>
      </c>
      <c r="AI58" s="1" t="s">
        <v>318</v>
      </c>
      <c r="AJ58" s="9">
        <v>12867891</v>
      </c>
      <c r="AK58" s="3" t="s">
        <v>1831</v>
      </c>
      <c r="AM58" s="1" t="s">
        <v>116</v>
      </c>
      <c r="AN58" s="1" t="s">
        <v>319</v>
      </c>
      <c r="AO58" s="13" t="str">
        <f>algandmed!AP58</f>
        <v>Plastiktoru päiseta, pealt lahti. Algne sügavus oli oli 7m. Veepinnal naftasaaduste kihti pole, vesi puhas.</v>
      </c>
      <c r="AP58" s="13" t="str">
        <f>algandmed!AQ58</f>
        <v>Proov võeti pumbaga MP-1.</v>
      </c>
      <c r="AQ58" s="13" t="str">
        <f>algandmed!AR58</f>
        <v>Proovi võtmisel 25.10.2017 oli vett VPA-s 37,5l, pumba sügavus oli 5,4m manteltoru otsast. Proov võeti pärast 4-kordse veekoguse välja pumpamist (28 minutit) sagedusel 150Hz. Veetaseme sügavusel 1,7m torust oli kuulda vee jooksmist VPA-sse. q 0,09. S 1,44</v>
      </c>
      <c r="AR58" s="13" t="str">
        <f>algandmed!AS58</f>
        <v>VPA-le paigaldada uus metallkaitsetoru ja päis, isoleerida pinnaveest ja jätkata seiret.</v>
      </c>
      <c r="AS58" s="1" t="s">
        <v>374</v>
      </c>
      <c r="AU58" s="1">
        <f t="shared" si="1"/>
        <v>5</v>
      </c>
      <c r="AV58" s="1">
        <f t="shared" si="2"/>
        <v>5</v>
      </c>
      <c r="AW58" s="1">
        <f t="shared" si="3"/>
        <v>10</v>
      </c>
      <c r="AX58" s="1">
        <f t="shared" si="4"/>
        <v>20</v>
      </c>
      <c r="AY58" s="1">
        <f t="shared" si="5"/>
        <v>10</v>
      </c>
      <c r="AZ58" s="1">
        <f t="shared" si="6"/>
        <v>11</v>
      </c>
      <c r="BA58" s="1">
        <f t="shared" si="7"/>
        <v>14</v>
      </c>
      <c r="BB58" s="1">
        <f t="shared" si="8"/>
        <v>5</v>
      </c>
      <c r="BC58" s="1">
        <f t="shared" si="9"/>
        <v>4</v>
      </c>
      <c r="BD58" s="1">
        <f t="shared" si="10"/>
        <v>4</v>
      </c>
      <c r="BE58" s="1">
        <f t="shared" si="11"/>
        <v>1</v>
      </c>
      <c r="BF58" s="1">
        <f t="shared" si="12"/>
        <v>4</v>
      </c>
      <c r="BG58" s="1">
        <f t="shared" si="13"/>
        <v>5</v>
      </c>
      <c r="BH58" s="1">
        <f t="shared" si="14"/>
        <v>5</v>
      </c>
      <c r="BI58" s="1">
        <f t="shared" si="15"/>
        <v>63</v>
      </c>
      <c r="BJ58" s="1">
        <f t="shared" si="16"/>
        <v>49</v>
      </c>
      <c r="BK58" s="1">
        <f t="shared" si="17"/>
        <v>4</v>
      </c>
      <c r="BL58" s="1">
        <f t="shared" si="18"/>
        <v>32</v>
      </c>
      <c r="BM58" s="1">
        <f t="shared" si="19"/>
        <v>3</v>
      </c>
      <c r="BN58" s="1">
        <f t="shared" si="20"/>
        <v>162</v>
      </c>
      <c r="BO58" s="1">
        <f t="shared" si="21"/>
        <v>3</v>
      </c>
      <c r="BP58" s="1">
        <f t="shared" si="22"/>
        <v>91</v>
      </c>
      <c r="BQ58" s="1">
        <f t="shared" si="23"/>
        <v>0</v>
      </c>
      <c r="BR58" s="1">
        <f t="shared" si="24"/>
        <v>0</v>
      </c>
      <c r="BS58" s="1">
        <f t="shared" si="25"/>
        <v>0</v>
      </c>
      <c r="BT58" s="1">
        <f t="shared" si="26"/>
        <v>0</v>
      </c>
      <c r="BU58" s="1">
        <f t="shared" si="27"/>
        <v>0</v>
      </c>
      <c r="BV58" s="1">
        <f t="shared" si="28"/>
        <v>0</v>
      </c>
      <c r="BW58" s="1">
        <f t="shared" si="29"/>
        <v>0</v>
      </c>
      <c r="BX58" s="1">
        <f t="shared" si="30"/>
        <v>0</v>
      </c>
      <c r="BY58" s="1">
        <f t="shared" si="31"/>
        <v>0</v>
      </c>
      <c r="BZ58" s="1">
        <f t="shared" si="32"/>
        <v>0</v>
      </c>
      <c r="CA58" s="1">
        <f t="shared" si="33"/>
        <v>0</v>
      </c>
      <c r="CB58" s="1">
        <f t="shared" si="34"/>
        <v>0</v>
      </c>
      <c r="CC58" s="1">
        <f t="shared" si="35"/>
        <v>23</v>
      </c>
      <c r="CD58" s="1">
        <f t="shared" si="36"/>
        <v>8</v>
      </c>
      <c r="CE58" s="1">
        <f t="shared" si="37"/>
        <v>35</v>
      </c>
      <c r="CF58" s="1">
        <f t="shared" si="38"/>
        <v>0</v>
      </c>
      <c r="CG58" s="1">
        <f t="shared" si="39"/>
        <v>5</v>
      </c>
      <c r="CH58" s="1">
        <f t="shared" si="40"/>
        <v>10</v>
      </c>
      <c r="CI58" s="1">
        <f t="shared" si="41"/>
        <v>107</v>
      </c>
      <c r="CJ58" s="1">
        <f t="shared" si="42"/>
        <v>25</v>
      </c>
      <c r="CK58" s="1">
        <f t="shared" si="43"/>
        <v>255</v>
      </c>
      <c r="CL58" s="1">
        <f t="shared" si="44"/>
        <v>88</v>
      </c>
      <c r="CM58" s="1">
        <f t="shared" si="45"/>
        <v>76</v>
      </c>
      <c r="CN58" s="1">
        <f t="shared" si="46"/>
        <v>1142</v>
      </c>
    </row>
    <row r="59" spans="1:92" ht="13.15" customHeight="1">
      <c r="A59" s="2" t="s">
        <v>174</v>
      </c>
      <c r="B59" s="3" t="s">
        <v>174</v>
      </c>
      <c r="C59" s="1" t="s">
        <v>309</v>
      </c>
      <c r="D59" s="1" t="s">
        <v>310</v>
      </c>
      <c r="E59" s="17">
        <v>518239.71899999998</v>
      </c>
      <c r="F59" s="17">
        <v>6585962.0470000003</v>
      </c>
      <c r="G59" s="46" t="s">
        <v>311</v>
      </c>
      <c r="H59" s="30">
        <v>29.31</v>
      </c>
      <c r="I59" s="30">
        <v>0.24</v>
      </c>
      <c r="J59" s="17">
        <v>6.95</v>
      </c>
      <c r="K59" s="17">
        <v>7.2</v>
      </c>
      <c r="L59" s="30">
        <v>3.03</v>
      </c>
      <c r="M59" s="33">
        <f>H59-L59</f>
        <v>26.279999999999998</v>
      </c>
      <c r="N59" s="6">
        <v>42893</v>
      </c>
      <c r="O59" s="1" t="s">
        <v>389</v>
      </c>
      <c r="P59" s="9" t="s">
        <v>83</v>
      </c>
      <c r="Q59" s="8">
        <v>0.1</v>
      </c>
      <c r="R59" s="9" t="s">
        <v>390</v>
      </c>
      <c r="S59" s="8">
        <v>0.3</v>
      </c>
      <c r="T59" s="9" t="s">
        <v>391</v>
      </c>
      <c r="U59" s="8">
        <v>4.2</v>
      </c>
      <c r="V59" s="9" t="s">
        <v>392</v>
      </c>
      <c r="AI59" s="1" t="s">
        <v>318</v>
      </c>
      <c r="AJ59" s="9">
        <v>12867891</v>
      </c>
      <c r="AK59" s="3" t="s">
        <v>1831</v>
      </c>
      <c r="AM59" s="1" t="s">
        <v>116</v>
      </c>
      <c r="AN59" s="1" t="s">
        <v>319</v>
      </c>
      <c r="AO59" s="13" t="str">
        <f>algandmed!AP59</f>
        <v>VPA on terve. VPA avamiseks padrunvõti 17. Algne sügavus oli oli 7,2m. Põhjas pehme sete. Veepinnal naftasaaduste kihti pole, vesi puhas.</v>
      </c>
      <c r="AP59" s="13" t="str">
        <f>algandmed!AQ59</f>
        <v>Proov võeti pumbaga MP-1.</v>
      </c>
      <c r="AQ59" s="13" t="str">
        <f>algandmed!AR59</f>
        <v>Proovi võtmisel 25.10.2017 oli vett VPA-s 38l, pumba sügavus oli 6,95m manteltoru otsast. Proov võeti pärast 4-kordse veekoguse välja pumpamist (8 minutit) sagedusel 250Hz. q 0,34. S 0,1</v>
      </c>
      <c r="AR59" s="13" t="str">
        <f>algandmed!AS59</f>
        <v>VPA nõuetekohaselt likvideerida.</v>
      </c>
      <c r="AS59" s="1" t="s">
        <v>374</v>
      </c>
      <c r="AU59" s="1">
        <f t="shared" si="1"/>
        <v>5</v>
      </c>
      <c r="AV59" s="1">
        <f t="shared" si="2"/>
        <v>5</v>
      </c>
      <c r="AW59" s="1">
        <f t="shared" si="3"/>
        <v>10</v>
      </c>
      <c r="AX59" s="1">
        <f t="shared" si="4"/>
        <v>20</v>
      </c>
      <c r="AY59" s="1">
        <f t="shared" si="5"/>
        <v>10</v>
      </c>
      <c r="AZ59" s="1">
        <f t="shared" si="6"/>
        <v>11</v>
      </c>
      <c r="BA59" s="1">
        <f t="shared" si="7"/>
        <v>14</v>
      </c>
      <c r="BB59" s="1">
        <f t="shared" si="8"/>
        <v>5</v>
      </c>
      <c r="BC59" s="1">
        <f t="shared" si="9"/>
        <v>4</v>
      </c>
      <c r="BD59" s="1">
        <f t="shared" si="10"/>
        <v>4</v>
      </c>
      <c r="BE59" s="1">
        <f t="shared" si="11"/>
        <v>3</v>
      </c>
      <c r="BF59" s="1">
        <f t="shared" si="12"/>
        <v>4</v>
      </c>
      <c r="BG59" s="1">
        <f t="shared" si="13"/>
        <v>5</v>
      </c>
      <c r="BH59" s="1">
        <f t="shared" si="14"/>
        <v>5</v>
      </c>
      <c r="BI59" s="1">
        <f t="shared" si="15"/>
        <v>63</v>
      </c>
      <c r="BJ59" s="1">
        <f t="shared" si="16"/>
        <v>4</v>
      </c>
      <c r="BK59" s="1">
        <f t="shared" si="17"/>
        <v>3</v>
      </c>
      <c r="BL59" s="1">
        <f t="shared" si="18"/>
        <v>20</v>
      </c>
      <c r="BM59" s="1">
        <f t="shared" si="19"/>
        <v>3</v>
      </c>
      <c r="BN59" s="1">
        <f t="shared" si="20"/>
        <v>179</v>
      </c>
      <c r="BO59" s="1">
        <f t="shared" si="21"/>
        <v>3</v>
      </c>
      <c r="BP59" s="1">
        <f t="shared" si="22"/>
        <v>153</v>
      </c>
      <c r="BQ59" s="1">
        <f t="shared" si="23"/>
        <v>0</v>
      </c>
      <c r="BR59" s="1">
        <f t="shared" si="24"/>
        <v>0</v>
      </c>
      <c r="BS59" s="1">
        <f t="shared" si="25"/>
        <v>0</v>
      </c>
      <c r="BT59" s="1">
        <f t="shared" si="26"/>
        <v>0</v>
      </c>
      <c r="BU59" s="1">
        <f t="shared" si="27"/>
        <v>0</v>
      </c>
      <c r="BV59" s="1">
        <f t="shared" si="28"/>
        <v>0</v>
      </c>
      <c r="BW59" s="1">
        <f t="shared" si="29"/>
        <v>0</v>
      </c>
      <c r="BX59" s="1">
        <f t="shared" si="30"/>
        <v>0</v>
      </c>
      <c r="BY59" s="1">
        <f t="shared" si="31"/>
        <v>0</v>
      </c>
      <c r="BZ59" s="1">
        <f t="shared" si="32"/>
        <v>0</v>
      </c>
      <c r="CA59" s="1">
        <f t="shared" si="33"/>
        <v>0</v>
      </c>
      <c r="CB59" s="1">
        <f t="shared" si="34"/>
        <v>0</v>
      </c>
      <c r="CC59" s="1">
        <f t="shared" si="35"/>
        <v>23</v>
      </c>
      <c r="CD59" s="1">
        <f t="shared" si="36"/>
        <v>8</v>
      </c>
      <c r="CE59" s="1">
        <f t="shared" si="37"/>
        <v>35</v>
      </c>
      <c r="CF59" s="1">
        <f t="shared" si="38"/>
        <v>0</v>
      </c>
      <c r="CG59" s="1">
        <f t="shared" si="39"/>
        <v>5</v>
      </c>
      <c r="CH59" s="1">
        <f t="shared" si="40"/>
        <v>10</v>
      </c>
      <c r="CI59" s="1">
        <f t="shared" si="41"/>
        <v>137</v>
      </c>
      <c r="CJ59" s="1">
        <f t="shared" si="42"/>
        <v>25</v>
      </c>
      <c r="CK59" s="1">
        <f t="shared" si="43"/>
        <v>186</v>
      </c>
      <c r="CL59" s="1">
        <f t="shared" si="44"/>
        <v>32</v>
      </c>
      <c r="CM59" s="1">
        <f t="shared" si="45"/>
        <v>76</v>
      </c>
      <c r="CN59" s="1">
        <f t="shared" si="46"/>
        <v>1070</v>
      </c>
    </row>
    <row r="60" spans="1:92" ht="13.15" customHeight="1">
      <c r="B60" s="3" t="s">
        <v>178</v>
      </c>
      <c r="C60" s="1" t="s">
        <v>309</v>
      </c>
      <c r="D60" s="1" t="s">
        <v>310</v>
      </c>
      <c r="E60" s="17">
        <v>518167.56099999999</v>
      </c>
      <c r="F60" s="17">
        <v>6586114.142</v>
      </c>
      <c r="G60" s="46" t="s">
        <v>311</v>
      </c>
      <c r="H60" s="30">
        <v>28.99</v>
      </c>
      <c r="I60" s="30">
        <v>0.17</v>
      </c>
      <c r="J60" s="17">
        <v>7</v>
      </c>
      <c r="K60" s="17">
        <v>7.2</v>
      </c>
      <c r="L60" s="30">
        <v>2.27</v>
      </c>
      <c r="M60" s="33">
        <f>H60-L60</f>
        <v>26.72</v>
      </c>
      <c r="N60" s="6">
        <v>42893</v>
      </c>
      <c r="O60" s="1" t="s">
        <v>393</v>
      </c>
      <c r="P60" s="9" t="s">
        <v>394</v>
      </c>
      <c r="Q60" s="8">
        <v>0.5</v>
      </c>
      <c r="R60" s="9" t="s">
        <v>395</v>
      </c>
      <c r="S60" s="8">
        <v>2</v>
      </c>
      <c r="T60" s="9" t="s">
        <v>396</v>
      </c>
      <c r="U60" s="8">
        <v>5.5</v>
      </c>
      <c r="V60" s="9" t="s">
        <v>397</v>
      </c>
      <c r="W60" s="8">
        <v>6.2</v>
      </c>
      <c r="X60" s="9" t="s">
        <v>398</v>
      </c>
      <c r="AI60" s="1" t="s">
        <v>318</v>
      </c>
      <c r="AJ60" s="9">
        <v>12867891</v>
      </c>
      <c r="AK60" s="3" t="s">
        <v>1831</v>
      </c>
      <c r="AM60" s="1" t="s">
        <v>116</v>
      </c>
      <c r="AN60" s="1" t="s">
        <v>319</v>
      </c>
      <c r="AO60" s="13" t="str">
        <f>algandmed!AP60</f>
        <v>Päis puudub, VPA pealt lahti. Algne sügavus oli oli 7,2m. Veepinnal naftasaaduste kihti pole, vesi puhas.</v>
      </c>
      <c r="AP60" s="13" t="str">
        <f>algandmed!AQ60</f>
        <v>Proov võeti pumbaga MP-1.</v>
      </c>
      <c r="AQ60" s="13" t="str">
        <f>algandmed!AR60</f>
        <v>Proovi võtmisel 25.10.2017 oli vett VPA-s 48l, pumba sügavus oli 6,9m manteltoru otsast. Proov võeti pärast 4-kordse veekoguse välja pumpamist (12 minutit) sagedusel 250Hz. q 0,27. S 0,8</v>
      </c>
      <c r="AR60" s="13" t="str">
        <f>algandmed!AS60</f>
        <v>VPA sulgeda päisega ja jätkata seiret.</v>
      </c>
      <c r="AS60" s="1" t="s">
        <v>374</v>
      </c>
      <c r="AU60" s="1">
        <f t="shared" si="1"/>
        <v>0</v>
      </c>
      <c r="AV60" s="1">
        <f t="shared" si="2"/>
        <v>5</v>
      </c>
      <c r="AW60" s="1">
        <f t="shared" si="3"/>
        <v>10</v>
      </c>
      <c r="AX60" s="1">
        <f t="shared" si="4"/>
        <v>20</v>
      </c>
      <c r="AY60" s="1">
        <f t="shared" si="5"/>
        <v>10</v>
      </c>
      <c r="AZ60" s="1">
        <f t="shared" si="6"/>
        <v>11</v>
      </c>
      <c r="BA60" s="1">
        <f t="shared" si="7"/>
        <v>14</v>
      </c>
      <c r="BB60" s="1">
        <f t="shared" si="8"/>
        <v>5</v>
      </c>
      <c r="BC60" s="1">
        <f t="shared" si="9"/>
        <v>4</v>
      </c>
      <c r="BD60" s="1">
        <f t="shared" si="10"/>
        <v>1</v>
      </c>
      <c r="BE60" s="1">
        <f t="shared" si="11"/>
        <v>3</v>
      </c>
      <c r="BF60" s="1">
        <f t="shared" si="12"/>
        <v>4</v>
      </c>
      <c r="BG60" s="1">
        <f t="shared" si="13"/>
        <v>5</v>
      </c>
      <c r="BH60" s="1">
        <f t="shared" si="14"/>
        <v>5</v>
      </c>
      <c r="BI60" s="1">
        <f t="shared" si="15"/>
        <v>42</v>
      </c>
      <c r="BJ60" s="1">
        <f t="shared" si="16"/>
        <v>63</v>
      </c>
      <c r="BK60" s="1">
        <f t="shared" si="17"/>
        <v>3</v>
      </c>
      <c r="BL60" s="1">
        <f t="shared" si="18"/>
        <v>56</v>
      </c>
      <c r="BM60" s="1">
        <f t="shared" si="19"/>
        <v>1</v>
      </c>
      <c r="BN60" s="1">
        <f t="shared" si="20"/>
        <v>153</v>
      </c>
      <c r="BO60" s="1">
        <f t="shared" si="21"/>
        <v>3</v>
      </c>
      <c r="BP60" s="1">
        <f t="shared" si="22"/>
        <v>39</v>
      </c>
      <c r="BQ60" s="1">
        <f t="shared" si="23"/>
        <v>3</v>
      </c>
      <c r="BR60" s="1">
        <f t="shared" si="24"/>
        <v>73</v>
      </c>
      <c r="BS60" s="1">
        <f t="shared" si="25"/>
        <v>0</v>
      </c>
      <c r="BT60" s="1">
        <f t="shared" si="26"/>
        <v>0</v>
      </c>
      <c r="BU60" s="1">
        <f t="shared" si="27"/>
        <v>0</v>
      </c>
      <c r="BV60" s="1">
        <f t="shared" si="28"/>
        <v>0</v>
      </c>
      <c r="BW60" s="1">
        <f t="shared" si="29"/>
        <v>0</v>
      </c>
      <c r="BX60" s="1">
        <f t="shared" si="30"/>
        <v>0</v>
      </c>
      <c r="BY60" s="1">
        <f t="shared" si="31"/>
        <v>0</v>
      </c>
      <c r="BZ60" s="1">
        <f t="shared" si="32"/>
        <v>0</v>
      </c>
      <c r="CA60" s="1">
        <f t="shared" si="33"/>
        <v>0</v>
      </c>
      <c r="CB60" s="1">
        <f t="shared" si="34"/>
        <v>0</v>
      </c>
      <c r="CC60" s="1">
        <f t="shared" si="35"/>
        <v>23</v>
      </c>
      <c r="CD60" s="1">
        <f t="shared" si="36"/>
        <v>8</v>
      </c>
      <c r="CE60" s="1">
        <f t="shared" si="37"/>
        <v>35</v>
      </c>
      <c r="CF60" s="1">
        <f t="shared" si="38"/>
        <v>0</v>
      </c>
      <c r="CG60" s="1">
        <f t="shared" si="39"/>
        <v>5</v>
      </c>
      <c r="CH60" s="1">
        <f t="shared" si="40"/>
        <v>10</v>
      </c>
      <c r="CI60" s="1">
        <f t="shared" si="41"/>
        <v>105</v>
      </c>
      <c r="CJ60" s="1">
        <f t="shared" si="42"/>
        <v>25</v>
      </c>
      <c r="CK60" s="1">
        <f t="shared" si="43"/>
        <v>186</v>
      </c>
      <c r="CL60" s="1">
        <f t="shared" si="44"/>
        <v>38</v>
      </c>
      <c r="CM60" s="1">
        <f t="shared" si="45"/>
        <v>76</v>
      </c>
      <c r="CN60" s="1">
        <f t="shared" si="46"/>
        <v>1044</v>
      </c>
    </row>
    <row r="61" spans="1:92" ht="13.15" customHeight="1">
      <c r="B61" s="3" t="s">
        <v>183</v>
      </c>
      <c r="C61" s="1" t="s">
        <v>309</v>
      </c>
      <c r="D61" s="1" t="s">
        <v>310</v>
      </c>
      <c r="E61" s="17">
        <v>518081</v>
      </c>
      <c r="F61" s="17">
        <v>6586108</v>
      </c>
      <c r="G61" s="46" t="s">
        <v>311</v>
      </c>
      <c r="H61" s="30">
        <v>29.56</v>
      </c>
      <c r="I61" s="30">
        <v>0.36</v>
      </c>
      <c r="J61" s="17"/>
      <c r="K61" s="17">
        <v>7.5</v>
      </c>
      <c r="L61" s="30">
        <f>I61+3.65</f>
        <v>4.01</v>
      </c>
      <c r="M61" s="33">
        <f>H61-L61</f>
        <v>25.549999999999997</v>
      </c>
      <c r="N61" s="6">
        <v>42893</v>
      </c>
      <c r="O61" s="1" t="s">
        <v>399</v>
      </c>
      <c r="P61" s="9" t="s">
        <v>400</v>
      </c>
      <c r="Q61" s="8">
        <v>0.3</v>
      </c>
      <c r="R61" s="9" t="s">
        <v>401</v>
      </c>
      <c r="AI61" s="1" t="s">
        <v>318</v>
      </c>
      <c r="AJ61" s="9">
        <v>12867891</v>
      </c>
      <c r="AK61" s="3" t="s">
        <v>1831</v>
      </c>
      <c r="AM61" s="1" t="s">
        <v>116</v>
      </c>
      <c r="AN61" s="1" t="s">
        <v>319</v>
      </c>
      <c r="AO61" s="13" t="str">
        <f>algandmed!AP61</f>
        <v>VPA on hävinud.</v>
      </c>
      <c r="AP61" s="13" t="str">
        <f>algandmed!AQ61</f>
        <v>-</v>
      </c>
      <c r="AQ61" s="13" t="str">
        <f>algandmed!AR61</f>
        <v>-</v>
      </c>
      <c r="AR61" s="13" t="str">
        <f>algandmed!AS61</f>
        <v>-</v>
      </c>
      <c r="AS61" s="1" t="s">
        <v>343</v>
      </c>
      <c r="AU61" s="1">
        <f t="shared" si="1"/>
        <v>0</v>
      </c>
      <c r="AV61" s="1">
        <f t="shared" si="2"/>
        <v>5</v>
      </c>
      <c r="AW61" s="1">
        <f t="shared" si="3"/>
        <v>10</v>
      </c>
      <c r="AX61" s="1">
        <f t="shared" si="4"/>
        <v>20</v>
      </c>
      <c r="AY61" s="1">
        <f t="shared" si="5"/>
        <v>6</v>
      </c>
      <c r="AZ61" s="1">
        <f t="shared" si="6"/>
        <v>7</v>
      </c>
      <c r="BA61" s="1">
        <f t="shared" si="7"/>
        <v>14</v>
      </c>
      <c r="BB61" s="1">
        <f t="shared" si="8"/>
        <v>5</v>
      </c>
      <c r="BC61" s="1">
        <f t="shared" si="9"/>
        <v>4</v>
      </c>
      <c r="BD61" s="1">
        <f t="shared" si="10"/>
        <v>0</v>
      </c>
      <c r="BE61" s="1">
        <f t="shared" si="11"/>
        <v>3</v>
      </c>
      <c r="BF61" s="1">
        <f t="shared" si="12"/>
        <v>4</v>
      </c>
      <c r="BG61" s="1">
        <f t="shared" si="13"/>
        <v>5</v>
      </c>
      <c r="BH61" s="1">
        <f t="shared" si="14"/>
        <v>5</v>
      </c>
      <c r="BI61" s="1">
        <f t="shared" si="15"/>
        <v>44</v>
      </c>
      <c r="BJ61" s="1">
        <f t="shared" si="16"/>
        <v>16</v>
      </c>
      <c r="BK61" s="1">
        <f t="shared" si="17"/>
        <v>3</v>
      </c>
      <c r="BL61" s="1">
        <f t="shared" si="18"/>
        <v>214</v>
      </c>
      <c r="BM61" s="1">
        <f t="shared" si="19"/>
        <v>0</v>
      </c>
      <c r="BN61" s="1">
        <f t="shared" si="20"/>
        <v>0</v>
      </c>
      <c r="BO61" s="1">
        <f t="shared" si="21"/>
        <v>0</v>
      </c>
      <c r="BP61" s="1">
        <f t="shared" si="22"/>
        <v>0</v>
      </c>
      <c r="BQ61" s="1">
        <f t="shared" si="23"/>
        <v>0</v>
      </c>
      <c r="BR61" s="1">
        <f t="shared" si="24"/>
        <v>0</v>
      </c>
      <c r="BS61" s="1">
        <f t="shared" si="25"/>
        <v>0</v>
      </c>
      <c r="BT61" s="1">
        <f t="shared" si="26"/>
        <v>0</v>
      </c>
      <c r="BU61" s="1">
        <f t="shared" si="27"/>
        <v>0</v>
      </c>
      <c r="BV61" s="1">
        <f t="shared" si="28"/>
        <v>0</v>
      </c>
      <c r="BW61" s="1">
        <f t="shared" si="29"/>
        <v>0</v>
      </c>
      <c r="BX61" s="1">
        <f t="shared" si="30"/>
        <v>0</v>
      </c>
      <c r="BY61" s="1">
        <f t="shared" si="31"/>
        <v>0</v>
      </c>
      <c r="BZ61" s="1">
        <f t="shared" si="32"/>
        <v>0</v>
      </c>
      <c r="CA61" s="1">
        <f t="shared" si="33"/>
        <v>0</v>
      </c>
      <c r="CB61" s="1">
        <f t="shared" si="34"/>
        <v>0</v>
      </c>
      <c r="CC61" s="1">
        <f t="shared" si="35"/>
        <v>23</v>
      </c>
      <c r="CD61" s="1">
        <f t="shared" si="36"/>
        <v>8</v>
      </c>
      <c r="CE61" s="1">
        <f t="shared" si="37"/>
        <v>35</v>
      </c>
      <c r="CF61" s="1">
        <f t="shared" si="38"/>
        <v>0</v>
      </c>
      <c r="CG61" s="1">
        <f t="shared" si="39"/>
        <v>5</v>
      </c>
      <c r="CH61" s="1">
        <f t="shared" si="40"/>
        <v>10</v>
      </c>
      <c r="CI61" s="1">
        <f t="shared" si="41"/>
        <v>15</v>
      </c>
      <c r="CJ61" s="1">
        <f t="shared" si="42"/>
        <v>1</v>
      </c>
      <c r="CK61" s="1">
        <f t="shared" si="43"/>
        <v>1</v>
      </c>
      <c r="CL61" s="1">
        <f t="shared" si="44"/>
        <v>1</v>
      </c>
      <c r="CM61" s="1">
        <f t="shared" si="45"/>
        <v>72</v>
      </c>
      <c r="CN61" s="1">
        <f t="shared" si="46"/>
        <v>536</v>
      </c>
    </row>
    <row r="62" spans="1:92" ht="13.15" customHeight="1">
      <c r="B62" s="3" t="s">
        <v>402</v>
      </c>
      <c r="C62" s="1" t="s">
        <v>309</v>
      </c>
      <c r="D62" s="1" t="s">
        <v>310</v>
      </c>
      <c r="E62" s="17">
        <v>518263.734</v>
      </c>
      <c r="F62" s="17">
        <v>6586039.0109999999</v>
      </c>
      <c r="G62" s="46" t="s">
        <v>311</v>
      </c>
      <c r="H62" s="30">
        <v>29.76</v>
      </c>
      <c r="I62" s="30">
        <v>0.34</v>
      </c>
      <c r="J62" s="17">
        <v>7.9</v>
      </c>
      <c r="K62" s="17">
        <v>8</v>
      </c>
      <c r="L62" s="30">
        <v>2.81</v>
      </c>
      <c r="M62" s="33">
        <f>H62-L62</f>
        <v>26.950000000000003</v>
      </c>
      <c r="N62" s="6">
        <v>42893</v>
      </c>
      <c r="O62" s="1" t="s">
        <v>403</v>
      </c>
      <c r="P62" s="9" t="s">
        <v>400</v>
      </c>
      <c r="Q62" s="8">
        <v>0.15</v>
      </c>
      <c r="R62" s="9" t="s">
        <v>360</v>
      </c>
      <c r="S62" s="8">
        <v>0.35</v>
      </c>
      <c r="T62" s="9" t="s">
        <v>1846</v>
      </c>
      <c r="AI62" s="1" t="s">
        <v>318</v>
      </c>
      <c r="AJ62" s="9">
        <v>12867891</v>
      </c>
      <c r="AK62" s="3" t="s">
        <v>1831</v>
      </c>
      <c r="AM62" s="1" t="s">
        <v>116</v>
      </c>
      <c r="AN62" s="1" t="s">
        <v>319</v>
      </c>
      <c r="AO62" s="13" t="str">
        <f>algandmed!AP62</f>
        <v>VPA on terve. VPA avamiseks 6-kantvõti 8. Algne sügavus oli oli 8,0m. Veepinnal naftasaaduste kihti pole, vesi puhas.</v>
      </c>
      <c r="AP62" s="13" t="str">
        <f>algandmed!AQ62</f>
        <v>Proov võeti pumbaga MP-1.</v>
      </c>
      <c r="AQ62" s="13" t="str">
        <f>algandmed!AR62</f>
        <v>Proovi võtmisel 25.10.2017 oli vett VPA-s 47l, pumba sügavus oli 7,95m manteltoru otsast. Proov võeti pärast 4-kordse veekoguse välja pumpamist (10 minutit) sagedusel 250Hz. q 0,32. S 0,46</v>
      </c>
      <c r="AR62" s="13" t="str">
        <f>algandmed!AS62</f>
        <v xml:space="preserve">Jätkata seiret. </v>
      </c>
      <c r="AS62" s="1" t="s">
        <v>343</v>
      </c>
      <c r="AU62" s="1">
        <f t="shared" si="1"/>
        <v>0</v>
      </c>
      <c r="AV62" s="1">
        <f t="shared" si="2"/>
        <v>5</v>
      </c>
      <c r="AW62" s="1">
        <f t="shared" si="3"/>
        <v>10</v>
      </c>
      <c r="AX62" s="1">
        <f t="shared" si="4"/>
        <v>20</v>
      </c>
      <c r="AY62" s="1">
        <f t="shared" si="5"/>
        <v>10</v>
      </c>
      <c r="AZ62" s="1">
        <f t="shared" si="6"/>
        <v>11</v>
      </c>
      <c r="BA62" s="1">
        <f t="shared" si="7"/>
        <v>14</v>
      </c>
      <c r="BB62" s="1">
        <f t="shared" si="8"/>
        <v>5</v>
      </c>
      <c r="BC62" s="1">
        <f t="shared" si="9"/>
        <v>4</v>
      </c>
      <c r="BD62" s="1">
        <f t="shared" si="10"/>
        <v>3</v>
      </c>
      <c r="BE62" s="1">
        <f t="shared" si="11"/>
        <v>1</v>
      </c>
      <c r="BF62" s="1">
        <f t="shared" si="12"/>
        <v>4</v>
      </c>
      <c r="BG62" s="1">
        <f t="shared" si="13"/>
        <v>5</v>
      </c>
      <c r="BH62" s="1">
        <f t="shared" si="14"/>
        <v>5</v>
      </c>
      <c r="BI62" s="1">
        <f t="shared" si="15"/>
        <v>44</v>
      </c>
      <c r="BJ62" s="1">
        <f t="shared" si="16"/>
        <v>16</v>
      </c>
      <c r="BK62" s="1">
        <f t="shared" si="17"/>
        <v>4</v>
      </c>
      <c r="BL62" s="1">
        <f t="shared" si="18"/>
        <v>52</v>
      </c>
      <c r="BM62" s="1">
        <f t="shared" si="19"/>
        <v>4</v>
      </c>
      <c r="BN62" s="1">
        <f t="shared" si="20"/>
        <v>231</v>
      </c>
      <c r="BO62" s="1">
        <f t="shared" si="21"/>
        <v>0</v>
      </c>
      <c r="BP62" s="1">
        <f t="shared" si="22"/>
        <v>0</v>
      </c>
      <c r="BQ62" s="1">
        <f t="shared" si="23"/>
        <v>0</v>
      </c>
      <c r="BR62" s="1">
        <f t="shared" si="24"/>
        <v>0</v>
      </c>
      <c r="BS62" s="1">
        <f t="shared" si="25"/>
        <v>0</v>
      </c>
      <c r="BT62" s="1">
        <f t="shared" si="26"/>
        <v>0</v>
      </c>
      <c r="BU62" s="1">
        <f t="shared" si="27"/>
        <v>0</v>
      </c>
      <c r="BV62" s="1">
        <f t="shared" si="28"/>
        <v>0</v>
      </c>
      <c r="BW62" s="1">
        <f t="shared" si="29"/>
        <v>0</v>
      </c>
      <c r="BX62" s="1">
        <f t="shared" si="30"/>
        <v>0</v>
      </c>
      <c r="BY62" s="1">
        <f t="shared" si="31"/>
        <v>0</v>
      </c>
      <c r="BZ62" s="1">
        <f t="shared" si="32"/>
        <v>0</v>
      </c>
      <c r="CA62" s="1">
        <f t="shared" si="33"/>
        <v>0</v>
      </c>
      <c r="CB62" s="1">
        <f t="shared" si="34"/>
        <v>0</v>
      </c>
      <c r="CC62" s="1">
        <f t="shared" si="35"/>
        <v>23</v>
      </c>
      <c r="CD62" s="1">
        <f t="shared" si="36"/>
        <v>8</v>
      </c>
      <c r="CE62" s="1">
        <f t="shared" si="37"/>
        <v>35</v>
      </c>
      <c r="CF62" s="1">
        <f t="shared" si="38"/>
        <v>0</v>
      </c>
      <c r="CG62" s="1">
        <f t="shared" si="39"/>
        <v>5</v>
      </c>
      <c r="CH62" s="1">
        <f t="shared" si="40"/>
        <v>10</v>
      </c>
      <c r="CI62" s="1">
        <f t="shared" si="41"/>
        <v>117</v>
      </c>
      <c r="CJ62" s="1">
        <f t="shared" si="42"/>
        <v>25</v>
      </c>
      <c r="CK62" s="1">
        <f t="shared" si="43"/>
        <v>188</v>
      </c>
      <c r="CL62" s="1">
        <f t="shared" si="44"/>
        <v>16</v>
      </c>
      <c r="CM62" s="1">
        <f t="shared" si="45"/>
        <v>72</v>
      </c>
      <c r="CN62" s="1">
        <f t="shared" si="46"/>
        <v>947</v>
      </c>
    </row>
    <row r="63" spans="1:92" ht="13.15" customHeight="1">
      <c r="A63" s="2">
        <v>19837</v>
      </c>
      <c r="B63" s="3" t="s">
        <v>404</v>
      </c>
      <c r="C63" s="13" t="s">
        <v>405</v>
      </c>
      <c r="D63" s="41" t="s">
        <v>406</v>
      </c>
      <c r="E63" s="5">
        <v>541149.01699999999</v>
      </c>
      <c r="F63" s="5">
        <v>6589468.2400000002</v>
      </c>
      <c r="G63" s="4" t="s">
        <v>407</v>
      </c>
      <c r="H63" s="5">
        <v>14.03</v>
      </c>
      <c r="I63" s="5">
        <v>1.07</v>
      </c>
      <c r="J63" s="5">
        <v>0.11</v>
      </c>
      <c r="K63" s="5">
        <v>2.2999999999999998</v>
      </c>
      <c r="L63" s="24" t="s">
        <v>408</v>
      </c>
      <c r="M63" s="24" t="s">
        <v>408</v>
      </c>
      <c r="N63" s="6">
        <v>42893</v>
      </c>
      <c r="O63" s="1" t="s">
        <v>409</v>
      </c>
      <c r="P63" s="9" t="s">
        <v>410</v>
      </c>
      <c r="Q63" s="8">
        <v>0.8</v>
      </c>
      <c r="R63" s="9" t="s">
        <v>411</v>
      </c>
      <c r="S63" s="8">
        <v>1.3</v>
      </c>
      <c r="T63" s="9" t="s">
        <v>412</v>
      </c>
      <c r="U63" s="8">
        <v>2</v>
      </c>
      <c r="V63" s="9" t="s">
        <v>413</v>
      </c>
      <c r="AE63" s="9"/>
      <c r="AG63" s="9"/>
      <c r="AI63" s="42" t="s">
        <v>79</v>
      </c>
      <c r="AJ63" s="42" t="s">
        <v>80</v>
      </c>
      <c r="AK63" s="57" t="s">
        <v>1800</v>
      </c>
      <c r="AL63" s="1" t="s">
        <v>414</v>
      </c>
      <c r="AM63" s="1" t="s">
        <v>116</v>
      </c>
      <c r="AN63" s="1" t="s">
        <v>117</v>
      </c>
      <c r="AO63" s="13" t="str">
        <f>algandmed!AP63</f>
        <v>Metallkaitsetoru kõver, varem on kaitsetoru olnud üle maapinna 0,9m. VPA täisloobitud sügavusel 0,11m (torust 1,18m) või on 60mm plasttoru katki. Algne sügavus oli 1,6m.</v>
      </c>
      <c r="AP63" s="13" t="str">
        <f>algandmed!AQ63</f>
        <v>Proovi ei võetud.</v>
      </c>
      <c r="AQ63" s="13" t="str">
        <f>algandmed!AR63</f>
        <v>-</v>
      </c>
      <c r="AR63" s="13" t="str">
        <f>algandmed!AS63</f>
        <v>VPA puhastada ja nõuetekohaselt likvideerida.</v>
      </c>
      <c r="AS63" s="1" t="s">
        <v>60</v>
      </c>
      <c r="AU63" s="1">
        <f t="shared" si="1"/>
        <v>5</v>
      </c>
      <c r="AV63" s="1">
        <f t="shared" si="2"/>
        <v>7</v>
      </c>
      <c r="AW63" s="1">
        <f t="shared" si="3"/>
        <v>10</v>
      </c>
      <c r="AX63" s="1">
        <f t="shared" si="4"/>
        <v>15</v>
      </c>
      <c r="AY63" s="1">
        <f t="shared" si="5"/>
        <v>10</v>
      </c>
      <c r="AZ63" s="1">
        <f t="shared" si="6"/>
        <v>10</v>
      </c>
      <c r="BA63" s="1">
        <f t="shared" si="7"/>
        <v>14</v>
      </c>
      <c r="BB63" s="1">
        <f t="shared" si="8"/>
        <v>5</v>
      </c>
      <c r="BC63" s="1">
        <f t="shared" si="9"/>
        <v>4</v>
      </c>
      <c r="BD63" s="1">
        <f t="shared" si="10"/>
        <v>4</v>
      </c>
      <c r="BE63" s="1">
        <f t="shared" si="11"/>
        <v>3</v>
      </c>
      <c r="BF63" s="1">
        <f t="shared" si="12"/>
        <v>10</v>
      </c>
      <c r="BG63" s="1">
        <f t="shared" si="13"/>
        <v>10</v>
      </c>
      <c r="BH63" s="1">
        <f t="shared" si="14"/>
        <v>5</v>
      </c>
      <c r="BI63" s="1">
        <f t="shared" si="15"/>
        <v>47</v>
      </c>
      <c r="BJ63" s="1">
        <f t="shared" si="16"/>
        <v>73</v>
      </c>
      <c r="BK63" s="1">
        <f t="shared" si="17"/>
        <v>3</v>
      </c>
      <c r="BL63" s="1">
        <f t="shared" si="18"/>
        <v>77</v>
      </c>
      <c r="BM63" s="1">
        <f t="shared" si="19"/>
        <v>3</v>
      </c>
      <c r="BN63" s="1">
        <f t="shared" si="20"/>
        <v>94</v>
      </c>
      <c r="BO63" s="1">
        <f t="shared" si="21"/>
        <v>1</v>
      </c>
      <c r="BP63" s="1">
        <f t="shared" si="22"/>
        <v>50</v>
      </c>
      <c r="BQ63" s="1">
        <f t="shared" si="23"/>
        <v>0</v>
      </c>
      <c r="BR63" s="1">
        <f t="shared" si="24"/>
        <v>0</v>
      </c>
      <c r="BS63" s="1">
        <f t="shared" si="25"/>
        <v>0</v>
      </c>
      <c r="BT63" s="1">
        <f t="shared" si="26"/>
        <v>0</v>
      </c>
      <c r="BU63" s="1">
        <f t="shared" si="27"/>
        <v>0</v>
      </c>
      <c r="BV63" s="1">
        <f t="shared" si="28"/>
        <v>0</v>
      </c>
      <c r="BW63" s="1">
        <f t="shared" si="29"/>
        <v>0</v>
      </c>
      <c r="BX63" s="1">
        <f t="shared" si="30"/>
        <v>0</v>
      </c>
      <c r="BY63" s="1">
        <f t="shared" si="31"/>
        <v>0</v>
      </c>
      <c r="BZ63" s="1">
        <f t="shared" si="32"/>
        <v>0</v>
      </c>
      <c r="CA63" s="1">
        <f t="shared" si="33"/>
        <v>0</v>
      </c>
      <c r="CB63" s="1">
        <f t="shared" si="34"/>
        <v>0</v>
      </c>
      <c r="CC63" s="1">
        <f t="shared" si="35"/>
        <v>14</v>
      </c>
      <c r="CD63" s="1">
        <f t="shared" si="36"/>
        <v>1</v>
      </c>
      <c r="CE63" s="1">
        <f t="shared" si="37"/>
        <v>17</v>
      </c>
      <c r="CF63" s="1">
        <f t="shared" si="38"/>
        <v>16</v>
      </c>
      <c r="CG63" s="1">
        <f t="shared" si="39"/>
        <v>5</v>
      </c>
      <c r="CH63" s="1">
        <f t="shared" si="40"/>
        <v>7</v>
      </c>
      <c r="CI63" s="1">
        <f t="shared" si="41"/>
        <v>169</v>
      </c>
      <c r="CJ63" s="1">
        <f t="shared" si="42"/>
        <v>17</v>
      </c>
      <c r="CK63" s="1">
        <f t="shared" si="43"/>
        <v>1</v>
      </c>
      <c r="CL63" s="1">
        <f t="shared" si="44"/>
        <v>45</v>
      </c>
      <c r="CM63" s="1">
        <f t="shared" si="45"/>
        <v>105</v>
      </c>
      <c r="CN63" s="1">
        <f t="shared" si="46"/>
        <v>857</v>
      </c>
    </row>
    <row r="64" spans="1:92" ht="13.15" customHeight="1">
      <c r="A64" s="2">
        <v>19838</v>
      </c>
      <c r="B64" s="3" t="s">
        <v>416</v>
      </c>
      <c r="C64" s="13" t="s">
        <v>405</v>
      </c>
      <c r="D64" s="41" t="s">
        <v>406</v>
      </c>
      <c r="E64" s="5">
        <v>540721.16</v>
      </c>
      <c r="F64" s="5">
        <v>6589734.9000000004</v>
      </c>
      <c r="G64" s="4" t="s">
        <v>417</v>
      </c>
      <c r="H64" s="5">
        <v>12.73</v>
      </c>
      <c r="I64" s="5">
        <v>0.51</v>
      </c>
      <c r="J64" s="5">
        <v>3.73</v>
      </c>
      <c r="K64" s="5">
        <v>3.7</v>
      </c>
      <c r="L64" s="24">
        <v>3.25</v>
      </c>
      <c r="M64" s="33">
        <f t="shared" ref="M64:M95" si="49">H64-L64</f>
        <v>9.48</v>
      </c>
      <c r="N64" s="6">
        <v>42893</v>
      </c>
      <c r="O64" s="1" t="s">
        <v>418</v>
      </c>
      <c r="P64" s="9" t="s">
        <v>419</v>
      </c>
      <c r="Q64" s="8">
        <v>2.4</v>
      </c>
      <c r="R64" s="9" t="s">
        <v>93</v>
      </c>
      <c r="S64" s="8">
        <v>2.4500000000000002</v>
      </c>
      <c r="T64" s="9" t="s">
        <v>420</v>
      </c>
      <c r="U64" s="8">
        <v>3.3</v>
      </c>
      <c r="V64" s="9" t="s">
        <v>421</v>
      </c>
      <c r="W64" s="8">
        <v>3.9</v>
      </c>
      <c r="X64" s="9" t="s">
        <v>422</v>
      </c>
      <c r="AI64" s="42" t="s">
        <v>423</v>
      </c>
      <c r="AJ64" s="42" t="s">
        <v>424</v>
      </c>
      <c r="AK64" s="48" t="s">
        <v>1833</v>
      </c>
      <c r="AM64" s="1" t="s">
        <v>116</v>
      </c>
      <c r="AN64" s="1" t="s">
        <v>117</v>
      </c>
      <c r="AO64" s="13" t="str">
        <f>algandmed!AP64</f>
        <v>VPA on terve. Avamiseks 6-kantvõti 8. 60mm plasttoru on välisest metallkaitsetorust 0,2m madalamal. Veepinnal naftasaaduste kihti pole.</v>
      </c>
      <c r="AP64" s="13" t="str">
        <f>algandmed!AQ64</f>
        <v>Proov võeti baileriga.</v>
      </c>
      <c r="AQ64" s="13" t="str">
        <f>algandmed!AR64</f>
        <v>Proovi võtmiseks pumbaga MP-1 oli vett vähe, vaid 3,6l. Proov võeti baileriga pärast 4-kordse mahu väljavõtmist. Veetase VPA-s taastus 0,6m (4...3,4m mõõdetuna manteltoru otsast) 330 sekundiga.</v>
      </c>
      <c r="AR64" s="13" t="str">
        <f>algandmed!AS64</f>
        <v>VPA puhastada ja nõuetekohaselt likvideerida.</v>
      </c>
      <c r="AS64" s="1" t="s">
        <v>60</v>
      </c>
      <c r="AU64" s="1">
        <f t="shared" si="1"/>
        <v>5</v>
      </c>
      <c r="AV64" s="1">
        <f t="shared" si="2"/>
        <v>7</v>
      </c>
      <c r="AW64" s="1">
        <f t="shared" si="3"/>
        <v>10</v>
      </c>
      <c r="AX64" s="1">
        <f t="shared" si="4"/>
        <v>15</v>
      </c>
      <c r="AY64" s="1">
        <f t="shared" si="5"/>
        <v>9</v>
      </c>
      <c r="AZ64" s="1">
        <f t="shared" si="6"/>
        <v>9</v>
      </c>
      <c r="BA64" s="1">
        <f t="shared" si="7"/>
        <v>14</v>
      </c>
      <c r="BB64" s="1">
        <f t="shared" si="8"/>
        <v>5</v>
      </c>
      <c r="BC64" s="1">
        <f t="shared" si="9"/>
        <v>4</v>
      </c>
      <c r="BD64" s="1">
        <f t="shared" si="10"/>
        <v>4</v>
      </c>
      <c r="BE64" s="1">
        <f t="shared" si="11"/>
        <v>3</v>
      </c>
      <c r="BF64" s="1">
        <f t="shared" si="12"/>
        <v>4</v>
      </c>
      <c r="BG64" s="1">
        <f t="shared" si="13"/>
        <v>4</v>
      </c>
      <c r="BH64" s="1">
        <f t="shared" si="14"/>
        <v>5</v>
      </c>
      <c r="BI64" s="1">
        <f t="shared" si="15"/>
        <v>47</v>
      </c>
      <c r="BJ64" s="1">
        <f t="shared" si="16"/>
        <v>94</v>
      </c>
      <c r="BK64" s="1">
        <f t="shared" si="17"/>
        <v>3</v>
      </c>
      <c r="BL64" s="1">
        <f t="shared" si="18"/>
        <v>65</v>
      </c>
      <c r="BM64" s="1">
        <f t="shared" si="19"/>
        <v>4</v>
      </c>
      <c r="BN64" s="1">
        <f t="shared" si="20"/>
        <v>94</v>
      </c>
      <c r="BO64" s="1">
        <f t="shared" si="21"/>
        <v>3</v>
      </c>
      <c r="BP64" s="1">
        <f t="shared" si="22"/>
        <v>139</v>
      </c>
      <c r="BQ64" s="1">
        <f t="shared" si="23"/>
        <v>3</v>
      </c>
      <c r="BR64" s="1">
        <f t="shared" si="24"/>
        <v>94</v>
      </c>
      <c r="BS64" s="1">
        <f t="shared" si="25"/>
        <v>0</v>
      </c>
      <c r="BT64" s="1">
        <f t="shared" si="26"/>
        <v>0</v>
      </c>
      <c r="BU64" s="1">
        <f t="shared" si="27"/>
        <v>0</v>
      </c>
      <c r="BV64" s="1">
        <f t="shared" si="28"/>
        <v>0</v>
      </c>
      <c r="BW64" s="1">
        <f t="shared" si="29"/>
        <v>0</v>
      </c>
      <c r="BX64" s="1">
        <f t="shared" si="30"/>
        <v>0</v>
      </c>
      <c r="BY64" s="1">
        <f t="shared" si="31"/>
        <v>0</v>
      </c>
      <c r="BZ64" s="1">
        <f t="shared" si="32"/>
        <v>0</v>
      </c>
      <c r="CA64" s="1">
        <f t="shared" si="33"/>
        <v>0</v>
      </c>
      <c r="CB64" s="1">
        <f t="shared" si="34"/>
        <v>0</v>
      </c>
      <c r="CC64" s="1">
        <f t="shared" si="35"/>
        <v>11</v>
      </c>
      <c r="CD64" s="1">
        <f t="shared" si="36"/>
        <v>8</v>
      </c>
      <c r="CE64" s="1">
        <f t="shared" si="37"/>
        <v>38</v>
      </c>
      <c r="CF64" s="1">
        <f t="shared" si="38"/>
        <v>0</v>
      </c>
      <c r="CG64" s="1">
        <f t="shared" si="39"/>
        <v>5</v>
      </c>
      <c r="CH64" s="1">
        <f t="shared" si="40"/>
        <v>7</v>
      </c>
      <c r="CI64" s="1">
        <f t="shared" si="41"/>
        <v>135</v>
      </c>
      <c r="CJ64" s="1">
        <f t="shared" si="42"/>
        <v>22</v>
      </c>
      <c r="CK64" s="1">
        <f t="shared" si="43"/>
        <v>193</v>
      </c>
      <c r="CL64" s="1">
        <f t="shared" si="44"/>
        <v>45</v>
      </c>
      <c r="CM64" s="1">
        <f t="shared" si="45"/>
        <v>105</v>
      </c>
      <c r="CN64" s="1">
        <f t="shared" si="46"/>
        <v>1213</v>
      </c>
    </row>
    <row r="65" spans="1:92" ht="13.15" customHeight="1">
      <c r="B65" s="3" t="s">
        <v>712</v>
      </c>
      <c r="C65" s="13" t="s">
        <v>405</v>
      </c>
      <c r="D65" s="41" t="s">
        <v>406</v>
      </c>
      <c r="E65" s="5">
        <v>540202.59</v>
      </c>
      <c r="F65" s="5">
        <v>6590173.9079999998</v>
      </c>
      <c r="G65" s="4" t="s">
        <v>425</v>
      </c>
      <c r="H65" s="5">
        <v>12.9</v>
      </c>
      <c r="I65" s="5">
        <v>0.28999999999999998</v>
      </c>
      <c r="J65" s="5">
        <v>7.18</v>
      </c>
      <c r="K65" s="5">
        <v>7.8</v>
      </c>
      <c r="L65" s="24">
        <v>3.38</v>
      </c>
      <c r="M65" s="33">
        <f t="shared" si="49"/>
        <v>9.52</v>
      </c>
      <c r="N65" s="6">
        <v>42893</v>
      </c>
      <c r="O65" s="1" t="s">
        <v>426</v>
      </c>
      <c r="P65" s="18" t="s">
        <v>427</v>
      </c>
      <c r="Q65" s="8">
        <v>2.5</v>
      </c>
      <c r="R65" s="12" t="s">
        <v>428</v>
      </c>
      <c r="S65" s="8">
        <v>5</v>
      </c>
      <c r="T65" s="12" t="s">
        <v>429</v>
      </c>
      <c r="AI65" s="42" t="s">
        <v>79</v>
      </c>
      <c r="AJ65" s="42" t="s">
        <v>80</v>
      </c>
      <c r="AM65" s="1" t="s">
        <v>116</v>
      </c>
      <c r="AN65" s="1" t="s">
        <v>117</v>
      </c>
      <c r="AO65" s="13" t="str">
        <f>algandmed!AP65</f>
        <v>VPA on terve. Avamiseks ristpea kruvikeeraja. 90mm plasttoru on välisest kaitsetorust 2,5cm madalamal. Algne sügavus oli oli 7,8m. Veepinnal naftasaaduste kihti pole, vesi puhas.</v>
      </c>
      <c r="AP65" s="13" t="str">
        <f>algandmed!AQ65</f>
        <v>Proov võeti pumbaga MP-1. Pumpamisel tuleb palju tolmliiva setet. Taastub aeglaselt.</v>
      </c>
      <c r="AQ65" s="13" t="str">
        <f>algandmed!AR65</f>
        <v>Proovi võtmisel 06.10.2017 oli vett VPA-s 21l, pumba sügavus oli 7,2m manteltoru otsast. Proov võeti pärast 1-kordse veekoguse välja pumpamist (3 minutit - alanes veetase pumbani) sagedusel 105Hz. q 0,03. S 3,5</v>
      </c>
      <c r="AR65" s="13" t="str">
        <f>algandmed!AS65</f>
        <v>VPA puhastada ja nõuetekohaselt likvideerida.</v>
      </c>
      <c r="AS65" s="1" t="s">
        <v>430</v>
      </c>
      <c r="AU65" s="1">
        <f t="shared" si="1"/>
        <v>0</v>
      </c>
      <c r="AV65" s="1">
        <f t="shared" si="2"/>
        <v>5</v>
      </c>
      <c r="AW65" s="1">
        <f t="shared" si="3"/>
        <v>10</v>
      </c>
      <c r="AX65" s="1">
        <f t="shared" si="4"/>
        <v>15</v>
      </c>
      <c r="AY65" s="1">
        <f t="shared" si="5"/>
        <v>9</v>
      </c>
      <c r="AZ65" s="1">
        <f t="shared" si="6"/>
        <v>11</v>
      </c>
      <c r="BA65" s="1">
        <f t="shared" si="7"/>
        <v>14</v>
      </c>
      <c r="BB65" s="1">
        <f t="shared" si="8"/>
        <v>4</v>
      </c>
      <c r="BC65" s="1">
        <f t="shared" si="9"/>
        <v>4</v>
      </c>
      <c r="BD65" s="1">
        <f t="shared" si="10"/>
        <v>4</v>
      </c>
      <c r="BE65" s="1">
        <f t="shared" si="11"/>
        <v>3</v>
      </c>
      <c r="BF65" s="1">
        <f t="shared" si="12"/>
        <v>4</v>
      </c>
      <c r="BG65" s="1">
        <f t="shared" si="13"/>
        <v>4</v>
      </c>
      <c r="BH65" s="1">
        <f t="shared" si="14"/>
        <v>5</v>
      </c>
      <c r="BI65" s="1">
        <f t="shared" si="15"/>
        <v>54</v>
      </c>
      <c r="BJ65" s="1">
        <f t="shared" si="16"/>
        <v>28</v>
      </c>
      <c r="BK65" s="1">
        <f t="shared" si="17"/>
        <v>3</v>
      </c>
      <c r="BL65" s="1">
        <f t="shared" si="18"/>
        <v>47</v>
      </c>
      <c r="BM65" s="1">
        <f t="shared" si="19"/>
        <v>1</v>
      </c>
      <c r="BN65" s="1">
        <f t="shared" si="20"/>
        <v>50</v>
      </c>
      <c r="BO65" s="1">
        <f t="shared" si="21"/>
        <v>0</v>
      </c>
      <c r="BP65" s="1">
        <f t="shared" si="22"/>
        <v>0</v>
      </c>
      <c r="BQ65" s="1">
        <f t="shared" si="23"/>
        <v>0</v>
      </c>
      <c r="BR65" s="1">
        <f t="shared" si="24"/>
        <v>0</v>
      </c>
      <c r="BS65" s="1">
        <f t="shared" si="25"/>
        <v>0</v>
      </c>
      <c r="BT65" s="1">
        <f t="shared" si="26"/>
        <v>0</v>
      </c>
      <c r="BU65" s="1">
        <f t="shared" si="27"/>
        <v>0</v>
      </c>
      <c r="BV65" s="1">
        <f t="shared" si="28"/>
        <v>0</v>
      </c>
      <c r="BW65" s="1">
        <f t="shared" si="29"/>
        <v>0</v>
      </c>
      <c r="BX65" s="1">
        <f t="shared" si="30"/>
        <v>0</v>
      </c>
      <c r="BY65" s="1">
        <f t="shared" si="31"/>
        <v>0</v>
      </c>
      <c r="BZ65" s="1">
        <f t="shared" si="32"/>
        <v>0</v>
      </c>
      <c r="CA65" s="1">
        <f t="shared" si="33"/>
        <v>0</v>
      </c>
      <c r="CB65" s="1">
        <f t="shared" si="34"/>
        <v>0</v>
      </c>
      <c r="CC65" s="1">
        <f t="shared" si="35"/>
        <v>14</v>
      </c>
      <c r="CD65" s="1">
        <f t="shared" si="36"/>
        <v>1</v>
      </c>
      <c r="CE65" s="1">
        <f t="shared" si="37"/>
        <v>0</v>
      </c>
      <c r="CF65" s="1">
        <f t="shared" si="38"/>
        <v>0</v>
      </c>
      <c r="CG65" s="1">
        <f t="shared" si="39"/>
        <v>5</v>
      </c>
      <c r="CH65" s="1">
        <f t="shared" si="40"/>
        <v>7</v>
      </c>
      <c r="CI65" s="1">
        <f t="shared" si="41"/>
        <v>178</v>
      </c>
      <c r="CJ65" s="1">
        <f t="shared" si="42"/>
        <v>84</v>
      </c>
      <c r="CK65" s="1">
        <f t="shared" si="43"/>
        <v>210</v>
      </c>
      <c r="CL65" s="1">
        <f t="shared" si="44"/>
        <v>45</v>
      </c>
      <c r="CM65" s="1">
        <f t="shared" si="45"/>
        <v>59</v>
      </c>
      <c r="CN65" s="1">
        <f t="shared" si="46"/>
        <v>878</v>
      </c>
    </row>
    <row r="66" spans="1:92" ht="13.15" customHeight="1">
      <c r="B66" s="3" t="s">
        <v>717</v>
      </c>
      <c r="C66" s="13" t="s">
        <v>405</v>
      </c>
      <c r="D66" s="41" t="s">
        <v>406</v>
      </c>
      <c r="E66" s="5">
        <v>540014.50699999998</v>
      </c>
      <c r="F66" s="5">
        <v>6590100.5729999999</v>
      </c>
      <c r="G66" s="4" t="s">
        <v>431</v>
      </c>
      <c r="H66" s="5">
        <v>9.94</v>
      </c>
      <c r="I66" s="5">
        <v>0.35</v>
      </c>
      <c r="J66" s="5">
        <v>7.28</v>
      </c>
      <c r="K66" s="5">
        <v>7.7</v>
      </c>
      <c r="L66" s="24">
        <v>2.4300000000000002</v>
      </c>
      <c r="M66" s="33">
        <f t="shared" si="49"/>
        <v>7.51</v>
      </c>
      <c r="N66" s="6">
        <v>42893</v>
      </c>
      <c r="O66" s="1" t="s">
        <v>432</v>
      </c>
      <c r="P66" s="9" t="s">
        <v>427</v>
      </c>
      <c r="Q66" s="8">
        <v>1.8</v>
      </c>
      <c r="R66" s="9" t="s">
        <v>433</v>
      </c>
      <c r="S66" s="8">
        <v>3</v>
      </c>
      <c r="T66" s="9" t="s">
        <v>434</v>
      </c>
      <c r="U66" s="8">
        <v>3.5</v>
      </c>
      <c r="V66" s="9" t="s">
        <v>435</v>
      </c>
      <c r="W66" s="8">
        <v>4.4000000000000004</v>
      </c>
      <c r="X66" s="9" t="s">
        <v>429</v>
      </c>
      <c r="AI66" s="1" t="s">
        <v>414</v>
      </c>
      <c r="AJ66" s="9"/>
      <c r="AM66" s="1" t="s">
        <v>116</v>
      </c>
      <c r="AN66" s="1" t="s">
        <v>117</v>
      </c>
      <c r="AO66" s="13" t="str">
        <f>algandmed!AP66</f>
        <v>VPA 200mm kaitsetoru on katki. Sisemine 90mm plasttoru 2cm välisest kaitsetorust madalamal. Algne sügavus oli 7,7m. Veepinnal naftasaaduste kihti pole.</v>
      </c>
      <c r="AP66" s="13" t="str">
        <f>algandmed!AQ66</f>
        <v>Proov võeti pumbaga MP-1. Pumpamisel tuleb palju liivasetet.</v>
      </c>
      <c r="AQ66" s="13" t="str">
        <f>algandmed!AR66</f>
        <v>Proovi võtmisel 06.10.2017 oli vett VPA-s 26l, pumba sügavus oli 7,35m manteltoru otsast. Proov võeti pärast 4-kordse veekoguse välja pumpamist (24 minutit) sagedusel 90Hz. q 0,07. S 0,88</v>
      </c>
      <c r="AR66" s="13" t="str">
        <f>algandmed!AS66</f>
        <v>VPA puhastada ja nõuetekohaselt likvideerida.</v>
      </c>
      <c r="AS66" s="1" t="s">
        <v>436</v>
      </c>
      <c r="AU66" s="1">
        <f t="shared" ref="AU66:AU129" si="50">LEN(A66)</f>
        <v>0</v>
      </c>
      <c r="AV66" s="1">
        <f t="shared" ref="AV66:AV129" si="51">LEN(B66)</f>
        <v>5</v>
      </c>
      <c r="AW66" s="1">
        <f t="shared" ref="AW66:AW129" si="52">LEN(C66)</f>
        <v>10</v>
      </c>
      <c r="AX66" s="1">
        <f t="shared" ref="AX66:AX129" si="53">LEN(D66)</f>
        <v>15</v>
      </c>
      <c r="AY66" s="1">
        <f t="shared" ref="AY66:AY129" si="54">LEN(E66)</f>
        <v>10</v>
      </c>
      <c r="AZ66" s="1">
        <f t="shared" ref="AZ66:AZ129" si="55">LEN(F66)</f>
        <v>11</v>
      </c>
      <c r="BA66" s="1">
        <f t="shared" ref="BA66:BA129" si="56">LEN(G66)</f>
        <v>20</v>
      </c>
      <c r="BB66" s="1">
        <f t="shared" ref="BB66:BB129" si="57">LEN(H66)</f>
        <v>4</v>
      </c>
      <c r="BC66" s="1">
        <f t="shared" ref="BC66:BC129" si="58">LEN(I66)</f>
        <v>4</v>
      </c>
      <c r="BD66" s="1">
        <f t="shared" ref="BD66:BD129" si="59">LEN(J66)</f>
        <v>4</v>
      </c>
      <c r="BE66" s="1">
        <f t="shared" ref="BE66:BE129" si="60">LEN(K66)</f>
        <v>3</v>
      </c>
      <c r="BF66" s="1">
        <f t="shared" ref="BF66:BF129" si="61">LEN(L66)</f>
        <v>4</v>
      </c>
      <c r="BG66" s="1">
        <f t="shared" ref="BG66:BG129" si="62">LEN(M66)</f>
        <v>4</v>
      </c>
      <c r="BH66" s="1">
        <f t="shared" ref="BH66:BH129" si="63">LEN(N66)</f>
        <v>5</v>
      </c>
      <c r="BI66" s="1">
        <f t="shared" ref="BI66:BI129" si="64">LEN(O66)</f>
        <v>54</v>
      </c>
      <c r="BJ66" s="1">
        <f t="shared" ref="BJ66:BJ129" si="65">LEN(P66)</f>
        <v>28</v>
      </c>
      <c r="BK66" s="1">
        <f t="shared" ref="BK66:BK129" si="66">LEN(Q66)</f>
        <v>3</v>
      </c>
      <c r="BL66" s="1">
        <f t="shared" ref="BL66:BL129" si="67">LEN(R66)</f>
        <v>70</v>
      </c>
      <c r="BM66" s="1">
        <f t="shared" ref="BM66:BM129" si="68">LEN(S66)</f>
        <v>1</v>
      </c>
      <c r="BN66" s="1">
        <f t="shared" ref="BN66:BN129" si="69">LEN(T66)</f>
        <v>32</v>
      </c>
      <c r="BO66" s="1">
        <f t="shared" ref="BO66:BO129" si="70">LEN(U66)</f>
        <v>3</v>
      </c>
      <c r="BP66" s="1">
        <f t="shared" ref="BP66:BP129" si="71">LEN(V66)</f>
        <v>34</v>
      </c>
      <c r="BQ66" s="1">
        <f t="shared" ref="BQ66:BQ129" si="72">LEN(W66)</f>
        <v>3</v>
      </c>
      <c r="BR66" s="1">
        <f t="shared" ref="BR66:BR129" si="73">LEN(X66)</f>
        <v>50</v>
      </c>
      <c r="BS66" s="1">
        <f t="shared" ref="BS66:BS129" si="74">LEN(Y66)</f>
        <v>0</v>
      </c>
      <c r="BT66" s="1">
        <f t="shared" ref="BT66:BT129" si="75">LEN(Z66)</f>
        <v>0</v>
      </c>
      <c r="BU66" s="1">
        <f t="shared" ref="BU66:BU129" si="76">LEN(AA66)</f>
        <v>0</v>
      </c>
      <c r="BV66" s="1">
        <f t="shared" ref="BV66:BV129" si="77">LEN(AB66)</f>
        <v>0</v>
      </c>
      <c r="BW66" s="1">
        <f t="shared" ref="BW66:BW129" si="78">LEN(AC66)</f>
        <v>0</v>
      </c>
      <c r="BX66" s="1">
        <f t="shared" ref="BX66:BX129" si="79">LEN(AD66)</f>
        <v>0</v>
      </c>
      <c r="BY66" s="1">
        <f t="shared" ref="BY66:BY129" si="80">LEN(AE66)</f>
        <v>0</v>
      </c>
      <c r="BZ66" s="1">
        <f t="shared" ref="BZ66:BZ129" si="81">LEN(AF66)</f>
        <v>0</v>
      </c>
      <c r="CA66" s="1">
        <f t="shared" ref="CA66:CA129" si="82">LEN(AG66)</f>
        <v>0</v>
      </c>
      <c r="CB66" s="1">
        <f t="shared" ref="CB66:CB129" si="83">LEN(AH66)</f>
        <v>0</v>
      </c>
      <c r="CC66" s="1">
        <f t="shared" ref="CC66:CC129" si="84">LEN(AI66)</f>
        <v>16</v>
      </c>
      <c r="CD66" s="1">
        <f t="shared" ref="CD66:CD129" si="85">LEN(AJ66)</f>
        <v>0</v>
      </c>
      <c r="CE66" s="1">
        <f t="shared" ref="CE66:CE129" si="86">LEN(AK66)</f>
        <v>0</v>
      </c>
      <c r="CF66" s="1">
        <f t="shared" ref="CF66:CF129" si="87">LEN(AL66)</f>
        <v>0</v>
      </c>
      <c r="CG66" s="1">
        <f t="shared" ref="CG66:CG129" si="88">LEN(AM66)</f>
        <v>5</v>
      </c>
      <c r="CH66" s="1">
        <f t="shared" ref="CH66:CH129" si="89">LEN(AN66)</f>
        <v>7</v>
      </c>
      <c r="CI66" s="1">
        <f t="shared" ref="CI66:CI129" si="90">LEN(AO66)</f>
        <v>151</v>
      </c>
      <c r="CJ66" s="1">
        <f t="shared" ref="CJ66:CJ129" si="91">LEN(AP66)</f>
        <v>60</v>
      </c>
      <c r="CK66" s="1">
        <f t="shared" ref="CK66:CK129" si="92">LEN(AQ66)</f>
        <v>187</v>
      </c>
      <c r="CL66" s="1">
        <f t="shared" ref="CL66:CL129" si="93">LEN(AR66)</f>
        <v>45</v>
      </c>
      <c r="CM66" s="1">
        <f t="shared" ref="CM66:CM129" si="94">LEN(AS66)</f>
        <v>59</v>
      </c>
      <c r="CN66" s="1">
        <f t="shared" ref="CN66:CN129" si="95">SUM(AU66:CM66)</f>
        <v>907</v>
      </c>
    </row>
    <row r="67" spans="1:92" ht="13.15" customHeight="1">
      <c r="B67" s="3" t="s">
        <v>1718</v>
      </c>
      <c r="C67" s="13" t="s">
        <v>405</v>
      </c>
      <c r="D67" s="41" t="s">
        <v>406</v>
      </c>
      <c r="E67" s="5">
        <v>539947.36600000004</v>
      </c>
      <c r="F67" s="5">
        <v>6590075.5719999997</v>
      </c>
      <c r="G67" s="4" t="s">
        <v>431</v>
      </c>
      <c r="H67" s="5">
        <v>8.92</v>
      </c>
      <c r="I67" s="5">
        <v>0.28000000000000003</v>
      </c>
      <c r="J67" s="5">
        <v>7.6</v>
      </c>
      <c r="K67" s="5">
        <v>7.85</v>
      </c>
      <c r="L67" s="24">
        <v>1.98</v>
      </c>
      <c r="M67" s="33">
        <f t="shared" si="49"/>
        <v>6.9399999999999995</v>
      </c>
      <c r="N67" s="6">
        <v>42893</v>
      </c>
      <c r="O67" s="1" t="s">
        <v>437</v>
      </c>
      <c r="P67" s="9" t="s">
        <v>438</v>
      </c>
      <c r="Q67" s="8">
        <v>0.8</v>
      </c>
      <c r="R67" s="9" t="s">
        <v>439</v>
      </c>
      <c r="S67" s="8">
        <v>3.5</v>
      </c>
      <c r="T67" s="9" t="s">
        <v>440</v>
      </c>
      <c r="U67" s="8">
        <v>4.8</v>
      </c>
      <c r="V67" s="9" t="s">
        <v>429</v>
      </c>
      <c r="AI67" s="1" t="s">
        <v>414</v>
      </c>
      <c r="AJ67" s="9"/>
      <c r="AM67" s="1" t="s">
        <v>116</v>
      </c>
      <c r="AN67" s="1" t="s">
        <v>117</v>
      </c>
      <c r="AO67" s="13" t="str">
        <f>algandmed!AP67</f>
        <v>VPA 200mm kaitsetoru on katki. Avamiseks ristpea kruvikeeraja. Sisemine 90mm plasttoru 3cm välisest kaitsetorust madalamal. Algne sügavus oli 7,85m. Veepinnal naftasaaduste kihti pole.</v>
      </c>
      <c r="AP67" s="13" t="str">
        <f>algandmed!AQ67</f>
        <v>Proov võeti pumbaga MP-1.</v>
      </c>
      <c r="AQ67" s="13" t="str">
        <f>algandmed!AR67</f>
        <v>Proovi võtmisel 06.10.2017 oli vett VPA-s 35l, pumba sügavus oli 8,65m manteltoru otsast. Proov võeti pärast 1-kordse veekoguse välja pumpamist (32 minutit) sagedusel 90Hz. q 0,018. S 2,3</v>
      </c>
      <c r="AR67" s="13" t="str">
        <f>algandmed!AS67</f>
        <v>VPA puhastada ja nõuetekohaselt likvideerida.</v>
      </c>
      <c r="AS67" s="1" t="s">
        <v>441</v>
      </c>
      <c r="AU67" s="1">
        <f t="shared" si="50"/>
        <v>0</v>
      </c>
      <c r="AV67" s="1">
        <f t="shared" si="51"/>
        <v>5</v>
      </c>
      <c r="AW67" s="1">
        <f t="shared" si="52"/>
        <v>10</v>
      </c>
      <c r="AX67" s="1">
        <f t="shared" si="53"/>
        <v>15</v>
      </c>
      <c r="AY67" s="1">
        <f t="shared" si="54"/>
        <v>10</v>
      </c>
      <c r="AZ67" s="1">
        <f t="shared" si="55"/>
        <v>11</v>
      </c>
      <c r="BA67" s="1">
        <f t="shared" si="56"/>
        <v>20</v>
      </c>
      <c r="BB67" s="1">
        <f t="shared" si="57"/>
        <v>4</v>
      </c>
      <c r="BC67" s="1">
        <f t="shared" si="58"/>
        <v>4</v>
      </c>
      <c r="BD67" s="1">
        <f t="shared" si="59"/>
        <v>3</v>
      </c>
      <c r="BE67" s="1">
        <f t="shared" si="60"/>
        <v>4</v>
      </c>
      <c r="BF67" s="1">
        <f t="shared" si="61"/>
        <v>4</v>
      </c>
      <c r="BG67" s="1">
        <f t="shared" si="62"/>
        <v>4</v>
      </c>
      <c r="BH67" s="1">
        <f t="shared" si="63"/>
        <v>5</v>
      </c>
      <c r="BI67" s="1">
        <f t="shared" si="64"/>
        <v>60</v>
      </c>
      <c r="BJ67" s="1">
        <f t="shared" si="65"/>
        <v>29</v>
      </c>
      <c r="BK67" s="1">
        <f t="shared" si="66"/>
        <v>3</v>
      </c>
      <c r="BL67" s="1">
        <f t="shared" si="67"/>
        <v>61</v>
      </c>
      <c r="BM67" s="1">
        <f t="shared" si="68"/>
        <v>3</v>
      </c>
      <c r="BN67" s="1">
        <f t="shared" si="69"/>
        <v>21</v>
      </c>
      <c r="BO67" s="1">
        <f t="shared" si="70"/>
        <v>3</v>
      </c>
      <c r="BP67" s="1">
        <f t="shared" si="71"/>
        <v>50</v>
      </c>
      <c r="BQ67" s="1">
        <f t="shared" si="72"/>
        <v>0</v>
      </c>
      <c r="BR67" s="1">
        <f t="shared" si="73"/>
        <v>0</v>
      </c>
      <c r="BS67" s="1">
        <f t="shared" si="74"/>
        <v>0</v>
      </c>
      <c r="BT67" s="1">
        <f t="shared" si="75"/>
        <v>0</v>
      </c>
      <c r="BU67" s="1">
        <f t="shared" si="76"/>
        <v>0</v>
      </c>
      <c r="BV67" s="1">
        <f t="shared" si="77"/>
        <v>0</v>
      </c>
      <c r="BW67" s="1">
        <f t="shared" si="78"/>
        <v>0</v>
      </c>
      <c r="BX67" s="1">
        <f t="shared" si="79"/>
        <v>0</v>
      </c>
      <c r="BY67" s="1">
        <f t="shared" si="80"/>
        <v>0</v>
      </c>
      <c r="BZ67" s="1">
        <f t="shared" si="81"/>
        <v>0</v>
      </c>
      <c r="CA67" s="1">
        <f t="shared" si="82"/>
        <v>0</v>
      </c>
      <c r="CB67" s="1">
        <f t="shared" si="83"/>
        <v>0</v>
      </c>
      <c r="CC67" s="1">
        <f t="shared" si="84"/>
        <v>16</v>
      </c>
      <c r="CD67" s="1">
        <f t="shared" si="85"/>
        <v>0</v>
      </c>
      <c r="CE67" s="1">
        <f t="shared" si="86"/>
        <v>0</v>
      </c>
      <c r="CF67" s="1">
        <f t="shared" si="87"/>
        <v>0</v>
      </c>
      <c r="CG67" s="1">
        <f t="shared" si="88"/>
        <v>5</v>
      </c>
      <c r="CH67" s="1">
        <f t="shared" si="89"/>
        <v>7</v>
      </c>
      <c r="CI67" s="1">
        <f t="shared" si="90"/>
        <v>184</v>
      </c>
      <c r="CJ67" s="1">
        <f t="shared" si="91"/>
        <v>25</v>
      </c>
      <c r="CK67" s="1">
        <f t="shared" si="92"/>
        <v>187</v>
      </c>
      <c r="CL67" s="1">
        <f t="shared" si="93"/>
        <v>45</v>
      </c>
      <c r="CM67" s="1">
        <f t="shared" si="94"/>
        <v>59</v>
      </c>
      <c r="CN67" s="1">
        <f t="shared" si="95"/>
        <v>857</v>
      </c>
    </row>
    <row r="68" spans="1:92" ht="13.15" customHeight="1">
      <c r="B68" s="3" t="s">
        <v>1719</v>
      </c>
      <c r="C68" s="13" t="s">
        <v>405</v>
      </c>
      <c r="D68" s="41" t="s">
        <v>406</v>
      </c>
      <c r="E68" s="5">
        <v>540836.75199999998</v>
      </c>
      <c r="F68" s="5">
        <v>6589727.8609999996</v>
      </c>
      <c r="G68" s="4" t="s">
        <v>407</v>
      </c>
      <c r="H68" s="5">
        <v>13.32</v>
      </c>
      <c r="I68" s="5">
        <v>0.32</v>
      </c>
      <c r="J68" s="5">
        <v>6.1</v>
      </c>
      <c r="K68" s="5">
        <v>5.7</v>
      </c>
      <c r="L68" s="24">
        <v>2.37</v>
      </c>
      <c r="M68" s="33">
        <f t="shared" si="49"/>
        <v>10.95</v>
      </c>
      <c r="N68" s="6">
        <v>42893</v>
      </c>
      <c r="O68" s="1" t="s">
        <v>442</v>
      </c>
      <c r="P68" s="9" t="s">
        <v>443</v>
      </c>
      <c r="Q68" s="8">
        <v>2.1</v>
      </c>
      <c r="R68" s="9" t="s">
        <v>444</v>
      </c>
      <c r="S68" s="8">
        <v>2.8</v>
      </c>
      <c r="T68" s="9" t="s">
        <v>429</v>
      </c>
      <c r="AI68" s="42" t="s">
        <v>79</v>
      </c>
      <c r="AJ68" s="42" t="s">
        <v>80</v>
      </c>
      <c r="AK68" s="58" t="s">
        <v>1800</v>
      </c>
      <c r="AL68" s="1" t="s">
        <v>414</v>
      </c>
      <c r="AM68" s="1" t="s">
        <v>116</v>
      </c>
      <c r="AN68" s="1" t="s">
        <v>117</v>
      </c>
      <c r="AO68" s="13" t="str">
        <f>algandmed!AP68</f>
        <v>VPA on terve. Avamiseks ristpea kruvikeeraja. Sisemine 90mm plasttoru 9cm välisest kaitsetorust madalamal. Algne sügavus oli 6,1m. Veepinnal naftasaaduste kihti pole.</v>
      </c>
      <c r="AP68" s="13" t="str">
        <f>algandmed!AQ68</f>
        <v>Proov võeti pumbaga MP-1.</v>
      </c>
      <c r="AQ68" s="13" t="str">
        <f>algandmed!AR68</f>
        <v>Proovi võtmisel 06.10.2017 oli vett VPA-s 20l, pumba sügavus oli 5,7m manteltoru otsast. Proov võeti pärast 1-kordse veekoguse välja pumpamist (20 minutit) sagedusel 80Hz. q 0,005. S 3,23</v>
      </c>
      <c r="AR68" s="13" t="str">
        <f>algandmed!AS68</f>
        <v>VPA puhastada ja nõuetekohaselt likvideerida.</v>
      </c>
      <c r="AS68" s="1" t="s">
        <v>445</v>
      </c>
      <c r="AU68" s="1">
        <f t="shared" si="50"/>
        <v>0</v>
      </c>
      <c r="AV68" s="1">
        <f t="shared" si="51"/>
        <v>5</v>
      </c>
      <c r="AW68" s="1">
        <f t="shared" si="52"/>
        <v>10</v>
      </c>
      <c r="AX68" s="1">
        <f t="shared" si="53"/>
        <v>15</v>
      </c>
      <c r="AY68" s="1">
        <f t="shared" si="54"/>
        <v>10</v>
      </c>
      <c r="AZ68" s="1">
        <f t="shared" si="55"/>
        <v>11</v>
      </c>
      <c r="BA68" s="1">
        <f t="shared" si="56"/>
        <v>14</v>
      </c>
      <c r="BB68" s="1">
        <f t="shared" si="57"/>
        <v>5</v>
      </c>
      <c r="BC68" s="1">
        <f t="shared" si="58"/>
        <v>4</v>
      </c>
      <c r="BD68" s="1">
        <f t="shared" si="59"/>
        <v>3</v>
      </c>
      <c r="BE68" s="1">
        <f t="shared" si="60"/>
        <v>3</v>
      </c>
      <c r="BF68" s="1">
        <f t="shared" si="61"/>
        <v>4</v>
      </c>
      <c r="BG68" s="1">
        <f t="shared" si="62"/>
        <v>5</v>
      </c>
      <c r="BH68" s="1">
        <f t="shared" si="63"/>
        <v>5</v>
      </c>
      <c r="BI68" s="1">
        <f t="shared" si="64"/>
        <v>54</v>
      </c>
      <c r="BJ68" s="1">
        <f t="shared" si="65"/>
        <v>34</v>
      </c>
      <c r="BK68" s="1">
        <f t="shared" si="66"/>
        <v>3</v>
      </c>
      <c r="BL68" s="1">
        <f t="shared" si="67"/>
        <v>37</v>
      </c>
      <c r="BM68" s="1">
        <f t="shared" si="68"/>
        <v>3</v>
      </c>
      <c r="BN68" s="1">
        <f t="shared" si="69"/>
        <v>50</v>
      </c>
      <c r="BO68" s="1">
        <f t="shared" si="70"/>
        <v>0</v>
      </c>
      <c r="BP68" s="1">
        <f t="shared" si="71"/>
        <v>0</v>
      </c>
      <c r="BQ68" s="1">
        <f t="shared" si="72"/>
        <v>0</v>
      </c>
      <c r="BR68" s="1">
        <f t="shared" si="73"/>
        <v>0</v>
      </c>
      <c r="BS68" s="1">
        <f t="shared" si="74"/>
        <v>0</v>
      </c>
      <c r="BT68" s="1">
        <f t="shared" si="75"/>
        <v>0</v>
      </c>
      <c r="BU68" s="1">
        <f t="shared" si="76"/>
        <v>0</v>
      </c>
      <c r="BV68" s="1">
        <f t="shared" si="77"/>
        <v>0</v>
      </c>
      <c r="BW68" s="1">
        <f t="shared" si="78"/>
        <v>0</v>
      </c>
      <c r="BX68" s="1">
        <f t="shared" si="79"/>
        <v>0</v>
      </c>
      <c r="BY68" s="1">
        <f t="shared" si="80"/>
        <v>0</v>
      </c>
      <c r="BZ68" s="1">
        <f t="shared" si="81"/>
        <v>0</v>
      </c>
      <c r="CA68" s="1">
        <f t="shared" si="82"/>
        <v>0</v>
      </c>
      <c r="CB68" s="1">
        <f t="shared" si="83"/>
        <v>0</v>
      </c>
      <c r="CC68" s="1">
        <f t="shared" si="84"/>
        <v>14</v>
      </c>
      <c r="CD68" s="1">
        <f t="shared" si="85"/>
        <v>1</v>
      </c>
      <c r="CE68" s="1">
        <f t="shared" si="86"/>
        <v>17</v>
      </c>
      <c r="CF68" s="1">
        <f t="shared" si="87"/>
        <v>16</v>
      </c>
      <c r="CG68" s="1">
        <f t="shared" si="88"/>
        <v>5</v>
      </c>
      <c r="CH68" s="1">
        <f t="shared" si="89"/>
        <v>7</v>
      </c>
      <c r="CI68" s="1">
        <f t="shared" si="90"/>
        <v>166</v>
      </c>
      <c r="CJ68" s="1">
        <f t="shared" si="91"/>
        <v>25</v>
      </c>
      <c r="CK68" s="1">
        <f t="shared" si="92"/>
        <v>187</v>
      </c>
      <c r="CL68" s="1">
        <f t="shared" si="93"/>
        <v>45</v>
      </c>
      <c r="CM68" s="1">
        <f t="shared" si="94"/>
        <v>59</v>
      </c>
      <c r="CN68" s="1">
        <f t="shared" si="95"/>
        <v>817</v>
      </c>
    </row>
    <row r="69" spans="1:92" ht="13.15" customHeight="1">
      <c r="B69" s="3" t="s">
        <v>1720</v>
      </c>
      <c r="C69" s="13" t="s">
        <v>405</v>
      </c>
      <c r="D69" s="41" t="s">
        <v>406</v>
      </c>
      <c r="E69" s="5">
        <v>540801.67599999998</v>
      </c>
      <c r="F69" s="5">
        <v>6589732.4900000002</v>
      </c>
      <c r="G69" s="4" t="s">
        <v>407</v>
      </c>
      <c r="H69" s="5">
        <v>13.34</v>
      </c>
      <c r="I69" s="5">
        <v>0.46</v>
      </c>
      <c r="J69" s="5">
        <v>4</v>
      </c>
      <c r="K69" s="5">
        <v>5.6</v>
      </c>
      <c r="L69" s="24">
        <v>2.74</v>
      </c>
      <c r="M69" s="33">
        <f t="shared" si="49"/>
        <v>10.6</v>
      </c>
      <c r="N69" s="6">
        <v>42893</v>
      </c>
      <c r="O69" s="1" t="s">
        <v>446</v>
      </c>
      <c r="P69" s="9" t="s">
        <v>447</v>
      </c>
      <c r="Q69" s="8">
        <v>0.8</v>
      </c>
      <c r="R69" s="9" t="s">
        <v>448</v>
      </c>
      <c r="S69" s="8">
        <v>2.6</v>
      </c>
      <c r="T69" s="9" t="s">
        <v>429</v>
      </c>
      <c r="AI69" s="42" t="s">
        <v>79</v>
      </c>
      <c r="AJ69" s="42" t="s">
        <v>80</v>
      </c>
      <c r="AK69" s="58" t="s">
        <v>1800</v>
      </c>
      <c r="AL69" s="1" t="s">
        <v>414</v>
      </c>
      <c r="AM69" s="1" t="s">
        <v>116</v>
      </c>
      <c r="AN69" s="1" t="s">
        <v>117</v>
      </c>
      <c r="AO69" s="13" t="str">
        <f>algandmed!AP69</f>
        <v>VPA on terve. Avamiseks ristpea kruvikeeraja. Sisemine 90mm plasttoru 5cm välisest kaitsetorust madalamal. Algne sügavus oli 5,6m, põhjas savikas sete. Veepinnal naftasaaduste kihti pole.</v>
      </c>
      <c r="AP69" s="13" t="str">
        <f>algandmed!AQ69</f>
        <v>Proov võeti pumbaga MP-1.</v>
      </c>
      <c r="AQ69" s="13" t="str">
        <f>algandmed!AR69</f>
        <v>Proovi võtmisel 06.10.2017 oli vett VPA-s 10,25l, pumba sügavus oli 4,2m manteltoru otsast. Proov võeti pärast 4-kordse veekoguse välja pumpamist (25 minutit) sagedusel 87Hz. q 0,018. S 1,03</v>
      </c>
      <c r="AR69" s="13" t="str">
        <f>algandmed!AS69</f>
        <v>VPA puhastada ja nõuetekohaselt likvideerida.</v>
      </c>
      <c r="AS69" s="1" t="s">
        <v>449</v>
      </c>
      <c r="AU69" s="1">
        <f t="shared" si="50"/>
        <v>0</v>
      </c>
      <c r="AV69" s="1">
        <f t="shared" si="51"/>
        <v>5</v>
      </c>
      <c r="AW69" s="1">
        <f t="shared" si="52"/>
        <v>10</v>
      </c>
      <c r="AX69" s="1">
        <f t="shared" si="53"/>
        <v>15</v>
      </c>
      <c r="AY69" s="1">
        <f t="shared" si="54"/>
        <v>10</v>
      </c>
      <c r="AZ69" s="1">
        <f t="shared" si="55"/>
        <v>10</v>
      </c>
      <c r="BA69" s="1">
        <f t="shared" si="56"/>
        <v>14</v>
      </c>
      <c r="BB69" s="1">
        <f t="shared" si="57"/>
        <v>5</v>
      </c>
      <c r="BC69" s="1">
        <f t="shared" si="58"/>
        <v>4</v>
      </c>
      <c r="BD69" s="1">
        <f t="shared" si="59"/>
        <v>1</v>
      </c>
      <c r="BE69" s="1">
        <f t="shared" si="60"/>
        <v>3</v>
      </c>
      <c r="BF69" s="1">
        <f t="shared" si="61"/>
        <v>4</v>
      </c>
      <c r="BG69" s="1">
        <f t="shared" si="62"/>
        <v>4</v>
      </c>
      <c r="BH69" s="1">
        <f t="shared" si="63"/>
        <v>5</v>
      </c>
      <c r="BI69" s="1">
        <f t="shared" si="64"/>
        <v>54</v>
      </c>
      <c r="BJ69" s="1">
        <f t="shared" si="65"/>
        <v>55</v>
      </c>
      <c r="BK69" s="1">
        <f t="shared" si="66"/>
        <v>3</v>
      </c>
      <c r="BL69" s="1">
        <f t="shared" si="67"/>
        <v>47</v>
      </c>
      <c r="BM69" s="1">
        <f t="shared" si="68"/>
        <v>3</v>
      </c>
      <c r="BN69" s="1">
        <f t="shared" si="69"/>
        <v>50</v>
      </c>
      <c r="BO69" s="1">
        <f t="shared" si="70"/>
        <v>0</v>
      </c>
      <c r="BP69" s="1">
        <f t="shared" si="71"/>
        <v>0</v>
      </c>
      <c r="BQ69" s="1">
        <f t="shared" si="72"/>
        <v>0</v>
      </c>
      <c r="BR69" s="1">
        <f t="shared" si="73"/>
        <v>0</v>
      </c>
      <c r="BS69" s="1">
        <f t="shared" si="74"/>
        <v>0</v>
      </c>
      <c r="BT69" s="1">
        <f t="shared" si="75"/>
        <v>0</v>
      </c>
      <c r="BU69" s="1">
        <f t="shared" si="76"/>
        <v>0</v>
      </c>
      <c r="BV69" s="1">
        <f t="shared" si="77"/>
        <v>0</v>
      </c>
      <c r="BW69" s="1">
        <f t="shared" si="78"/>
        <v>0</v>
      </c>
      <c r="BX69" s="1">
        <f t="shared" si="79"/>
        <v>0</v>
      </c>
      <c r="BY69" s="1">
        <f t="shared" si="80"/>
        <v>0</v>
      </c>
      <c r="BZ69" s="1">
        <f t="shared" si="81"/>
        <v>0</v>
      </c>
      <c r="CA69" s="1">
        <f t="shared" si="82"/>
        <v>0</v>
      </c>
      <c r="CB69" s="1">
        <f t="shared" si="83"/>
        <v>0</v>
      </c>
      <c r="CC69" s="1">
        <f t="shared" si="84"/>
        <v>14</v>
      </c>
      <c r="CD69" s="1">
        <f t="shared" si="85"/>
        <v>1</v>
      </c>
      <c r="CE69" s="1">
        <f t="shared" si="86"/>
        <v>17</v>
      </c>
      <c r="CF69" s="1">
        <f t="shared" si="87"/>
        <v>16</v>
      </c>
      <c r="CG69" s="1">
        <f t="shared" si="88"/>
        <v>5</v>
      </c>
      <c r="CH69" s="1">
        <f t="shared" si="89"/>
        <v>7</v>
      </c>
      <c r="CI69" s="1">
        <f t="shared" si="90"/>
        <v>187</v>
      </c>
      <c r="CJ69" s="1">
        <f t="shared" si="91"/>
        <v>25</v>
      </c>
      <c r="CK69" s="1">
        <f t="shared" si="92"/>
        <v>190</v>
      </c>
      <c r="CL69" s="1">
        <f t="shared" si="93"/>
        <v>45</v>
      </c>
      <c r="CM69" s="1">
        <f t="shared" si="94"/>
        <v>59</v>
      </c>
      <c r="CN69" s="1">
        <f t="shared" si="95"/>
        <v>868</v>
      </c>
    </row>
    <row r="70" spans="1:92" ht="13.15" customHeight="1">
      <c r="B70" s="3" t="s">
        <v>1730</v>
      </c>
      <c r="C70" s="13" t="s">
        <v>405</v>
      </c>
      <c r="D70" s="41" t="s">
        <v>406</v>
      </c>
      <c r="E70" s="5">
        <v>540796.11499999999</v>
      </c>
      <c r="F70" s="5">
        <v>6589696.8279999997</v>
      </c>
      <c r="G70" s="4" t="s">
        <v>417</v>
      </c>
      <c r="H70" s="5">
        <v>12.86</v>
      </c>
      <c r="I70" s="5">
        <v>0.31</v>
      </c>
      <c r="J70" s="5">
        <v>5.15</v>
      </c>
      <c r="K70" s="5">
        <v>5.75</v>
      </c>
      <c r="L70" s="24">
        <v>2.4300000000000002</v>
      </c>
      <c r="M70" s="33">
        <f t="shared" si="49"/>
        <v>10.43</v>
      </c>
      <c r="N70" s="6">
        <v>42893</v>
      </c>
      <c r="O70" s="1" t="s">
        <v>450</v>
      </c>
      <c r="P70" s="9" t="s">
        <v>451</v>
      </c>
      <c r="Q70" s="8">
        <v>2.2000000000000002</v>
      </c>
      <c r="R70" s="9" t="s">
        <v>452</v>
      </c>
      <c r="S70" s="8">
        <v>3</v>
      </c>
      <c r="T70" s="9" t="s">
        <v>453</v>
      </c>
      <c r="U70" s="8">
        <v>3.2</v>
      </c>
      <c r="V70" s="9" t="s">
        <v>429</v>
      </c>
      <c r="AI70" s="42" t="s">
        <v>423</v>
      </c>
      <c r="AJ70" s="42" t="s">
        <v>424</v>
      </c>
      <c r="AK70" s="48" t="s">
        <v>1833</v>
      </c>
      <c r="AM70" s="1" t="s">
        <v>116</v>
      </c>
      <c r="AN70" s="1" t="s">
        <v>117</v>
      </c>
      <c r="AO70" s="13" t="str">
        <f>algandmed!AP70</f>
        <v>VPA on terve. Avamiseks ristpea kruvikeeraja. Sisemine 90mm plasttoru 6cm välisest kaitsetorust madalamal. Algne sügavus oli 5,75m, põhjas savikas rauane sete. Veepinnal naftasaaduste kihti pole.</v>
      </c>
      <c r="AP70" s="13" t="str">
        <f>algandmed!AQ70</f>
        <v>Proov võeti pumbaga MP-1.</v>
      </c>
      <c r="AQ70" s="13" t="str">
        <f>algandmed!AR70</f>
        <v>Proovi võtmisel 06.10.2017 oli vett VPA-s 14l, pumba sügavus oli 4,7m manteltoru otsast. Proov võeti pärast 4-kordse veekoguse välja pumpamist (23 minutit) sagedusel 110Hz. q 0,018. S 1,03</v>
      </c>
      <c r="AR70" s="13" t="str">
        <f>algandmed!AS70</f>
        <v>VPA puhastada ja nõuetekohaselt likvideerida.</v>
      </c>
      <c r="AS70" s="1" t="s">
        <v>454</v>
      </c>
      <c r="AU70" s="1">
        <f t="shared" si="50"/>
        <v>0</v>
      </c>
      <c r="AV70" s="1">
        <f t="shared" si="51"/>
        <v>5</v>
      </c>
      <c r="AW70" s="1">
        <f t="shared" si="52"/>
        <v>10</v>
      </c>
      <c r="AX70" s="1">
        <f t="shared" si="53"/>
        <v>15</v>
      </c>
      <c r="AY70" s="1">
        <f t="shared" si="54"/>
        <v>10</v>
      </c>
      <c r="AZ70" s="1">
        <f t="shared" si="55"/>
        <v>11</v>
      </c>
      <c r="BA70" s="1">
        <f t="shared" si="56"/>
        <v>14</v>
      </c>
      <c r="BB70" s="1">
        <f t="shared" si="57"/>
        <v>5</v>
      </c>
      <c r="BC70" s="1">
        <f t="shared" si="58"/>
        <v>4</v>
      </c>
      <c r="BD70" s="1">
        <f t="shared" si="59"/>
        <v>4</v>
      </c>
      <c r="BE70" s="1">
        <f t="shared" si="60"/>
        <v>4</v>
      </c>
      <c r="BF70" s="1">
        <f t="shared" si="61"/>
        <v>4</v>
      </c>
      <c r="BG70" s="1">
        <f t="shared" si="62"/>
        <v>5</v>
      </c>
      <c r="BH70" s="1">
        <f t="shared" si="63"/>
        <v>5</v>
      </c>
      <c r="BI70" s="1">
        <f t="shared" si="64"/>
        <v>60</v>
      </c>
      <c r="BJ70" s="1">
        <f t="shared" si="65"/>
        <v>23</v>
      </c>
      <c r="BK70" s="1">
        <f t="shared" si="66"/>
        <v>3</v>
      </c>
      <c r="BL70" s="1">
        <f t="shared" si="67"/>
        <v>36</v>
      </c>
      <c r="BM70" s="1">
        <f t="shared" si="68"/>
        <v>1</v>
      </c>
      <c r="BN70" s="1">
        <f t="shared" si="69"/>
        <v>19</v>
      </c>
      <c r="BO70" s="1">
        <f t="shared" si="70"/>
        <v>3</v>
      </c>
      <c r="BP70" s="1">
        <f t="shared" si="71"/>
        <v>50</v>
      </c>
      <c r="BQ70" s="1">
        <f t="shared" si="72"/>
        <v>0</v>
      </c>
      <c r="BR70" s="1">
        <f t="shared" si="73"/>
        <v>0</v>
      </c>
      <c r="BS70" s="1">
        <f t="shared" si="74"/>
        <v>0</v>
      </c>
      <c r="BT70" s="1">
        <f t="shared" si="75"/>
        <v>0</v>
      </c>
      <c r="BU70" s="1">
        <f t="shared" si="76"/>
        <v>0</v>
      </c>
      <c r="BV70" s="1">
        <f t="shared" si="77"/>
        <v>0</v>
      </c>
      <c r="BW70" s="1">
        <f t="shared" si="78"/>
        <v>0</v>
      </c>
      <c r="BX70" s="1">
        <f t="shared" si="79"/>
        <v>0</v>
      </c>
      <c r="BY70" s="1">
        <f t="shared" si="80"/>
        <v>0</v>
      </c>
      <c r="BZ70" s="1">
        <f t="shared" si="81"/>
        <v>0</v>
      </c>
      <c r="CA70" s="1">
        <f t="shared" si="82"/>
        <v>0</v>
      </c>
      <c r="CB70" s="1">
        <f t="shared" si="83"/>
        <v>0</v>
      </c>
      <c r="CC70" s="1">
        <f t="shared" si="84"/>
        <v>11</v>
      </c>
      <c r="CD70" s="1">
        <f t="shared" si="85"/>
        <v>8</v>
      </c>
      <c r="CE70" s="1">
        <f t="shared" si="86"/>
        <v>38</v>
      </c>
      <c r="CF70" s="1">
        <f t="shared" si="87"/>
        <v>0</v>
      </c>
      <c r="CG70" s="1">
        <f t="shared" si="88"/>
        <v>5</v>
      </c>
      <c r="CH70" s="1">
        <f t="shared" si="89"/>
        <v>7</v>
      </c>
      <c r="CI70" s="1">
        <f t="shared" si="90"/>
        <v>195</v>
      </c>
      <c r="CJ70" s="1">
        <f t="shared" si="91"/>
        <v>25</v>
      </c>
      <c r="CK70" s="1">
        <f t="shared" si="92"/>
        <v>188</v>
      </c>
      <c r="CL70" s="1">
        <f t="shared" si="93"/>
        <v>45</v>
      </c>
      <c r="CM70" s="1">
        <f t="shared" si="94"/>
        <v>59</v>
      </c>
      <c r="CN70" s="1">
        <f t="shared" si="95"/>
        <v>872</v>
      </c>
    </row>
    <row r="71" spans="1:92" ht="13.15" customHeight="1">
      <c r="B71" s="3" t="s">
        <v>1731</v>
      </c>
      <c r="C71" s="13" t="s">
        <v>405</v>
      </c>
      <c r="D71" s="41" t="s">
        <v>406</v>
      </c>
      <c r="E71" s="5">
        <v>540866.15700000001</v>
      </c>
      <c r="F71" s="5">
        <v>6589828.7759999996</v>
      </c>
      <c r="G71" s="4" t="s">
        <v>407</v>
      </c>
      <c r="H71" s="5">
        <v>13.98</v>
      </c>
      <c r="I71" s="5">
        <v>0.34</v>
      </c>
      <c r="J71" s="5">
        <v>5.63</v>
      </c>
      <c r="K71" s="5">
        <v>5.8</v>
      </c>
      <c r="L71" s="24">
        <v>1.59</v>
      </c>
      <c r="M71" s="33">
        <f t="shared" si="49"/>
        <v>12.39</v>
      </c>
      <c r="N71" s="6">
        <v>42893</v>
      </c>
      <c r="O71" s="1" t="s">
        <v>455</v>
      </c>
      <c r="P71" s="9" t="s">
        <v>451</v>
      </c>
      <c r="Q71" s="8">
        <v>1.6</v>
      </c>
      <c r="R71" s="9" t="s">
        <v>429</v>
      </c>
      <c r="AI71" s="42" t="s">
        <v>79</v>
      </c>
      <c r="AJ71" s="42" t="s">
        <v>80</v>
      </c>
      <c r="AK71" s="58" t="s">
        <v>1800</v>
      </c>
      <c r="AL71" s="1" t="s">
        <v>414</v>
      </c>
      <c r="AM71" s="1" t="s">
        <v>116</v>
      </c>
      <c r="AN71" s="1" t="s">
        <v>117</v>
      </c>
      <c r="AO71" s="13" t="str">
        <f>algandmed!AP71</f>
        <v>VPA on terve. Avamiseks ristpea kruvikeeraja. Sisemine 90mm plasttoru 7cm välisest kaitsetorust madalamal. Algne sügavus oli 5,8m. Veepinnal naftasaaduste kihti pole.</v>
      </c>
      <c r="AP71" s="13" t="str">
        <f>algandmed!AQ71</f>
        <v>Proov võeti pumbaga MP-1.</v>
      </c>
      <c r="AQ71" s="13" t="str">
        <f>algandmed!AR71</f>
        <v>Proovi võtmisel 06.10.2017 oli vett VPA-s 20l, pumba sügavus oli 4,9m manteltoru otsast. Proov võeti pärast 4-kordse veekoguse välja pumpamist (10 minutit) sagedusel 120Hz. q 0,13. S 3,7</v>
      </c>
      <c r="AR71" s="13" t="str">
        <f>algandmed!AS71</f>
        <v>VPA puhastada ja nõuetekohaselt likvideerida.</v>
      </c>
      <c r="AS71" s="1" t="s">
        <v>456</v>
      </c>
      <c r="AU71" s="1">
        <f t="shared" si="50"/>
        <v>0</v>
      </c>
      <c r="AV71" s="1">
        <f t="shared" si="51"/>
        <v>5</v>
      </c>
      <c r="AW71" s="1">
        <f t="shared" si="52"/>
        <v>10</v>
      </c>
      <c r="AX71" s="1">
        <f t="shared" si="53"/>
        <v>15</v>
      </c>
      <c r="AY71" s="1">
        <f t="shared" si="54"/>
        <v>10</v>
      </c>
      <c r="AZ71" s="1">
        <f t="shared" si="55"/>
        <v>11</v>
      </c>
      <c r="BA71" s="1">
        <f t="shared" si="56"/>
        <v>14</v>
      </c>
      <c r="BB71" s="1">
        <f t="shared" si="57"/>
        <v>5</v>
      </c>
      <c r="BC71" s="1">
        <f t="shared" si="58"/>
        <v>4</v>
      </c>
      <c r="BD71" s="1">
        <f t="shared" si="59"/>
        <v>4</v>
      </c>
      <c r="BE71" s="1">
        <f t="shared" si="60"/>
        <v>3</v>
      </c>
      <c r="BF71" s="1">
        <f t="shared" si="61"/>
        <v>4</v>
      </c>
      <c r="BG71" s="1">
        <f t="shared" si="62"/>
        <v>5</v>
      </c>
      <c r="BH71" s="1">
        <f t="shared" si="63"/>
        <v>5</v>
      </c>
      <c r="BI71" s="1">
        <f t="shared" si="64"/>
        <v>60</v>
      </c>
      <c r="BJ71" s="1">
        <f t="shared" si="65"/>
        <v>23</v>
      </c>
      <c r="BK71" s="1">
        <f t="shared" si="66"/>
        <v>3</v>
      </c>
      <c r="BL71" s="1">
        <f t="shared" si="67"/>
        <v>50</v>
      </c>
      <c r="BM71" s="1">
        <f t="shared" si="68"/>
        <v>0</v>
      </c>
      <c r="BN71" s="1">
        <f t="shared" si="69"/>
        <v>0</v>
      </c>
      <c r="BO71" s="1">
        <f t="shared" si="70"/>
        <v>0</v>
      </c>
      <c r="BP71" s="1">
        <f t="shared" si="71"/>
        <v>0</v>
      </c>
      <c r="BQ71" s="1">
        <f t="shared" si="72"/>
        <v>0</v>
      </c>
      <c r="BR71" s="1">
        <f t="shared" si="73"/>
        <v>0</v>
      </c>
      <c r="BS71" s="1">
        <f t="shared" si="74"/>
        <v>0</v>
      </c>
      <c r="BT71" s="1">
        <f t="shared" si="75"/>
        <v>0</v>
      </c>
      <c r="BU71" s="1">
        <f t="shared" si="76"/>
        <v>0</v>
      </c>
      <c r="BV71" s="1">
        <f t="shared" si="77"/>
        <v>0</v>
      </c>
      <c r="BW71" s="1">
        <f t="shared" si="78"/>
        <v>0</v>
      </c>
      <c r="BX71" s="1">
        <f t="shared" si="79"/>
        <v>0</v>
      </c>
      <c r="BY71" s="1">
        <f t="shared" si="80"/>
        <v>0</v>
      </c>
      <c r="BZ71" s="1">
        <f t="shared" si="81"/>
        <v>0</v>
      </c>
      <c r="CA71" s="1">
        <f t="shared" si="82"/>
        <v>0</v>
      </c>
      <c r="CB71" s="1">
        <f t="shared" si="83"/>
        <v>0</v>
      </c>
      <c r="CC71" s="1">
        <f t="shared" si="84"/>
        <v>14</v>
      </c>
      <c r="CD71" s="1">
        <f t="shared" si="85"/>
        <v>1</v>
      </c>
      <c r="CE71" s="1">
        <f t="shared" si="86"/>
        <v>17</v>
      </c>
      <c r="CF71" s="1">
        <f t="shared" si="87"/>
        <v>16</v>
      </c>
      <c r="CG71" s="1">
        <f t="shared" si="88"/>
        <v>5</v>
      </c>
      <c r="CH71" s="1">
        <f t="shared" si="89"/>
        <v>7</v>
      </c>
      <c r="CI71" s="1">
        <f t="shared" si="90"/>
        <v>166</v>
      </c>
      <c r="CJ71" s="1">
        <f t="shared" si="91"/>
        <v>25</v>
      </c>
      <c r="CK71" s="1">
        <f t="shared" si="92"/>
        <v>186</v>
      </c>
      <c r="CL71" s="1">
        <f t="shared" si="93"/>
        <v>45</v>
      </c>
      <c r="CM71" s="1">
        <f t="shared" si="94"/>
        <v>59</v>
      </c>
      <c r="CN71" s="1">
        <f t="shared" si="95"/>
        <v>772</v>
      </c>
    </row>
    <row r="72" spans="1:92" ht="13.15" customHeight="1">
      <c r="B72" s="3" t="s">
        <v>1732</v>
      </c>
      <c r="C72" s="13" t="s">
        <v>405</v>
      </c>
      <c r="D72" s="41" t="s">
        <v>406</v>
      </c>
      <c r="E72" s="5">
        <v>540969.47499999998</v>
      </c>
      <c r="F72" s="5">
        <v>6589759.8849999998</v>
      </c>
      <c r="G72" s="4" t="s">
        <v>407</v>
      </c>
      <c r="H72" s="5">
        <v>13.85</v>
      </c>
      <c r="I72" s="5">
        <v>0.31</v>
      </c>
      <c r="J72" s="5">
        <v>5.67</v>
      </c>
      <c r="K72" s="5">
        <v>5.7</v>
      </c>
      <c r="L72" s="24">
        <v>1.52</v>
      </c>
      <c r="M72" s="33">
        <f t="shared" si="49"/>
        <v>12.33</v>
      </c>
      <c r="N72" s="6">
        <v>42893</v>
      </c>
      <c r="O72" s="1" t="s">
        <v>442</v>
      </c>
      <c r="P72" s="9" t="s">
        <v>451</v>
      </c>
      <c r="Q72" s="8">
        <v>1.4</v>
      </c>
      <c r="R72" s="9" t="s">
        <v>429</v>
      </c>
      <c r="AI72" s="42" t="s">
        <v>79</v>
      </c>
      <c r="AJ72" s="42" t="s">
        <v>80</v>
      </c>
      <c r="AK72" s="58" t="s">
        <v>1800</v>
      </c>
      <c r="AL72" s="1" t="s">
        <v>414</v>
      </c>
      <c r="AM72" s="1" t="s">
        <v>116</v>
      </c>
      <c r="AN72" s="1" t="s">
        <v>117</v>
      </c>
      <c r="AO72" s="13" t="str">
        <f>algandmed!AP72</f>
        <v>VPA on terve. Avamiseks ristpea kruvikeeraja. Sisemine 90mm plasttoru 3cm välisest kaitsetorust madalamal. Algne sügavus oli 5,7m. Veepinnal naftasaaduste kihti pole.</v>
      </c>
      <c r="AP72" s="13" t="str">
        <f>algandmed!AQ72</f>
        <v>Proov võeti pumbaga MP-1.</v>
      </c>
      <c r="AQ72" s="13" t="str">
        <f>algandmed!AR72</f>
        <v>Proovi võtmisel 06.10.2017 oli vett VPA-s 23,5l, pumba sügavus oli 5,7m manteltoru otsast. Proov võeti pärast 4-kordse veekoguse välja pumpamist (22 minutit) sagedusel 120Hz. 6 minitiga sagedusel 200Hz alanes veetase pumbani. q 0,07. S 4,41</v>
      </c>
      <c r="AR72" s="13" t="str">
        <f>algandmed!AS72</f>
        <v>VPA puhastada ja nõuetekohaselt likvideerida.</v>
      </c>
      <c r="AS72" s="1" t="s">
        <v>457</v>
      </c>
      <c r="AU72" s="1">
        <f t="shared" si="50"/>
        <v>0</v>
      </c>
      <c r="AV72" s="1">
        <f t="shared" si="51"/>
        <v>5</v>
      </c>
      <c r="AW72" s="1">
        <f t="shared" si="52"/>
        <v>10</v>
      </c>
      <c r="AX72" s="1">
        <f t="shared" si="53"/>
        <v>15</v>
      </c>
      <c r="AY72" s="1">
        <f t="shared" si="54"/>
        <v>10</v>
      </c>
      <c r="AZ72" s="1">
        <f t="shared" si="55"/>
        <v>11</v>
      </c>
      <c r="BA72" s="1">
        <f t="shared" si="56"/>
        <v>14</v>
      </c>
      <c r="BB72" s="1">
        <f t="shared" si="57"/>
        <v>5</v>
      </c>
      <c r="BC72" s="1">
        <f t="shared" si="58"/>
        <v>4</v>
      </c>
      <c r="BD72" s="1">
        <f t="shared" si="59"/>
        <v>4</v>
      </c>
      <c r="BE72" s="1">
        <f t="shared" si="60"/>
        <v>3</v>
      </c>
      <c r="BF72" s="1">
        <f t="shared" si="61"/>
        <v>4</v>
      </c>
      <c r="BG72" s="1">
        <f t="shared" si="62"/>
        <v>5</v>
      </c>
      <c r="BH72" s="1">
        <f t="shared" si="63"/>
        <v>5</v>
      </c>
      <c r="BI72" s="1">
        <f t="shared" si="64"/>
        <v>54</v>
      </c>
      <c r="BJ72" s="1">
        <f t="shared" si="65"/>
        <v>23</v>
      </c>
      <c r="BK72" s="1">
        <f t="shared" si="66"/>
        <v>3</v>
      </c>
      <c r="BL72" s="1">
        <f t="shared" si="67"/>
        <v>50</v>
      </c>
      <c r="BM72" s="1">
        <f t="shared" si="68"/>
        <v>0</v>
      </c>
      <c r="BN72" s="1">
        <f t="shared" si="69"/>
        <v>0</v>
      </c>
      <c r="BO72" s="1">
        <f t="shared" si="70"/>
        <v>0</v>
      </c>
      <c r="BP72" s="1">
        <f t="shared" si="71"/>
        <v>0</v>
      </c>
      <c r="BQ72" s="1">
        <f t="shared" si="72"/>
        <v>0</v>
      </c>
      <c r="BR72" s="1">
        <f t="shared" si="73"/>
        <v>0</v>
      </c>
      <c r="BS72" s="1">
        <f t="shared" si="74"/>
        <v>0</v>
      </c>
      <c r="BT72" s="1">
        <f t="shared" si="75"/>
        <v>0</v>
      </c>
      <c r="BU72" s="1">
        <f t="shared" si="76"/>
        <v>0</v>
      </c>
      <c r="BV72" s="1">
        <f t="shared" si="77"/>
        <v>0</v>
      </c>
      <c r="BW72" s="1">
        <f t="shared" si="78"/>
        <v>0</v>
      </c>
      <c r="BX72" s="1">
        <f t="shared" si="79"/>
        <v>0</v>
      </c>
      <c r="BY72" s="1">
        <f t="shared" si="80"/>
        <v>0</v>
      </c>
      <c r="BZ72" s="1">
        <f t="shared" si="81"/>
        <v>0</v>
      </c>
      <c r="CA72" s="1">
        <f t="shared" si="82"/>
        <v>0</v>
      </c>
      <c r="CB72" s="1">
        <f t="shared" si="83"/>
        <v>0</v>
      </c>
      <c r="CC72" s="1">
        <f t="shared" si="84"/>
        <v>14</v>
      </c>
      <c r="CD72" s="1">
        <f t="shared" si="85"/>
        <v>1</v>
      </c>
      <c r="CE72" s="1">
        <f t="shared" si="86"/>
        <v>17</v>
      </c>
      <c r="CF72" s="1">
        <f t="shared" si="87"/>
        <v>16</v>
      </c>
      <c r="CG72" s="1">
        <f t="shared" si="88"/>
        <v>5</v>
      </c>
      <c r="CH72" s="1">
        <f t="shared" si="89"/>
        <v>7</v>
      </c>
      <c r="CI72" s="1">
        <f t="shared" si="90"/>
        <v>166</v>
      </c>
      <c r="CJ72" s="1">
        <f t="shared" si="91"/>
        <v>25</v>
      </c>
      <c r="CK72" s="1">
        <f t="shared" si="92"/>
        <v>240</v>
      </c>
      <c r="CL72" s="1">
        <f t="shared" si="93"/>
        <v>45</v>
      </c>
      <c r="CM72" s="1">
        <f t="shared" si="94"/>
        <v>59</v>
      </c>
      <c r="CN72" s="1">
        <f t="shared" si="95"/>
        <v>820</v>
      </c>
    </row>
    <row r="73" spans="1:92" ht="13.15" customHeight="1">
      <c r="B73" s="3" t="s">
        <v>1733</v>
      </c>
      <c r="C73" s="13" t="s">
        <v>405</v>
      </c>
      <c r="D73" s="41" t="s">
        <v>406</v>
      </c>
      <c r="E73" s="5">
        <v>540889.36100000003</v>
      </c>
      <c r="F73" s="5">
        <v>6589802.0140000004</v>
      </c>
      <c r="G73" s="4" t="s">
        <v>407</v>
      </c>
      <c r="H73" s="5">
        <v>14.18</v>
      </c>
      <c r="I73" s="5">
        <v>0.6</v>
      </c>
      <c r="J73" s="5">
        <v>4.4000000000000004</v>
      </c>
      <c r="K73" s="5">
        <v>5.7</v>
      </c>
      <c r="L73" s="24">
        <v>1.58</v>
      </c>
      <c r="M73" s="33">
        <f t="shared" si="49"/>
        <v>12.6</v>
      </c>
      <c r="N73" s="6">
        <v>42893</v>
      </c>
      <c r="O73" s="1" t="s">
        <v>442</v>
      </c>
      <c r="P73" s="9" t="s">
        <v>451</v>
      </c>
      <c r="Q73" s="8">
        <v>0.8</v>
      </c>
      <c r="R73" s="9" t="s">
        <v>452</v>
      </c>
      <c r="S73" s="8">
        <v>1.3</v>
      </c>
      <c r="T73" s="9" t="s">
        <v>453</v>
      </c>
      <c r="U73" s="8">
        <v>1.6</v>
      </c>
      <c r="V73" s="9" t="s">
        <v>429</v>
      </c>
      <c r="AI73" s="42" t="s">
        <v>79</v>
      </c>
      <c r="AJ73" s="42" t="s">
        <v>80</v>
      </c>
      <c r="AK73" s="58" t="s">
        <v>1800</v>
      </c>
      <c r="AL73" s="1" t="s">
        <v>414</v>
      </c>
      <c r="AM73" s="1" t="s">
        <v>116</v>
      </c>
      <c r="AN73" s="1" t="s">
        <v>117</v>
      </c>
      <c r="AO73" s="13" t="str">
        <f>algandmed!AP73</f>
        <v>VPA on terve. Avamiseks ristpea kruvikeeraja. Sisemine 90mm plasttoru 17cm välisest kaitsetorust madalamal. Algne sügavus oli 5,7m. Veepinnal naftasaaduste kihti pole.</v>
      </c>
      <c r="AP73" s="13" t="str">
        <f>algandmed!AQ73</f>
        <v>Proov võeti pumbaga MP-1.</v>
      </c>
      <c r="AQ73" s="13" t="str">
        <f>algandmed!AR73</f>
        <v>Proovi võtmisel 06.10.2017 oli vett VPA-s 17l, pumba sügavus oli 4,9m manteltoru otsast. Proov võeti pärast 4-kordse veekoguse välja pumpamist (8 minutit) sagedusel 120Hz. q 0,14. S 3,21</v>
      </c>
      <c r="AR73" s="13" t="str">
        <f>algandmed!AS73</f>
        <v>VPA puhastada ja nõuetekohaselt likvideerida.</v>
      </c>
      <c r="AS73" s="1" t="s">
        <v>458</v>
      </c>
      <c r="AU73" s="1">
        <f t="shared" si="50"/>
        <v>0</v>
      </c>
      <c r="AV73" s="1">
        <f t="shared" si="51"/>
        <v>5</v>
      </c>
      <c r="AW73" s="1">
        <f t="shared" si="52"/>
        <v>10</v>
      </c>
      <c r="AX73" s="1">
        <f t="shared" si="53"/>
        <v>15</v>
      </c>
      <c r="AY73" s="1">
        <f t="shared" si="54"/>
        <v>10</v>
      </c>
      <c r="AZ73" s="1">
        <f t="shared" si="55"/>
        <v>11</v>
      </c>
      <c r="BA73" s="1">
        <f t="shared" si="56"/>
        <v>14</v>
      </c>
      <c r="BB73" s="1">
        <f t="shared" si="57"/>
        <v>5</v>
      </c>
      <c r="BC73" s="1">
        <f t="shared" si="58"/>
        <v>3</v>
      </c>
      <c r="BD73" s="1">
        <f t="shared" si="59"/>
        <v>3</v>
      </c>
      <c r="BE73" s="1">
        <f t="shared" si="60"/>
        <v>3</v>
      </c>
      <c r="BF73" s="1">
        <f t="shared" si="61"/>
        <v>4</v>
      </c>
      <c r="BG73" s="1">
        <f t="shared" si="62"/>
        <v>4</v>
      </c>
      <c r="BH73" s="1">
        <f t="shared" si="63"/>
        <v>5</v>
      </c>
      <c r="BI73" s="1">
        <f t="shared" si="64"/>
        <v>54</v>
      </c>
      <c r="BJ73" s="1">
        <f t="shared" si="65"/>
        <v>23</v>
      </c>
      <c r="BK73" s="1">
        <f t="shared" si="66"/>
        <v>3</v>
      </c>
      <c r="BL73" s="1">
        <f t="shared" si="67"/>
        <v>36</v>
      </c>
      <c r="BM73" s="1">
        <f t="shared" si="68"/>
        <v>3</v>
      </c>
      <c r="BN73" s="1">
        <f t="shared" si="69"/>
        <v>19</v>
      </c>
      <c r="BO73" s="1">
        <f t="shared" si="70"/>
        <v>3</v>
      </c>
      <c r="BP73" s="1">
        <f t="shared" si="71"/>
        <v>50</v>
      </c>
      <c r="BQ73" s="1">
        <f t="shared" si="72"/>
        <v>0</v>
      </c>
      <c r="BR73" s="1">
        <f t="shared" si="73"/>
        <v>0</v>
      </c>
      <c r="BS73" s="1">
        <f t="shared" si="74"/>
        <v>0</v>
      </c>
      <c r="BT73" s="1">
        <f t="shared" si="75"/>
        <v>0</v>
      </c>
      <c r="BU73" s="1">
        <f t="shared" si="76"/>
        <v>0</v>
      </c>
      <c r="BV73" s="1">
        <f t="shared" si="77"/>
        <v>0</v>
      </c>
      <c r="BW73" s="1">
        <f t="shared" si="78"/>
        <v>0</v>
      </c>
      <c r="BX73" s="1">
        <f t="shared" si="79"/>
        <v>0</v>
      </c>
      <c r="BY73" s="1">
        <f t="shared" si="80"/>
        <v>0</v>
      </c>
      <c r="BZ73" s="1">
        <f t="shared" si="81"/>
        <v>0</v>
      </c>
      <c r="CA73" s="1">
        <f t="shared" si="82"/>
        <v>0</v>
      </c>
      <c r="CB73" s="1">
        <f t="shared" si="83"/>
        <v>0</v>
      </c>
      <c r="CC73" s="1">
        <f t="shared" si="84"/>
        <v>14</v>
      </c>
      <c r="CD73" s="1">
        <f t="shared" si="85"/>
        <v>1</v>
      </c>
      <c r="CE73" s="1">
        <f t="shared" si="86"/>
        <v>17</v>
      </c>
      <c r="CF73" s="1">
        <f t="shared" si="87"/>
        <v>16</v>
      </c>
      <c r="CG73" s="1">
        <f t="shared" si="88"/>
        <v>5</v>
      </c>
      <c r="CH73" s="1">
        <f t="shared" si="89"/>
        <v>7</v>
      </c>
      <c r="CI73" s="1">
        <f t="shared" si="90"/>
        <v>167</v>
      </c>
      <c r="CJ73" s="1">
        <f t="shared" si="91"/>
        <v>25</v>
      </c>
      <c r="CK73" s="1">
        <f t="shared" si="92"/>
        <v>186</v>
      </c>
      <c r="CL73" s="1">
        <f t="shared" si="93"/>
        <v>45</v>
      </c>
      <c r="CM73" s="1">
        <f t="shared" si="94"/>
        <v>59</v>
      </c>
      <c r="CN73" s="1">
        <f t="shared" si="95"/>
        <v>825</v>
      </c>
    </row>
    <row r="74" spans="1:92" ht="13.15" customHeight="1">
      <c r="A74" s="2">
        <v>19825</v>
      </c>
      <c r="B74" s="3" t="s">
        <v>459</v>
      </c>
      <c r="C74" s="13" t="s">
        <v>460</v>
      </c>
      <c r="D74" s="3" t="s">
        <v>461</v>
      </c>
      <c r="E74" s="5">
        <v>548089.13699999999</v>
      </c>
      <c r="F74" s="5">
        <v>6591905.2999999998</v>
      </c>
      <c r="G74" s="4" t="s">
        <v>431</v>
      </c>
      <c r="H74" s="5">
        <v>3.27</v>
      </c>
      <c r="I74" s="5">
        <v>0.76</v>
      </c>
      <c r="J74" s="5">
        <v>4.95</v>
      </c>
      <c r="K74" s="5">
        <v>5.25</v>
      </c>
      <c r="L74" s="24">
        <v>1.74</v>
      </c>
      <c r="M74" s="33">
        <f t="shared" si="49"/>
        <v>1.53</v>
      </c>
      <c r="N74" s="6">
        <v>42893</v>
      </c>
      <c r="O74" s="1" t="s">
        <v>462</v>
      </c>
      <c r="P74" s="12" t="s">
        <v>463</v>
      </c>
      <c r="Q74" s="8">
        <v>0.4</v>
      </c>
      <c r="R74" s="12" t="s">
        <v>464</v>
      </c>
      <c r="S74" s="8">
        <v>0.7</v>
      </c>
      <c r="T74" s="12" t="s">
        <v>465</v>
      </c>
      <c r="U74" s="8">
        <v>2.2000000000000002</v>
      </c>
      <c r="V74" s="12" t="s">
        <v>466</v>
      </c>
      <c r="W74" s="8">
        <v>2.8</v>
      </c>
      <c r="X74" s="12" t="s">
        <v>467</v>
      </c>
      <c r="Y74" s="8">
        <v>4.5</v>
      </c>
      <c r="Z74" s="7" t="s">
        <v>468</v>
      </c>
      <c r="AJ74" s="9"/>
      <c r="AM74" s="1" t="s">
        <v>116</v>
      </c>
      <c r="AN74" s="1" t="s">
        <v>117</v>
      </c>
      <c r="AO74" s="13" t="str">
        <f>algandmed!AP74</f>
        <v>VPA on terve. Päise avamiseks 6-kantvõti 8. Algne sügavus oli oli 5,6m. Põhjas pehme sete. Veepinnal naftasaaduste kihti pole.</v>
      </c>
      <c r="AP74" s="13" t="str">
        <f>algandmed!AQ74</f>
        <v>Proov võeti pumbaga MP-1.</v>
      </c>
      <c r="AQ74" s="13" t="str">
        <f>algandmed!AR74</f>
        <v>Proovi võtmisel 19.10.2017 oli vett VPA-s 12,5l, pumba sügavus oli 5,45m manteltoru otsast. Proov võeti pärast 4-kordse veekoguse välja pumpamist (8 minutit) sagedusel 100Hz. q 0,11. S 0,66</v>
      </c>
      <c r="AR74" s="13" t="str">
        <f>algandmed!AS74</f>
        <v>VPA puhastada ja nõuetekohaselt likvideerida.</v>
      </c>
      <c r="AS74" s="1" t="s">
        <v>60</v>
      </c>
      <c r="AU74" s="1">
        <f t="shared" si="50"/>
        <v>5</v>
      </c>
      <c r="AV74" s="1">
        <f t="shared" si="51"/>
        <v>7</v>
      </c>
      <c r="AW74" s="1">
        <f t="shared" si="52"/>
        <v>10</v>
      </c>
      <c r="AX74" s="1">
        <f t="shared" si="53"/>
        <v>14</v>
      </c>
      <c r="AY74" s="1">
        <f t="shared" si="54"/>
        <v>10</v>
      </c>
      <c r="AZ74" s="1">
        <f t="shared" si="55"/>
        <v>9</v>
      </c>
      <c r="BA74" s="1">
        <f t="shared" si="56"/>
        <v>20</v>
      </c>
      <c r="BB74" s="1">
        <f t="shared" si="57"/>
        <v>4</v>
      </c>
      <c r="BC74" s="1">
        <f t="shared" si="58"/>
        <v>4</v>
      </c>
      <c r="BD74" s="1">
        <f t="shared" si="59"/>
        <v>4</v>
      </c>
      <c r="BE74" s="1">
        <f t="shared" si="60"/>
        <v>4</v>
      </c>
      <c r="BF74" s="1">
        <f t="shared" si="61"/>
        <v>4</v>
      </c>
      <c r="BG74" s="1">
        <f t="shared" si="62"/>
        <v>4</v>
      </c>
      <c r="BH74" s="1">
        <f t="shared" si="63"/>
        <v>5</v>
      </c>
      <c r="BI74" s="1">
        <f t="shared" si="64"/>
        <v>63</v>
      </c>
      <c r="BJ74" s="1">
        <f t="shared" si="65"/>
        <v>17</v>
      </c>
      <c r="BK74" s="1">
        <f t="shared" si="66"/>
        <v>3</v>
      </c>
      <c r="BL74" s="1">
        <f t="shared" si="67"/>
        <v>49</v>
      </c>
      <c r="BM74" s="1">
        <f t="shared" si="68"/>
        <v>3</v>
      </c>
      <c r="BN74" s="1">
        <f t="shared" si="69"/>
        <v>38</v>
      </c>
      <c r="BO74" s="1">
        <f t="shared" si="70"/>
        <v>3</v>
      </c>
      <c r="BP74" s="1">
        <f t="shared" si="71"/>
        <v>29</v>
      </c>
      <c r="BQ74" s="1">
        <f t="shared" si="72"/>
        <v>3</v>
      </c>
      <c r="BR74" s="1">
        <f t="shared" si="73"/>
        <v>58</v>
      </c>
      <c r="BS74" s="1">
        <f t="shared" si="74"/>
        <v>3</v>
      </c>
      <c r="BT74" s="1">
        <f t="shared" si="75"/>
        <v>78</v>
      </c>
      <c r="BU74" s="1">
        <f t="shared" si="76"/>
        <v>0</v>
      </c>
      <c r="BV74" s="1">
        <f t="shared" si="77"/>
        <v>0</v>
      </c>
      <c r="BW74" s="1">
        <f t="shared" si="78"/>
        <v>0</v>
      </c>
      <c r="BX74" s="1">
        <f t="shared" si="79"/>
        <v>0</v>
      </c>
      <c r="BY74" s="1">
        <f t="shared" si="80"/>
        <v>0</v>
      </c>
      <c r="BZ74" s="1">
        <f t="shared" si="81"/>
        <v>0</v>
      </c>
      <c r="CA74" s="1">
        <f t="shared" si="82"/>
        <v>0</v>
      </c>
      <c r="CB74" s="1">
        <f t="shared" si="83"/>
        <v>0</v>
      </c>
      <c r="CC74" s="1">
        <f t="shared" si="84"/>
        <v>0</v>
      </c>
      <c r="CD74" s="1">
        <f t="shared" si="85"/>
        <v>0</v>
      </c>
      <c r="CE74" s="1">
        <f t="shared" si="86"/>
        <v>0</v>
      </c>
      <c r="CF74" s="1">
        <f t="shared" si="87"/>
        <v>0</v>
      </c>
      <c r="CG74" s="1">
        <f t="shared" si="88"/>
        <v>5</v>
      </c>
      <c r="CH74" s="1">
        <f t="shared" si="89"/>
        <v>7</v>
      </c>
      <c r="CI74" s="1">
        <f t="shared" si="90"/>
        <v>126</v>
      </c>
      <c r="CJ74" s="1">
        <f t="shared" si="91"/>
        <v>25</v>
      </c>
      <c r="CK74" s="1">
        <f t="shared" si="92"/>
        <v>189</v>
      </c>
      <c r="CL74" s="1">
        <f t="shared" si="93"/>
        <v>45</v>
      </c>
      <c r="CM74" s="1">
        <f t="shared" si="94"/>
        <v>105</v>
      </c>
      <c r="CN74" s="1">
        <f t="shared" si="95"/>
        <v>953</v>
      </c>
    </row>
    <row r="75" spans="1:92" ht="13.15" customHeight="1">
      <c r="A75" s="2">
        <v>50435</v>
      </c>
      <c r="B75" s="3" t="s">
        <v>469</v>
      </c>
      <c r="C75" s="13" t="s">
        <v>460</v>
      </c>
      <c r="D75" s="3" t="s">
        <v>461</v>
      </c>
      <c r="E75" s="5">
        <v>548132.06700000004</v>
      </c>
      <c r="F75" s="5">
        <v>6591915.5959999999</v>
      </c>
      <c r="G75" s="4" t="s">
        <v>431</v>
      </c>
      <c r="H75" s="5">
        <v>2.87</v>
      </c>
      <c r="I75" s="5">
        <v>0.78</v>
      </c>
      <c r="J75" s="5">
        <v>4.9000000000000004</v>
      </c>
      <c r="K75" s="5">
        <v>5.2</v>
      </c>
      <c r="L75" s="24">
        <v>1.54</v>
      </c>
      <c r="M75" s="33">
        <f t="shared" si="49"/>
        <v>1.33</v>
      </c>
      <c r="N75" s="6">
        <v>42893</v>
      </c>
      <c r="O75" s="1" t="s">
        <v>470</v>
      </c>
      <c r="P75" s="9" t="s">
        <v>75</v>
      </c>
      <c r="Q75" s="8">
        <v>4</v>
      </c>
      <c r="R75" s="9" t="s">
        <v>471</v>
      </c>
      <c r="S75" s="8">
        <v>4.5</v>
      </c>
      <c r="T75" s="9" t="s">
        <v>87</v>
      </c>
      <c r="AJ75" s="9"/>
      <c r="AM75" s="1" t="s">
        <v>116</v>
      </c>
      <c r="AN75" s="1" t="s">
        <v>117</v>
      </c>
      <c r="AO75" s="13" t="str">
        <f>algandmed!AP75</f>
        <v>VPA on terve. Päise avamiseks 6-kantvõti 8. Sisemine plasttoru 3cm kaitsetorust kõrgemal. Mõõtmised on kõik tehtud kaitsetorust. Algne sügavus oli oli 5,2m. Veepinnal naftasaaduste kihti pole.</v>
      </c>
      <c r="AP75" s="13" t="str">
        <f>algandmed!AQ75</f>
        <v>Proov võeti pumbaga MP-1.</v>
      </c>
      <c r="AQ75" s="13" t="str">
        <f>algandmed!AR75</f>
        <v>Proovi võtmisel 19.10.2017 oli vett VPA-s 20,7l, pumba sügavus oli 5,5m manteltoru otsast. Proov võeti pärast 4-kordse veekoguse välja pumpamist (13 minutit) sagedusel 100Hz. q 0,016. S 3,71</v>
      </c>
      <c r="AR75" s="13" t="str">
        <f>algandmed!AS75</f>
        <v>VPA puhastada ja nõuetekohaselt likvideerida.</v>
      </c>
      <c r="AS75" s="1" t="s">
        <v>472</v>
      </c>
      <c r="AU75" s="1">
        <f t="shared" si="50"/>
        <v>5</v>
      </c>
      <c r="AV75" s="1">
        <f t="shared" si="51"/>
        <v>8</v>
      </c>
      <c r="AW75" s="1">
        <f t="shared" si="52"/>
        <v>10</v>
      </c>
      <c r="AX75" s="1">
        <f t="shared" si="53"/>
        <v>14</v>
      </c>
      <c r="AY75" s="1">
        <f t="shared" si="54"/>
        <v>10</v>
      </c>
      <c r="AZ75" s="1">
        <f t="shared" si="55"/>
        <v>11</v>
      </c>
      <c r="BA75" s="1">
        <f t="shared" si="56"/>
        <v>20</v>
      </c>
      <c r="BB75" s="1">
        <f t="shared" si="57"/>
        <v>4</v>
      </c>
      <c r="BC75" s="1">
        <f t="shared" si="58"/>
        <v>4</v>
      </c>
      <c r="BD75" s="1">
        <f t="shared" si="59"/>
        <v>3</v>
      </c>
      <c r="BE75" s="1">
        <f t="shared" si="60"/>
        <v>3</v>
      </c>
      <c r="BF75" s="1">
        <f t="shared" si="61"/>
        <v>4</v>
      </c>
      <c r="BG75" s="1">
        <f t="shared" si="62"/>
        <v>4</v>
      </c>
      <c r="BH75" s="1">
        <f t="shared" si="63"/>
        <v>5</v>
      </c>
      <c r="BI75" s="1">
        <f t="shared" si="64"/>
        <v>60</v>
      </c>
      <c r="BJ75" s="1">
        <f t="shared" si="65"/>
        <v>11</v>
      </c>
      <c r="BK75" s="1">
        <f t="shared" si="66"/>
        <v>1</v>
      </c>
      <c r="BL75" s="1">
        <f t="shared" si="67"/>
        <v>8</v>
      </c>
      <c r="BM75" s="1">
        <f t="shared" si="68"/>
        <v>3</v>
      </c>
      <c r="BN75" s="1">
        <f t="shared" si="69"/>
        <v>8</v>
      </c>
      <c r="BO75" s="1">
        <f t="shared" si="70"/>
        <v>0</v>
      </c>
      <c r="BP75" s="1">
        <f t="shared" si="71"/>
        <v>0</v>
      </c>
      <c r="BQ75" s="1">
        <f t="shared" si="72"/>
        <v>0</v>
      </c>
      <c r="BR75" s="1">
        <f t="shared" si="73"/>
        <v>0</v>
      </c>
      <c r="BS75" s="1">
        <f t="shared" si="74"/>
        <v>0</v>
      </c>
      <c r="BT75" s="1">
        <f t="shared" si="75"/>
        <v>0</v>
      </c>
      <c r="BU75" s="1">
        <f t="shared" si="76"/>
        <v>0</v>
      </c>
      <c r="BV75" s="1">
        <f t="shared" si="77"/>
        <v>0</v>
      </c>
      <c r="BW75" s="1">
        <f t="shared" si="78"/>
        <v>0</v>
      </c>
      <c r="BX75" s="1">
        <f t="shared" si="79"/>
        <v>0</v>
      </c>
      <c r="BY75" s="1">
        <f t="shared" si="80"/>
        <v>0</v>
      </c>
      <c r="BZ75" s="1">
        <f t="shared" si="81"/>
        <v>0</v>
      </c>
      <c r="CA75" s="1">
        <f t="shared" si="82"/>
        <v>0</v>
      </c>
      <c r="CB75" s="1">
        <f t="shared" si="83"/>
        <v>0</v>
      </c>
      <c r="CC75" s="1">
        <f t="shared" si="84"/>
        <v>0</v>
      </c>
      <c r="CD75" s="1">
        <f t="shared" si="85"/>
        <v>0</v>
      </c>
      <c r="CE75" s="1">
        <f t="shared" si="86"/>
        <v>0</v>
      </c>
      <c r="CF75" s="1">
        <f t="shared" si="87"/>
        <v>0</v>
      </c>
      <c r="CG75" s="1">
        <f t="shared" si="88"/>
        <v>5</v>
      </c>
      <c r="CH75" s="1">
        <f t="shared" si="89"/>
        <v>7</v>
      </c>
      <c r="CI75" s="1">
        <f t="shared" si="90"/>
        <v>192</v>
      </c>
      <c r="CJ75" s="1">
        <f t="shared" si="91"/>
        <v>25</v>
      </c>
      <c r="CK75" s="1">
        <f t="shared" si="92"/>
        <v>190</v>
      </c>
      <c r="CL75" s="1">
        <f t="shared" si="93"/>
        <v>45</v>
      </c>
      <c r="CM75" s="1">
        <f t="shared" si="94"/>
        <v>45</v>
      </c>
      <c r="CN75" s="1">
        <f t="shared" si="95"/>
        <v>705</v>
      </c>
    </row>
    <row r="76" spans="1:92" ht="13.15" customHeight="1">
      <c r="A76" s="2">
        <v>50436</v>
      </c>
      <c r="B76" s="3" t="s">
        <v>473</v>
      </c>
      <c r="C76" s="13" t="s">
        <v>460</v>
      </c>
      <c r="D76" s="3" t="s">
        <v>461</v>
      </c>
      <c r="E76" s="5">
        <v>548149.16399999999</v>
      </c>
      <c r="F76" s="5">
        <v>6591887.0949999997</v>
      </c>
      <c r="G76" s="4" t="s">
        <v>431</v>
      </c>
      <c r="H76" s="5">
        <v>3.17</v>
      </c>
      <c r="I76" s="5">
        <v>0.99</v>
      </c>
      <c r="J76" s="5">
        <v>4.75</v>
      </c>
      <c r="K76" s="5">
        <v>5.3</v>
      </c>
      <c r="L76" s="24">
        <v>1.32</v>
      </c>
      <c r="M76" s="33">
        <f t="shared" si="49"/>
        <v>1.8499999999999999</v>
      </c>
      <c r="N76" s="6">
        <v>42893</v>
      </c>
      <c r="O76" s="1" t="s">
        <v>474</v>
      </c>
      <c r="P76" s="9" t="s">
        <v>75</v>
      </c>
      <c r="Q76" s="8">
        <v>4</v>
      </c>
      <c r="R76" s="9" t="s">
        <v>471</v>
      </c>
      <c r="S76" s="8">
        <v>4.5</v>
      </c>
      <c r="T76" s="9" t="s">
        <v>87</v>
      </c>
      <c r="AJ76" s="9"/>
      <c r="AM76" s="1" t="s">
        <v>116</v>
      </c>
      <c r="AN76" s="1" t="s">
        <v>117</v>
      </c>
      <c r="AO76" s="13" t="str">
        <f>algandmed!AP76</f>
        <v>Päise kinnituspolt ära murtud, kaitsetoru püütud välja tõmmata (ca 20cm). Päis tuleb ära haamriga tagudes. Kõik mõõtmised tehtud plasttoru ülemisest äärest. Plasttoru kõrgus üle maapinna 0,79m. Veepinnal naftasaaduste kihti pole.</v>
      </c>
      <c r="AP76" s="13" t="str">
        <f>algandmed!AQ76</f>
        <v>Proov võeti pumbaga MP-1.</v>
      </c>
      <c r="AQ76" s="13" t="str">
        <f>algandmed!AR76</f>
        <v>Proovi võtmisel 19.10.2017 oli vett VPA-s 20,3l, pumba sügavus oli 5,3m manteltoru otsast. Proov võeti pärast 4-kordse veekoguse välja pumpamist (12 minutit) sagedusel 100Hz. q 0,1. S 1,65</v>
      </c>
      <c r="AR76" s="13" t="str">
        <f>algandmed!AS76</f>
        <v>VPA puhastada ja nõuetekohaselt likvideerida.</v>
      </c>
      <c r="AS76" s="1" t="s">
        <v>475</v>
      </c>
      <c r="AU76" s="1">
        <f t="shared" si="50"/>
        <v>5</v>
      </c>
      <c r="AV76" s="1">
        <f t="shared" si="51"/>
        <v>8</v>
      </c>
      <c r="AW76" s="1">
        <f t="shared" si="52"/>
        <v>10</v>
      </c>
      <c r="AX76" s="1">
        <f t="shared" si="53"/>
        <v>14</v>
      </c>
      <c r="AY76" s="1">
        <f t="shared" si="54"/>
        <v>10</v>
      </c>
      <c r="AZ76" s="1">
        <f t="shared" si="55"/>
        <v>11</v>
      </c>
      <c r="BA76" s="1">
        <f t="shared" si="56"/>
        <v>20</v>
      </c>
      <c r="BB76" s="1">
        <f t="shared" si="57"/>
        <v>4</v>
      </c>
      <c r="BC76" s="1">
        <f t="shared" si="58"/>
        <v>4</v>
      </c>
      <c r="BD76" s="1">
        <f t="shared" si="59"/>
        <v>4</v>
      </c>
      <c r="BE76" s="1">
        <f t="shared" si="60"/>
        <v>3</v>
      </c>
      <c r="BF76" s="1">
        <f t="shared" si="61"/>
        <v>4</v>
      </c>
      <c r="BG76" s="1">
        <f t="shared" si="62"/>
        <v>4</v>
      </c>
      <c r="BH76" s="1">
        <f t="shared" si="63"/>
        <v>5</v>
      </c>
      <c r="BI76" s="1">
        <f t="shared" si="64"/>
        <v>60</v>
      </c>
      <c r="BJ76" s="1">
        <f t="shared" si="65"/>
        <v>11</v>
      </c>
      <c r="BK76" s="1">
        <f t="shared" si="66"/>
        <v>1</v>
      </c>
      <c r="BL76" s="1">
        <f t="shared" si="67"/>
        <v>8</v>
      </c>
      <c r="BM76" s="1">
        <f t="shared" si="68"/>
        <v>3</v>
      </c>
      <c r="BN76" s="1">
        <f t="shared" si="69"/>
        <v>8</v>
      </c>
      <c r="BO76" s="1">
        <f t="shared" si="70"/>
        <v>0</v>
      </c>
      <c r="BP76" s="1">
        <f t="shared" si="71"/>
        <v>0</v>
      </c>
      <c r="BQ76" s="1">
        <f t="shared" si="72"/>
        <v>0</v>
      </c>
      <c r="BR76" s="1">
        <f t="shared" si="73"/>
        <v>0</v>
      </c>
      <c r="BS76" s="1">
        <f t="shared" si="74"/>
        <v>0</v>
      </c>
      <c r="BT76" s="1">
        <f t="shared" si="75"/>
        <v>0</v>
      </c>
      <c r="BU76" s="1">
        <f t="shared" si="76"/>
        <v>0</v>
      </c>
      <c r="BV76" s="1">
        <f t="shared" si="77"/>
        <v>0</v>
      </c>
      <c r="BW76" s="1">
        <f t="shared" si="78"/>
        <v>0</v>
      </c>
      <c r="BX76" s="1">
        <f t="shared" si="79"/>
        <v>0</v>
      </c>
      <c r="BY76" s="1">
        <f t="shared" si="80"/>
        <v>0</v>
      </c>
      <c r="BZ76" s="1">
        <f t="shared" si="81"/>
        <v>0</v>
      </c>
      <c r="CA76" s="1">
        <f t="shared" si="82"/>
        <v>0</v>
      </c>
      <c r="CB76" s="1">
        <f t="shared" si="83"/>
        <v>0</v>
      </c>
      <c r="CC76" s="1">
        <f t="shared" si="84"/>
        <v>0</v>
      </c>
      <c r="CD76" s="1">
        <f t="shared" si="85"/>
        <v>0</v>
      </c>
      <c r="CE76" s="1">
        <f t="shared" si="86"/>
        <v>0</v>
      </c>
      <c r="CF76" s="1">
        <f t="shared" si="87"/>
        <v>0</v>
      </c>
      <c r="CG76" s="1">
        <f t="shared" si="88"/>
        <v>5</v>
      </c>
      <c r="CH76" s="1">
        <f t="shared" si="89"/>
        <v>7</v>
      </c>
      <c r="CI76" s="1">
        <f t="shared" si="90"/>
        <v>229</v>
      </c>
      <c r="CJ76" s="1">
        <f t="shared" si="91"/>
        <v>25</v>
      </c>
      <c r="CK76" s="1">
        <f t="shared" si="92"/>
        <v>188</v>
      </c>
      <c r="CL76" s="1">
        <f t="shared" si="93"/>
        <v>45</v>
      </c>
      <c r="CM76" s="1">
        <f t="shared" si="94"/>
        <v>45</v>
      </c>
      <c r="CN76" s="1">
        <f t="shared" si="95"/>
        <v>741</v>
      </c>
    </row>
    <row r="77" spans="1:92" ht="13.15" customHeight="1">
      <c r="A77" s="2">
        <v>19821</v>
      </c>
      <c r="B77" s="3" t="s">
        <v>476</v>
      </c>
      <c r="C77" s="1" t="s">
        <v>477</v>
      </c>
      <c r="D77" s="41" t="s">
        <v>478</v>
      </c>
      <c r="E77" s="5">
        <v>566930.027</v>
      </c>
      <c r="F77" s="5">
        <v>6559493.0729999999</v>
      </c>
      <c r="G77" s="4" t="s">
        <v>479</v>
      </c>
      <c r="H77" s="5">
        <v>65.534000000000006</v>
      </c>
      <c r="I77" s="5">
        <v>0.56000000000000005</v>
      </c>
      <c r="J77" s="5">
        <v>15.6</v>
      </c>
      <c r="K77" s="5">
        <v>16</v>
      </c>
      <c r="L77" s="24">
        <v>9.31</v>
      </c>
      <c r="M77" s="33">
        <f t="shared" si="49"/>
        <v>56.224000000000004</v>
      </c>
      <c r="N77" s="6">
        <v>42837</v>
      </c>
      <c r="O77" s="14" t="s">
        <v>480</v>
      </c>
      <c r="P77" s="19" t="s">
        <v>481</v>
      </c>
      <c r="Q77" s="8">
        <v>1.7</v>
      </c>
      <c r="R77" s="19" t="s">
        <v>482</v>
      </c>
      <c r="S77" s="8">
        <v>8.6</v>
      </c>
      <c r="T77" s="19" t="s">
        <v>78</v>
      </c>
      <c r="V77" s="19"/>
      <c r="X77" s="19"/>
      <c r="Z77" s="19"/>
      <c r="AB77" s="19"/>
      <c r="AD77" s="19"/>
      <c r="AF77" s="19"/>
      <c r="AH77" s="19"/>
      <c r="AI77" s="1" t="s">
        <v>79</v>
      </c>
      <c r="AJ77" s="10" t="s">
        <v>80</v>
      </c>
      <c r="AL77" s="14"/>
      <c r="AM77" s="14" t="s">
        <v>116</v>
      </c>
      <c r="AN77" s="14" t="s">
        <v>483</v>
      </c>
      <c r="AO77" s="13" t="str">
        <f>algandmed!AP77</f>
        <v>VPA on terve. Päis puudus, paigaldati uus sinine päis, avamiseks 6-kantvõti 8. Veepinnal naftasaaduste kihti pole. Algne sügavus oli oli 16m.</v>
      </c>
      <c r="AP77" s="13" t="str">
        <f>algandmed!AQ77</f>
        <v>Proov võeti pumbaga MP-1.</v>
      </c>
      <c r="AQ77" s="13" t="str">
        <f>algandmed!AR77</f>
        <v>Proovi võtmisel 25.09.2017 oli vett VPA-s 36,75l, pumba sügavus oli 14,5m manteltoru otsast. Proov võeti pärast 4-kordse veekoguse välja pumpamist (13 minutit) sagedusel 200Hz. q 0,18. S 0,01</v>
      </c>
      <c r="AR77" s="13" t="str">
        <f>algandmed!AS77</f>
        <v>Jätkata seiret.</v>
      </c>
      <c r="AS77" s="14" t="s">
        <v>60</v>
      </c>
      <c r="AU77" s="1">
        <f t="shared" si="50"/>
        <v>5</v>
      </c>
      <c r="AV77" s="1">
        <f t="shared" si="51"/>
        <v>6</v>
      </c>
      <c r="AW77" s="1">
        <f t="shared" si="52"/>
        <v>10</v>
      </c>
      <c r="AX77" s="1">
        <f t="shared" si="53"/>
        <v>14</v>
      </c>
      <c r="AY77" s="1">
        <f t="shared" si="54"/>
        <v>10</v>
      </c>
      <c r="AZ77" s="1">
        <f t="shared" si="55"/>
        <v>11</v>
      </c>
      <c r="BA77" s="1">
        <f t="shared" si="56"/>
        <v>14</v>
      </c>
      <c r="BB77" s="1">
        <f t="shared" si="57"/>
        <v>6</v>
      </c>
      <c r="BC77" s="1">
        <f t="shared" si="58"/>
        <v>4</v>
      </c>
      <c r="BD77" s="1">
        <f t="shared" si="59"/>
        <v>4</v>
      </c>
      <c r="BE77" s="1">
        <f t="shared" si="60"/>
        <v>2</v>
      </c>
      <c r="BF77" s="1">
        <f t="shared" si="61"/>
        <v>4</v>
      </c>
      <c r="BG77" s="1">
        <f t="shared" si="62"/>
        <v>6</v>
      </c>
      <c r="BH77" s="1">
        <f t="shared" si="63"/>
        <v>5</v>
      </c>
      <c r="BI77" s="1">
        <f t="shared" si="64"/>
        <v>41</v>
      </c>
      <c r="BJ77" s="1">
        <f t="shared" si="65"/>
        <v>97</v>
      </c>
      <c r="BK77" s="1">
        <f t="shared" si="66"/>
        <v>3</v>
      </c>
      <c r="BL77" s="1">
        <f t="shared" si="67"/>
        <v>100</v>
      </c>
      <c r="BM77" s="1">
        <f t="shared" si="68"/>
        <v>3</v>
      </c>
      <c r="BN77" s="1">
        <f t="shared" si="69"/>
        <v>9</v>
      </c>
      <c r="BO77" s="1">
        <f t="shared" si="70"/>
        <v>0</v>
      </c>
      <c r="BP77" s="1">
        <f t="shared" si="71"/>
        <v>0</v>
      </c>
      <c r="BQ77" s="1">
        <f t="shared" si="72"/>
        <v>0</v>
      </c>
      <c r="BR77" s="1">
        <f t="shared" si="73"/>
        <v>0</v>
      </c>
      <c r="BS77" s="1">
        <f t="shared" si="74"/>
        <v>0</v>
      </c>
      <c r="BT77" s="1">
        <f t="shared" si="75"/>
        <v>0</v>
      </c>
      <c r="BU77" s="1">
        <f t="shared" si="76"/>
        <v>0</v>
      </c>
      <c r="BV77" s="1">
        <f t="shared" si="77"/>
        <v>0</v>
      </c>
      <c r="BW77" s="1">
        <f t="shared" si="78"/>
        <v>0</v>
      </c>
      <c r="BX77" s="1">
        <f t="shared" si="79"/>
        <v>0</v>
      </c>
      <c r="BY77" s="1">
        <f t="shared" si="80"/>
        <v>0</v>
      </c>
      <c r="BZ77" s="1">
        <f t="shared" si="81"/>
        <v>0</v>
      </c>
      <c r="CA77" s="1">
        <f t="shared" si="82"/>
        <v>0</v>
      </c>
      <c r="CB77" s="1">
        <f t="shared" si="83"/>
        <v>0</v>
      </c>
      <c r="CC77" s="1">
        <f t="shared" si="84"/>
        <v>14</v>
      </c>
      <c r="CD77" s="1">
        <f t="shared" si="85"/>
        <v>1</v>
      </c>
      <c r="CE77" s="1">
        <f t="shared" si="86"/>
        <v>0</v>
      </c>
      <c r="CF77" s="1">
        <f t="shared" si="87"/>
        <v>0</v>
      </c>
      <c r="CG77" s="1">
        <f t="shared" si="88"/>
        <v>5</v>
      </c>
      <c r="CH77" s="1">
        <f t="shared" si="89"/>
        <v>9</v>
      </c>
      <c r="CI77" s="1">
        <f t="shared" si="90"/>
        <v>141</v>
      </c>
      <c r="CJ77" s="1">
        <f t="shared" si="91"/>
        <v>25</v>
      </c>
      <c r="CK77" s="1">
        <f t="shared" si="92"/>
        <v>191</v>
      </c>
      <c r="CL77" s="1">
        <f t="shared" si="93"/>
        <v>15</v>
      </c>
      <c r="CM77" s="1">
        <f t="shared" si="94"/>
        <v>105</v>
      </c>
      <c r="CN77" s="1">
        <f t="shared" si="95"/>
        <v>860</v>
      </c>
    </row>
    <row r="78" spans="1:92" ht="13.15" customHeight="1">
      <c r="A78" s="2">
        <v>19822</v>
      </c>
      <c r="B78" s="3" t="s">
        <v>484</v>
      </c>
      <c r="C78" s="1" t="s">
        <v>477</v>
      </c>
      <c r="D78" s="41" t="s">
        <v>478</v>
      </c>
      <c r="E78" s="5">
        <v>566939.6</v>
      </c>
      <c r="F78" s="5">
        <v>6559426.0999999996</v>
      </c>
      <c r="G78" s="4" t="s">
        <v>479</v>
      </c>
      <c r="H78" s="5">
        <v>63.2</v>
      </c>
      <c r="I78" s="5">
        <v>0.7</v>
      </c>
      <c r="K78" s="5">
        <v>4.45</v>
      </c>
      <c r="L78" s="24">
        <f>I78+4.1</f>
        <v>4.8</v>
      </c>
      <c r="M78" s="33">
        <f t="shared" si="49"/>
        <v>58.400000000000006</v>
      </c>
      <c r="N78" s="6">
        <v>38929</v>
      </c>
      <c r="O78" s="14" t="s">
        <v>485</v>
      </c>
      <c r="P78" s="19" t="s">
        <v>486</v>
      </c>
      <c r="Q78" s="8">
        <v>0.4</v>
      </c>
      <c r="R78" s="19" t="s">
        <v>487</v>
      </c>
      <c r="S78" s="8">
        <v>1.2</v>
      </c>
      <c r="T78" s="19" t="s">
        <v>488</v>
      </c>
      <c r="U78" s="8">
        <v>3.8</v>
      </c>
      <c r="V78" s="19" t="s">
        <v>489</v>
      </c>
      <c r="X78" s="19"/>
      <c r="Z78" s="19"/>
      <c r="AB78" s="19"/>
      <c r="AD78" s="19"/>
      <c r="AF78" s="19"/>
      <c r="AH78" s="19"/>
      <c r="AI78" s="1" t="s">
        <v>79</v>
      </c>
      <c r="AJ78" s="10" t="s">
        <v>80</v>
      </c>
      <c r="AL78" s="14"/>
      <c r="AM78" s="14" t="s">
        <v>116</v>
      </c>
      <c r="AN78" s="14" t="s">
        <v>483</v>
      </c>
      <c r="AO78" s="13" t="str">
        <f>algandmed!AP78</f>
        <v>Likvideeritud puhastustööde käigus 2010.a</v>
      </c>
      <c r="AP78" s="13" t="str">
        <f>algandmed!AQ78</f>
        <v>-</v>
      </c>
      <c r="AQ78" s="13" t="str">
        <f>algandmed!AR78</f>
        <v>-</v>
      </c>
      <c r="AR78" s="13" t="str">
        <f>algandmed!AS78</f>
        <v>-</v>
      </c>
      <c r="AS78" s="14" t="s">
        <v>60</v>
      </c>
      <c r="AU78" s="1">
        <f t="shared" si="50"/>
        <v>5</v>
      </c>
      <c r="AV78" s="1">
        <f t="shared" si="51"/>
        <v>6</v>
      </c>
      <c r="AW78" s="1">
        <f t="shared" si="52"/>
        <v>10</v>
      </c>
      <c r="AX78" s="1">
        <f t="shared" si="53"/>
        <v>14</v>
      </c>
      <c r="AY78" s="1">
        <f t="shared" si="54"/>
        <v>8</v>
      </c>
      <c r="AZ78" s="1">
        <f t="shared" si="55"/>
        <v>9</v>
      </c>
      <c r="BA78" s="1">
        <f t="shared" si="56"/>
        <v>14</v>
      </c>
      <c r="BB78" s="1">
        <f t="shared" si="57"/>
        <v>4</v>
      </c>
      <c r="BC78" s="1">
        <f t="shared" si="58"/>
        <v>3</v>
      </c>
      <c r="BD78" s="1">
        <f t="shared" si="59"/>
        <v>0</v>
      </c>
      <c r="BE78" s="1">
        <f t="shared" si="60"/>
        <v>4</v>
      </c>
      <c r="BF78" s="1">
        <f t="shared" si="61"/>
        <v>3</v>
      </c>
      <c r="BG78" s="1">
        <f t="shared" si="62"/>
        <v>4</v>
      </c>
      <c r="BH78" s="1">
        <f t="shared" si="63"/>
        <v>5</v>
      </c>
      <c r="BI78" s="1">
        <f t="shared" si="64"/>
        <v>62</v>
      </c>
      <c r="BJ78" s="1">
        <f t="shared" si="65"/>
        <v>79</v>
      </c>
      <c r="BK78" s="1">
        <f t="shared" si="66"/>
        <v>3</v>
      </c>
      <c r="BL78" s="1">
        <f t="shared" si="67"/>
        <v>96</v>
      </c>
      <c r="BM78" s="1">
        <f t="shared" si="68"/>
        <v>3</v>
      </c>
      <c r="BN78" s="1">
        <f t="shared" si="69"/>
        <v>66</v>
      </c>
      <c r="BO78" s="1">
        <f t="shared" si="70"/>
        <v>3</v>
      </c>
      <c r="BP78" s="1">
        <f t="shared" si="71"/>
        <v>136</v>
      </c>
      <c r="BQ78" s="1">
        <f t="shared" si="72"/>
        <v>0</v>
      </c>
      <c r="BR78" s="1">
        <f t="shared" si="73"/>
        <v>0</v>
      </c>
      <c r="BS78" s="1">
        <f t="shared" si="74"/>
        <v>0</v>
      </c>
      <c r="BT78" s="1">
        <f t="shared" si="75"/>
        <v>0</v>
      </c>
      <c r="BU78" s="1">
        <f t="shared" si="76"/>
        <v>0</v>
      </c>
      <c r="BV78" s="1">
        <f t="shared" si="77"/>
        <v>0</v>
      </c>
      <c r="BW78" s="1">
        <f t="shared" si="78"/>
        <v>0</v>
      </c>
      <c r="BX78" s="1">
        <f t="shared" si="79"/>
        <v>0</v>
      </c>
      <c r="BY78" s="1">
        <f t="shared" si="80"/>
        <v>0</v>
      </c>
      <c r="BZ78" s="1">
        <f t="shared" si="81"/>
        <v>0</v>
      </c>
      <c r="CA78" s="1">
        <f t="shared" si="82"/>
        <v>0</v>
      </c>
      <c r="CB78" s="1">
        <f t="shared" si="83"/>
        <v>0</v>
      </c>
      <c r="CC78" s="1">
        <f t="shared" si="84"/>
        <v>14</v>
      </c>
      <c r="CD78" s="1">
        <f t="shared" si="85"/>
        <v>1</v>
      </c>
      <c r="CE78" s="1">
        <f t="shared" si="86"/>
        <v>0</v>
      </c>
      <c r="CF78" s="1">
        <f t="shared" si="87"/>
        <v>0</v>
      </c>
      <c r="CG78" s="1">
        <f t="shared" si="88"/>
        <v>5</v>
      </c>
      <c r="CH78" s="1">
        <f t="shared" si="89"/>
        <v>9</v>
      </c>
      <c r="CI78" s="1">
        <f t="shared" si="90"/>
        <v>41</v>
      </c>
      <c r="CJ78" s="1">
        <f t="shared" si="91"/>
        <v>1</v>
      </c>
      <c r="CK78" s="1">
        <f t="shared" si="92"/>
        <v>1</v>
      </c>
      <c r="CL78" s="1">
        <f t="shared" si="93"/>
        <v>1</v>
      </c>
      <c r="CM78" s="1">
        <f t="shared" si="94"/>
        <v>105</v>
      </c>
      <c r="CN78" s="1">
        <f t="shared" si="95"/>
        <v>715</v>
      </c>
    </row>
    <row r="79" spans="1:92" ht="13.15" customHeight="1">
      <c r="A79" s="2">
        <v>50433</v>
      </c>
      <c r="B79" s="3" t="s">
        <v>491</v>
      </c>
      <c r="C79" s="1" t="s">
        <v>477</v>
      </c>
      <c r="D79" s="41" t="s">
        <v>478</v>
      </c>
      <c r="E79" s="5">
        <v>566929.99399999995</v>
      </c>
      <c r="F79" s="5">
        <v>6559427.3320000004</v>
      </c>
      <c r="G79" s="4" t="s">
        <v>479</v>
      </c>
      <c r="H79" s="5">
        <v>63.741</v>
      </c>
      <c r="I79" s="5">
        <v>0.49</v>
      </c>
      <c r="J79" s="5">
        <v>10.15</v>
      </c>
      <c r="K79" s="5">
        <v>11.5</v>
      </c>
      <c r="L79" s="24">
        <v>7.47</v>
      </c>
      <c r="M79" s="33">
        <f t="shared" si="49"/>
        <v>56.271000000000001</v>
      </c>
      <c r="N79" s="6">
        <v>42837</v>
      </c>
      <c r="O79" s="14" t="s">
        <v>492</v>
      </c>
      <c r="P79" s="19" t="s">
        <v>493</v>
      </c>
      <c r="Q79" s="8">
        <v>8</v>
      </c>
      <c r="R79" s="19" t="s">
        <v>78</v>
      </c>
      <c r="T79" s="19"/>
      <c r="V79" s="19"/>
      <c r="X79" s="19"/>
      <c r="Z79" s="19"/>
      <c r="AB79" s="19"/>
      <c r="AD79" s="19"/>
      <c r="AF79" s="19"/>
      <c r="AH79" s="19"/>
      <c r="AI79" s="1" t="s">
        <v>79</v>
      </c>
      <c r="AJ79" s="10" t="s">
        <v>80</v>
      </c>
      <c r="AL79" s="14"/>
      <c r="AM79" s="14" t="s">
        <v>116</v>
      </c>
      <c r="AN79" s="14" t="s">
        <v>483</v>
      </c>
      <c r="AO79" s="13" t="str">
        <f>algandmed!AP79</f>
        <v>VPA on terve. Avamiseks 6-kantvõti 8. Veepinnal naftasaaduste kihti pole. Algne sügavus oli oli 11,5m.</v>
      </c>
      <c r="AP79" s="13" t="str">
        <f>algandmed!AQ79</f>
        <v>Proov võeti pumbaga MP-1.</v>
      </c>
      <c r="AQ79" s="13" t="str">
        <f>algandmed!AR79</f>
        <v>Proovi võtmisel 25.09.2017 oli vett VPA-s 15,25l, pumba sügavus oli 10,4m manteltoru otsast. Proov võeti pärast 4-kordse veekoguse välja pumpamist (5 minutit) sagedusel 200Hz. q 0,21. S 0,08</v>
      </c>
      <c r="AR79" s="13" t="str">
        <f>algandmed!AS79</f>
        <v>Jätkata seiret.</v>
      </c>
      <c r="AS79" s="1" t="s">
        <v>494</v>
      </c>
      <c r="AU79" s="1">
        <f t="shared" si="50"/>
        <v>5</v>
      </c>
      <c r="AV79" s="1">
        <f t="shared" si="51"/>
        <v>7</v>
      </c>
      <c r="AW79" s="1">
        <f t="shared" si="52"/>
        <v>10</v>
      </c>
      <c r="AX79" s="1">
        <f t="shared" si="53"/>
        <v>14</v>
      </c>
      <c r="AY79" s="1">
        <f t="shared" si="54"/>
        <v>10</v>
      </c>
      <c r="AZ79" s="1">
        <f t="shared" si="55"/>
        <v>11</v>
      </c>
      <c r="BA79" s="1">
        <f t="shared" si="56"/>
        <v>14</v>
      </c>
      <c r="BB79" s="1">
        <f t="shared" si="57"/>
        <v>6</v>
      </c>
      <c r="BC79" s="1">
        <f t="shared" si="58"/>
        <v>4</v>
      </c>
      <c r="BD79" s="1">
        <f t="shared" si="59"/>
        <v>5</v>
      </c>
      <c r="BE79" s="1">
        <f t="shared" si="60"/>
        <v>4</v>
      </c>
      <c r="BF79" s="1">
        <f t="shared" si="61"/>
        <v>4</v>
      </c>
      <c r="BG79" s="1">
        <f t="shared" si="62"/>
        <v>6</v>
      </c>
      <c r="BH79" s="1">
        <f t="shared" si="63"/>
        <v>5</v>
      </c>
      <c r="BI79" s="1">
        <f t="shared" si="64"/>
        <v>48</v>
      </c>
      <c r="BJ79" s="1">
        <f t="shared" si="65"/>
        <v>5</v>
      </c>
      <c r="BK79" s="1">
        <f t="shared" si="66"/>
        <v>1</v>
      </c>
      <c r="BL79" s="1">
        <f t="shared" si="67"/>
        <v>9</v>
      </c>
      <c r="BM79" s="1">
        <f t="shared" si="68"/>
        <v>0</v>
      </c>
      <c r="BN79" s="1">
        <f t="shared" si="69"/>
        <v>0</v>
      </c>
      <c r="BO79" s="1">
        <f t="shared" si="70"/>
        <v>0</v>
      </c>
      <c r="BP79" s="1">
        <f t="shared" si="71"/>
        <v>0</v>
      </c>
      <c r="BQ79" s="1">
        <f t="shared" si="72"/>
        <v>0</v>
      </c>
      <c r="BR79" s="1">
        <f t="shared" si="73"/>
        <v>0</v>
      </c>
      <c r="BS79" s="1">
        <f t="shared" si="74"/>
        <v>0</v>
      </c>
      <c r="BT79" s="1">
        <f t="shared" si="75"/>
        <v>0</v>
      </c>
      <c r="BU79" s="1">
        <f t="shared" si="76"/>
        <v>0</v>
      </c>
      <c r="BV79" s="1">
        <f t="shared" si="77"/>
        <v>0</v>
      </c>
      <c r="BW79" s="1">
        <f t="shared" si="78"/>
        <v>0</v>
      </c>
      <c r="BX79" s="1">
        <f t="shared" si="79"/>
        <v>0</v>
      </c>
      <c r="BY79" s="1">
        <f t="shared" si="80"/>
        <v>0</v>
      </c>
      <c r="BZ79" s="1">
        <f t="shared" si="81"/>
        <v>0</v>
      </c>
      <c r="CA79" s="1">
        <f t="shared" si="82"/>
        <v>0</v>
      </c>
      <c r="CB79" s="1">
        <f t="shared" si="83"/>
        <v>0</v>
      </c>
      <c r="CC79" s="1">
        <f t="shared" si="84"/>
        <v>14</v>
      </c>
      <c r="CD79" s="1">
        <f t="shared" si="85"/>
        <v>1</v>
      </c>
      <c r="CE79" s="1">
        <f t="shared" si="86"/>
        <v>0</v>
      </c>
      <c r="CF79" s="1">
        <f t="shared" si="87"/>
        <v>0</v>
      </c>
      <c r="CG79" s="1">
        <f t="shared" si="88"/>
        <v>5</v>
      </c>
      <c r="CH79" s="1">
        <f t="shared" si="89"/>
        <v>9</v>
      </c>
      <c r="CI79" s="1">
        <f t="shared" si="90"/>
        <v>102</v>
      </c>
      <c r="CJ79" s="1">
        <f t="shared" si="91"/>
        <v>25</v>
      </c>
      <c r="CK79" s="1">
        <f t="shared" si="92"/>
        <v>190</v>
      </c>
      <c r="CL79" s="1">
        <f t="shared" si="93"/>
        <v>15</v>
      </c>
      <c r="CM79" s="1">
        <f t="shared" si="94"/>
        <v>29</v>
      </c>
      <c r="CN79" s="1">
        <f t="shared" si="95"/>
        <v>558</v>
      </c>
    </row>
    <row r="80" spans="1:92" ht="13.15" customHeight="1">
      <c r="A80" s="2">
        <v>50434</v>
      </c>
      <c r="B80" s="3" t="s">
        <v>495</v>
      </c>
      <c r="C80" s="1" t="s">
        <v>477</v>
      </c>
      <c r="D80" s="41" t="s">
        <v>478</v>
      </c>
      <c r="E80" s="5">
        <v>566977.38699999999</v>
      </c>
      <c r="F80" s="5">
        <v>6559442.1490000002</v>
      </c>
      <c r="G80" s="4" t="s">
        <v>479</v>
      </c>
      <c r="H80" s="5">
        <v>69.760000000000005</v>
      </c>
      <c r="I80" s="5">
        <v>0.65</v>
      </c>
      <c r="J80" s="5">
        <v>18.2</v>
      </c>
      <c r="K80" s="5">
        <v>19.7</v>
      </c>
      <c r="L80" s="24">
        <v>13.41</v>
      </c>
      <c r="M80" s="33">
        <f t="shared" si="49"/>
        <v>56.350000000000009</v>
      </c>
      <c r="N80" s="6">
        <v>42837</v>
      </c>
      <c r="O80" s="14" t="s">
        <v>496</v>
      </c>
      <c r="P80" s="19" t="s">
        <v>493</v>
      </c>
      <c r="Q80" s="8">
        <v>14.2</v>
      </c>
      <c r="R80" s="19" t="s">
        <v>78</v>
      </c>
      <c r="T80" s="19"/>
      <c r="V80" s="19"/>
      <c r="X80" s="19"/>
      <c r="Z80" s="19"/>
      <c r="AB80" s="19"/>
      <c r="AD80" s="19"/>
      <c r="AF80" s="19"/>
      <c r="AH80" s="19"/>
      <c r="AI80" s="1" t="s">
        <v>79</v>
      </c>
      <c r="AJ80" s="10" t="s">
        <v>80</v>
      </c>
      <c r="AL80" s="14"/>
      <c r="AM80" s="14" t="s">
        <v>116</v>
      </c>
      <c r="AN80" s="14" t="s">
        <v>483</v>
      </c>
      <c r="AO80" s="13" t="str">
        <f>algandmed!AP80</f>
        <v>VPA on terve. Avamiseks padrunvõti 17. Veepinnal naftasaaduste kihti pole. VPA  Algne sügavus oli olit 19,7m.</v>
      </c>
      <c r="AP80" s="13" t="str">
        <f>algandmed!AQ80</f>
        <v>Proov võeti pumbaga MP-1.</v>
      </c>
      <c r="AQ80" s="13" t="str">
        <f>algandmed!AR80</f>
        <v>Proovi võtmisel 25.09.2017 oli vett VPA-s 30,5l, pumba sügavus oli 14,6m manteltoru otsast. Proov võeti pärast 4-kordse veekoguse välja pumpamist (5 minutit) sagedusel 200Hz. q 0,14. S 0,03</v>
      </c>
      <c r="AR80" s="13" t="str">
        <f>algandmed!AS80</f>
        <v xml:space="preserve">Jätkata seiret. </v>
      </c>
      <c r="AS80" s="1" t="s">
        <v>494</v>
      </c>
      <c r="AU80" s="1">
        <f t="shared" si="50"/>
        <v>5</v>
      </c>
      <c r="AV80" s="1">
        <f t="shared" si="51"/>
        <v>7</v>
      </c>
      <c r="AW80" s="1">
        <f t="shared" si="52"/>
        <v>10</v>
      </c>
      <c r="AX80" s="1">
        <f t="shared" si="53"/>
        <v>14</v>
      </c>
      <c r="AY80" s="1">
        <f t="shared" si="54"/>
        <v>10</v>
      </c>
      <c r="AZ80" s="1">
        <f t="shared" si="55"/>
        <v>11</v>
      </c>
      <c r="BA80" s="1">
        <f t="shared" si="56"/>
        <v>14</v>
      </c>
      <c r="BB80" s="1">
        <f t="shared" si="57"/>
        <v>5</v>
      </c>
      <c r="BC80" s="1">
        <f t="shared" si="58"/>
        <v>4</v>
      </c>
      <c r="BD80" s="1">
        <f t="shared" si="59"/>
        <v>4</v>
      </c>
      <c r="BE80" s="1">
        <f t="shared" si="60"/>
        <v>4</v>
      </c>
      <c r="BF80" s="1">
        <f t="shared" si="61"/>
        <v>5</v>
      </c>
      <c r="BG80" s="1">
        <f t="shared" si="62"/>
        <v>5</v>
      </c>
      <c r="BH80" s="1">
        <f t="shared" si="63"/>
        <v>5</v>
      </c>
      <c r="BI80" s="1">
        <f t="shared" si="64"/>
        <v>49</v>
      </c>
      <c r="BJ80" s="1">
        <f t="shared" si="65"/>
        <v>5</v>
      </c>
      <c r="BK80" s="1">
        <f t="shared" si="66"/>
        <v>4</v>
      </c>
      <c r="BL80" s="1">
        <f t="shared" si="67"/>
        <v>9</v>
      </c>
      <c r="BM80" s="1">
        <f t="shared" si="68"/>
        <v>0</v>
      </c>
      <c r="BN80" s="1">
        <f t="shared" si="69"/>
        <v>0</v>
      </c>
      <c r="BO80" s="1">
        <f t="shared" si="70"/>
        <v>0</v>
      </c>
      <c r="BP80" s="1">
        <f t="shared" si="71"/>
        <v>0</v>
      </c>
      <c r="BQ80" s="1">
        <f t="shared" si="72"/>
        <v>0</v>
      </c>
      <c r="BR80" s="1">
        <f t="shared" si="73"/>
        <v>0</v>
      </c>
      <c r="BS80" s="1">
        <f t="shared" si="74"/>
        <v>0</v>
      </c>
      <c r="BT80" s="1">
        <f t="shared" si="75"/>
        <v>0</v>
      </c>
      <c r="BU80" s="1">
        <f t="shared" si="76"/>
        <v>0</v>
      </c>
      <c r="BV80" s="1">
        <f t="shared" si="77"/>
        <v>0</v>
      </c>
      <c r="BW80" s="1">
        <f t="shared" si="78"/>
        <v>0</v>
      </c>
      <c r="BX80" s="1">
        <f t="shared" si="79"/>
        <v>0</v>
      </c>
      <c r="BY80" s="1">
        <f t="shared" si="80"/>
        <v>0</v>
      </c>
      <c r="BZ80" s="1">
        <f t="shared" si="81"/>
        <v>0</v>
      </c>
      <c r="CA80" s="1">
        <f t="shared" si="82"/>
        <v>0</v>
      </c>
      <c r="CB80" s="1">
        <f t="shared" si="83"/>
        <v>0</v>
      </c>
      <c r="CC80" s="1">
        <f t="shared" si="84"/>
        <v>14</v>
      </c>
      <c r="CD80" s="1">
        <f t="shared" si="85"/>
        <v>1</v>
      </c>
      <c r="CE80" s="1">
        <f t="shared" si="86"/>
        <v>0</v>
      </c>
      <c r="CF80" s="1">
        <f t="shared" si="87"/>
        <v>0</v>
      </c>
      <c r="CG80" s="1">
        <f t="shared" si="88"/>
        <v>5</v>
      </c>
      <c r="CH80" s="1">
        <f t="shared" si="89"/>
        <v>9</v>
      </c>
      <c r="CI80" s="1">
        <f t="shared" si="90"/>
        <v>109</v>
      </c>
      <c r="CJ80" s="1">
        <f t="shared" si="91"/>
        <v>25</v>
      </c>
      <c r="CK80" s="1">
        <f t="shared" si="92"/>
        <v>189</v>
      </c>
      <c r="CL80" s="1">
        <f t="shared" si="93"/>
        <v>16</v>
      </c>
      <c r="CM80" s="1">
        <f t="shared" si="94"/>
        <v>29</v>
      </c>
      <c r="CN80" s="1">
        <f t="shared" si="95"/>
        <v>567</v>
      </c>
    </row>
    <row r="81" spans="1:92" ht="13.15" customHeight="1">
      <c r="A81" s="2">
        <v>19829</v>
      </c>
      <c r="B81" s="3" t="s">
        <v>497</v>
      </c>
      <c r="C81" s="13" t="s">
        <v>498</v>
      </c>
      <c r="D81" s="3" t="s">
        <v>499</v>
      </c>
      <c r="E81" s="5">
        <v>397034.78700000001</v>
      </c>
      <c r="F81" s="5">
        <v>6459047.9720000001</v>
      </c>
      <c r="G81" s="4" t="s">
        <v>500</v>
      </c>
      <c r="H81" s="5">
        <v>7.58</v>
      </c>
      <c r="I81" s="5">
        <v>0.51</v>
      </c>
      <c r="J81" s="5">
        <v>3.55</v>
      </c>
      <c r="K81" s="5">
        <v>3.5</v>
      </c>
      <c r="L81" s="24">
        <v>0.47</v>
      </c>
      <c r="M81" s="33">
        <f t="shared" si="49"/>
        <v>7.11</v>
      </c>
      <c r="N81" s="6">
        <v>42817</v>
      </c>
      <c r="O81" s="1" t="s">
        <v>501</v>
      </c>
      <c r="P81" s="9" t="s">
        <v>502</v>
      </c>
      <c r="Q81" s="8">
        <v>0.3</v>
      </c>
      <c r="R81" s="9" t="s">
        <v>503</v>
      </c>
      <c r="S81" s="8">
        <v>1.5</v>
      </c>
      <c r="T81" s="9" t="s">
        <v>504</v>
      </c>
      <c r="U81" s="8">
        <v>3.4</v>
      </c>
      <c r="V81" s="9" t="s">
        <v>505</v>
      </c>
      <c r="W81" s="8">
        <v>6.5</v>
      </c>
      <c r="X81" s="9" t="s">
        <v>78</v>
      </c>
      <c r="AI81" s="42" t="s">
        <v>506</v>
      </c>
      <c r="AJ81" s="42" t="s">
        <v>507</v>
      </c>
      <c r="AK81" s="11" t="s">
        <v>1836</v>
      </c>
      <c r="AM81" s="1" t="s">
        <v>508</v>
      </c>
      <c r="AN81" s="1" t="s">
        <v>509</v>
      </c>
      <c r="AO81" s="13" t="str">
        <f>algandmed!AP81</f>
        <v>VPA on terve. Avamiseks 6-kantvõti 8. Veepinnal naftasaaduste kihti pole.
Veepinnal naftasaaduste kihti pole.</v>
      </c>
      <c r="AP81" s="13" t="str">
        <f>algandmed!AQ81</f>
        <v>Proov võeti pumbaga MP-1.</v>
      </c>
      <c r="AQ81" s="13" t="str">
        <f>algandmed!AR81</f>
        <v>Proovi võtmisel 12.10.2017 oli vett VPA-s 5,9l, pumba sügavus oli 3,8m manteltoru otsast. Proov võeti pärast 4-kordse veekoguse välja pumpamist (10 minutit) sagedusel 75Hz. Pumbates 100Hz alanes veetase pumbani. q 0,04. S 1,6</v>
      </c>
      <c r="AR81" s="13" t="str">
        <f>algandmed!AS81</f>
        <v xml:space="preserve">Jätkata seiret. </v>
      </c>
      <c r="AS81" s="1" t="s">
        <v>60</v>
      </c>
      <c r="AU81" s="1">
        <f t="shared" si="50"/>
        <v>5</v>
      </c>
      <c r="AV81" s="1">
        <f t="shared" si="51"/>
        <v>7</v>
      </c>
      <c r="AW81" s="1">
        <f t="shared" si="52"/>
        <v>10</v>
      </c>
      <c r="AX81" s="1">
        <f t="shared" si="53"/>
        <v>12</v>
      </c>
      <c r="AY81" s="1">
        <f t="shared" si="54"/>
        <v>10</v>
      </c>
      <c r="AZ81" s="1">
        <f t="shared" si="55"/>
        <v>11</v>
      </c>
      <c r="BA81" s="1">
        <f t="shared" si="56"/>
        <v>14</v>
      </c>
      <c r="BB81" s="1">
        <f t="shared" si="57"/>
        <v>4</v>
      </c>
      <c r="BC81" s="1">
        <f t="shared" si="58"/>
        <v>4</v>
      </c>
      <c r="BD81" s="1">
        <f t="shared" si="59"/>
        <v>4</v>
      </c>
      <c r="BE81" s="1">
        <f t="shared" si="60"/>
        <v>3</v>
      </c>
      <c r="BF81" s="1">
        <f t="shared" si="61"/>
        <v>4</v>
      </c>
      <c r="BG81" s="1">
        <f t="shared" si="62"/>
        <v>4</v>
      </c>
      <c r="BH81" s="1">
        <f t="shared" si="63"/>
        <v>5</v>
      </c>
      <c r="BI81" s="1">
        <f t="shared" si="64"/>
        <v>57</v>
      </c>
      <c r="BJ81" s="1">
        <f t="shared" si="65"/>
        <v>17</v>
      </c>
      <c r="BK81" s="1">
        <f t="shared" si="66"/>
        <v>3</v>
      </c>
      <c r="BL81" s="1">
        <f t="shared" si="67"/>
        <v>119</v>
      </c>
      <c r="BM81" s="1">
        <f t="shared" si="68"/>
        <v>3</v>
      </c>
      <c r="BN81" s="1">
        <f t="shared" si="69"/>
        <v>87</v>
      </c>
      <c r="BO81" s="1">
        <f t="shared" si="70"/>
        <v>3</v>
      </c>
      <c r="BP81" s="1">
        <f t="shared" si="71"/>
        <v>90</v>
      </c>
      <c r="BQ81" s="1">
        <f t="shared" si="72"/>
        <v>3</v>
      </c>
      <c r="BR81" s="1">
        <f t="shared" si="73"/>
        <v>9</v>
      </c>
      <c r="BS81" s="1">
        <f t="shared" si="74"/>
        <v>0</v>
      </c>
      <c r="BT81" s="1">
        <f t="shared" si="75"/>
        <v>0</v>
      </c>
      <c r="BU81" s="1">
        <f t="shared" si="76"/>
        <v>0</v>
      </c>
      <c r="BV81" s="1">
        <f t="shared" si="77"/>
        <v>0</v>
      </c>
      <c r="BW81" s="1">
        <f t="shared" si="78"/>
        <v>0</v>
      </c>
      <c r="BX81" s="1">
        <f t="shared" si="79"/>
        <v>0</v>
      </c>
      <c r="BY81" s="1">
        <f t="shared" si="80"/>
        <v>0</v>
      </c>
      <c r="BZ81" s="1">
        <f t="shared" si="81"/>
        <v>0</v>
      </c>
      <c r="CA81" s="1">
        <f t="shared" si="82"/>
        <v>0</v>
      </c>
      <c r="CB81" s="1">
        <f t="shared" si="83"/>
        <v>0</v>
      </c>
      <c r="CC81" s="1">
        <f t="shared" si="84"/>
        <v>12</v>
      </c>
      <c r="CD81" s="1">
        <f t="shared" si="85"/>
        <v>8</v>
      </c>
      <c r="CE81" s="1">
        <f t="shared" si="86"/>
        <v>41</v>
      </c>
      <c r="CF81" s="1">
        <f t="shared" si="87"/>
        <v>0</v>
      </c>
      <c r="CG81" s="1">
        <f t="shared" si="88"/>
        <v>5</v>
      </c>
      <c r="CH81" s="1">
        <f t="shared" si="89"/>
        <v>10</v>
      </c>
      <c r="CI81" s="1">
        <f t="shared" si="90"/>
        <v>109</v>
      </c>
      <c r="CJ81" s="1">
        <f t="shared" si="91"/>
        <v>25</v>
      </c>
      <c r="CK81" s="1">
        <f t="shared" si="92"/>
        <v>225</v>
      </c>
      <c r="CL81" s="1">
        <f t="shared" si="93"/>
        <v>16</v>
      </c>
      <c r="CM81" s="1">
        <f t="shared" si="94"/>
        <v>105</v>
      </c>
      <c r="CN81" s="1">
        <f t="shared" si="95"/>
        <v>1044</v>
      </c>
    </row>
    <row r="82" spans="1:92" ht="13.15" customHeight="1">
      <c r="A82" s="2">
        <v>19830</v>
      </c>
      <c r="B82" s="3" t="s">
        <v>510</v>
      </c>
      <c r="C82" s="13" t="s">
        <v>498</v>
      </c>
      <c r="D82" s="3" t="s">
        <v>499</v>
      </c>
      <c r="E82" s="5">
        <v>397033.978</v>
      </c>
      <c r="F82" s="5">
        <v>6459050.0089999996</v>
      </c>
      <c r="G82" s="4" t="s">
        <v>500</v>
      </c>
      <c r="H82" s="5">
        <v>7.99</v>
      </c>
      <c r="I82" s="5">
        <v>0.86</v>
      </c>
      <c r="J82" s="5">
        <v>8.09</v>
      </c>
      <c r="K82" s="5">
        <v>8.4</v>
      </c>
      <c r="L82" s="24">
        <v>0.72</v>
      </c>
      <c r="M82" s="33">
        <f t="shared" si="49"/>
        <v>7.2700000000000005</v>
      </c>
      <c r="N82" s="6">
        <v>42817</v>
      </c>
      <c r="O82" s="1" t="s">
        <v>511</v>
      </c>
      <c r="P82" s="9" t="s">
        <v>502</v>
      </c>
      <c r="Q82" s="8">
        <v>0.3</v>
      </c>
      <c r="R82" s="9" t="s">
        <v>512</v>
      </c>
      <c r="S82" s="8">
        <v>1.5</v>
      </c>
      <c r="T82" s="9" t="s">
        <v>504</v>
      </c>
      <c r="U82" s="8">
        <v>3.4</v>
      </c>
      <c r="V82" s="9" t="s">
        <v>505</v>
      </c>
      <c r="W82" s="8">
        <v>6.5</v>
      </c>
      <c r="X82" s="9" t="s">
        <v>78</v>
      </c>
      <c r="AI82" s="42" t="s">
        <v>506</v>
      </c>
      <c r="AJ82" s="42" t="s">
        <v>507</v>
      </c>
      <c r="AK82" s="11" t="s">
        <v>1836</v>
      </c>
      <c r="AM82" s="1" t="s">
        <v>508</v>
      </c>
      <c r="AN82" s="1" t="s">
        <v>509</v>
      </c>
      <c r="AO82" s="13" t="str">
        <f>algandmed!AP82</f>
        <v>VPA on terve. Avamiseks 6-kantvõti 8. Veepinnal naftasaaduste kihti pole.
Veepinnal naftasaaduste kihti pole.</v>
      </c>
      <c r="AP82" s="13" t="str">
        <f>algandmed!AQ82</f>
        <v>Proov võeti pumbaga MP-1.</v>
      </c>
      <c r="AQ82" s="13" t="str">
        <f>algandmed!AR82</f>
        <v>Proovi võtmisel 12.10.2017 oli vett VPA-s 55l, pumba sügavus oli 7m manteltoru otsast. Proov võeti pärast 4-kordse veekoguse välja pumpamist (13 minutit) sagedusel 200Hz. q 0,28. S 0,21</v>
      </c>
      <c r="AR82" s="13" t="str">
        <f>algandmed!AS82</f>
        <v xml:space="preserve">Jätkata seiret. </v>
      </c>
      <c r="AS82" s="1" t="s">
        <v>60</v>
      </c>
      <c r="AU82" s="1">
        <f t="shared" si="50"/>
        <v>5</v>
      </c>
      <c r="AV82" s="1">
        <f t="shared" si="51"/>
        <v>7</v>
      </c>
      <c r="AW82" s="1">
        <f t="shared" si="52"/>
        <v>10</v>
      </c>
      <c r="AX82" s="1">
        <f t="shared" si="53"/>
        <v>12</v>
      </c>
      <c r="AY82" s="1">
        <f t="shared" si="54"/>
        <v>10</v>
      </c>
      <c r="AZ82" s="1">
        <f t="shared" si="55"/>
        <v>11</v>
      </c>
      <c r="BA82" s="1">
        <f t="shared" si="56"/>
        <v>14</v>
      </c>
      <c r="BB82" s="1">
        <f t="shared" si="57"/>
        <v>4</v>
      </c>
      <c r="BC82" s="1">
        <f t="shared" si="58"/>
        <v>4</v>
      </c>
      <c r="BD82" s="1">
        <f t="shared" si="59"/>
        <v>4</v>
      </c>
      <c r="BE82" s="1">
        <f t="shared" si="60"/>
        <v>3</v>
      </c>
      <c r="BF82" s="1">
        <f t="shared" si="61"/>
        <v>4</v>
      </c>
      <c r="BG82" s="1">
        <f t="shared" si="62"/>
        <v>4</v>
      </c>
      <c r="BH82" s="1">
        <f t="shared" si="63"/>
        <v>5</v>
      </c>
      <c r="BI82" s="1">
        <f t="shared" si="64"/>
        <v>44</v>
      </c>
      <c r="BJ82" s="1">
        <f t="shared" si="65"/>
        <v>17</v>
      </c>
      <c r="BK82" s="1">
        <f t="shared" si="66"/>
        <v>3</v>
      </c>
      <c r="BL82" s="1">
        <f t="shared" si="67"/>
        <v>118</v>
      </c>
      <c r="BM82" s="1">
        <f t="shared" si="68"/>
        <v>3</v>
      </c>
      <c r="BN82" s="1">
        <f t="shared" si="69"/>
        <v>87</v>
      </c>
      <c r="BO82" s="1">
        <f t="shared" si="70"/>
        <v>3</v>
      </c>
      <c r="BP82" s="1">
        <f t="shared" si="71"/>
        <v>90</v>
      </c>
      <c r="BQ82" s="1">
        <f t="shared" si="72"/>
        <v>3</v>
      </c>
      <c r="BR82" s="1">
        <f t="shared" si="73"/>
        <v>9</v>
      </c>
      <c r="BS82" s="1">
        <f t="shared" si="74"/>
        <v>0</v>
      </c>
      <c r="BT82" s="1">
        <f t="shared" si="75"/>
        <v>0</v>
      </c>
      <c r="BU82" s="1">
        <f t="shared" si="76"/>
        <v>0</v>
      </c>
      <c r="BV82" s="1">
        <f t="shared" si="77"/>
        <v>0</v>
      </c>
      <c r="BW82" s="1">
        <f t="shared" si="78"/>
        <v>0</v>
      </c>
      <c r="BX82" s="1">
        <f t="shared" si="79"/>
        <v>0</v>
      </c>
      <c r="BY82" s="1">
        <f t="shared" si="80"/>
        <v>0</v>
      </c>
      <c r="BZ82" s="1">
        <f t="shared" si="81"/>
        <v>0</v>
      </c>
      <c r="CA82" s="1">
        <f t="shared" si="82"/>
        <v>0</v>
      </c>
      <c r="CB82" s="1">
        <f t="shared" si="83"/>
        <v>0</v>
      </c>
      <c r="CC82" s="1">
        <f t="shared" si="84"/>
        <v>12</v>
      </c>
      <c r="CD82" s="1">
        <f t="shared" si="85"/>
        <v>8</v>
      </c>
      <c r="CE82" s="1">
        <f t="shared" si="86"/>
        <v>41</v>
      </c>
      <c r="CF82" s="1">
        <f t="shared" si="87"/>
        <v>0</v>
      </c>
      <c r="CG82" s="1">
        <f t="shared" si="88"/>
        <v>5</v>
      </c>
      <c r="CH82" s="1">
        <f t="shared" si="89"/>
        <v>10</v>
      </c>
      <c r="CI82" s="1">
        <f t="shared" si="90"/>
        <v>109</v>
      </c>
      <c r="CJ82" s="1">
        <f t="shared" si="91"/>
        <v>25</v>
      </c>
      <c r="CK82" s="1">
        <f t="shared" si="92"/>
        <v>185</v>
      </c>
      <c r="CL82" s="1">
        <f t="shared" si="93"/>
        <v>16</v>
      </c>
      <c r="CM82" s="1">
        <f t="shared" si="94"/>
        <v>105</v>
      </c>
      <c r="CN82" s="1">
        <f t="shared" si="95"/>
        <v>990</v>
      </c>
    </row>
    <row r="83" spans="1:92" ht="13.15" customHeight="1">
      <c r="A83" s="2">
        <v>19826</v>
      </c>
      <c r="B83" s="3" t="s">
        <v>513</v>
      </c>
      <c r="C83" s="1" t="s">
        <v>514</v>
      </c>
      <c r="D83" s="3" t="s">
        <v>515</v>
      </c>
      <c r="E83" s="5">
        <v>428074.46100000001</v>
      </c>
      <c r="F83" s="5">
        <v>6541603.2539999997</v>
      </c>
      <c r="G83" s="4" t="s">
        <v>516</v>
      </c>
      <c r="H83" s="5">
        <v>2.33</v>
      </c>
      <c r="I83" s="5">
        <v>0.51</v>
      </c>
      <c r="J83" s="5">
        <v>3.83</v>
      </c>
      <c r="K83" s="5">
        <v>5.5</v>
      </c>
      <c r="L83" s="24">
        <v>1.49</v>
      </c>
      <c r="M83" s="33">
        <f t="shared" si="49"/>
        <v>0.84000000000000008</v>
      </c>
      <c r="N83" s="6">
        <v>42818</v>
      </c>
      <c r="O83" s="1" t="s">
        <v>517</v>
      </c>
      <c r="P83" s="12" t="s">
        <v>518</v>
      </c>
      <c r="Q83" s="8">
        <v>0.4</v>
      </c>
      <c r="R83" s="12" t="s">
        <v>519</v>
      </c>
      <c r="S83" s="8">
        <v>2.2999999999999998</v>
      </c>
      <c r="T83" s="12" t="s">
        <v>520</v>
      </c>
      <c r="U83" s="8">
        <v>3.5</v>
      </c>
      <c r="V83" s="12" t="s">
        <v>521</v>
      </c>
      <c r="AI83" s="1" t="s">
        <v>79</v>
      </c>
      <c r="AJ83" s="10" t="s">
        <v>80</v>
      </c>
      <c r="AM83" s="1" t="s">
        <v>306</v>
      </c>
      <c r="AN83" s="1" t="s">
        <v>522</v>
      </c>
      <c r="AO83" s="13" t="str">
        <f>algandmed!AP83</f>
        <v>VPA on terve. Avamiseks 6-kantvõti 8; Algne sügavus oli oli 5,5m. VPA töötav osa on kinni varisenud. Veepinnal naftasaaduste kilet pole.</v>
      </c>
      <c r="AP83" s="13" t="str">
        <f>algandmed!AQ83</f>
        <v>Proov võeti pumbaga MP-1</v>
      </c>
      <c r="AQ83" s="13" t="str">
        <f>algandmed!AR83</f>
        <v>Proovi võtmisel 05.04.2017 oli vett VPA-s 17,6l, pumba sügavus 4m manteltoru otsast. Proov võeti pärast 4-kordse veekoguse välja pumpamist (5 minutit) sagedusel 200Hz. q 0,27. S 0,18</v>
      </c>
      <c r="AR83" s="13" t="str">
        <f>algandmed!AS83</f>
        <v>VPA tuleb puhastada esialgsele sügavusele ja jätkata seiret.</v>
      </c>
      <c r="AS83" s="1" t="s">
        <v>60</v>
      </c>
      <c r="AU83" s="1">
        <f t="shared" si="50"/>
        <v>5</v>
      </c>
      <c r="AV83" s="1">
        <f t="shared" si="51"/>
        <v>7</v>
      </c>
      <c r="AW83" s="1">
        <f t="shared" si="52"/>
        <v>10</v>
      </c>
      <c r="AX83" s="1">
        <f t="shared" si="53"/>
        <v>16</v>
      </c>
      <c r="AY83" s="1">
        <f t="shared" si="54"/>
        <v>10</v>
      </c>
      <c r="AZ83" s="1">
        <f t="shared" si="55"/>
        <v>11</v>
      </c>
      <c r="BA83" s="1">
        <f t="shared" si="56"/>
        <v>14</v>
      </c>
      <c r="BB83" s="1">
        <f t="shared" si="57"/>
        <v>4</v>
      </c>
      <c r="BC83" s="1">
        <f t="shared" si="58"/>
        <v>4</v>
      </c>
      <c r="BD83" s="1">
        <f t="shared" si="59"/>
        <v>4</v>
      </c>
      <c r="BE83" s="1">
        <f t="shared" si="60"/>
        <v>3</v>
      </c>
      <c r="BF83" s="1">
        <f t="shared" si="61"/>
        <v>4</v>
      </c>
      <c r="BG83" s="1">
        <f t="shared" si="62"/>
        <v>4</v>
      </c>
      <c r="BH83" s="1">
        <f t="shared" si="63"/>
        <v>5</v>
      </c>
      <c r="BI83" s="1">
        <f t="shared" si="64"/>
        <v>41</v>
      </c>
      <c r="BJ83" s="1">
        <f t="shared" si="65"/>
        <v>88</v>
      </c>
      <c r="BK83" s="1">
        <f t="shared" si="66"/>
        <v>3</v>
      </c>
      <c r="BL83" s="1">
        <f t="shared" si="67"/>
        <v>123</v>
      </c>
      <c r="BM83" s="1">
        <f t="shared" si="68"/>
        <v>3</v>
      </c>
      <c r="BN83" s="1">
        <f t="shared" si="69"/>
        <v>79</v>
      </c>
      <c r="BO83" s="1">
        <f t="shared" si="70"/>
        <v>3</v>
      </c>
      <c r="BP83" s="1">
        <f t="shared" si="71"/>
        <v>15</v>
      </c>
      <c r="BQ83" s="1">
        <f t="shared" si="72"/>
        <v>0</v>
      </c>
      <c r="BR83" s="1">
        <f t="shared" si="73"/>
        <v>0</v>
      </c>
      <c r="BS83" s="1">
        <f t="shared" si="74"/>
        <v>0</v>
      </c>
      <c r="BT83" s="1">
        <f t="shared" si="75"/>
        <v>0</v>
      </c>
      <c r="BU83" s="1">
        <f t="shared" si="76"/>
        <v>0</v>
      </c>
      <c r="BV83" s="1">
        <f t="shared" si="77"/>
        <v>0</v>
      </c>
      <c r="BW83" s="1">
        <f t="shared" si="78"/>
        <v>0</v>
      </c>
      <c r="BX83" s="1">
        <f t="shared" si="79"/>
        <v>0</v>
      </c>
      <c r="BY83" s="1">
        <f t="shared" si="80"/>
        <v>0</v>
      </c>
      <c r="BZ83" s="1">
        <f t="shared" si="81"/>
        <v>0</v>
      </c>
      <c r="CA83" s="1">
        <f t="shared" si="82"/>
        <v>0</v>
      </c>
      <c r="CB83" s="1">
        <f t="shared" si="83"/>
        <v>0</v>
      </c>
      <c r="CC83" s="1">
        <f t="shared" si="84"/>
        <v>14</v>
      </c>
      <c r="CD83" s="1">
        <f t="shared" si="85"/>
        <v>1</v>
      </c>
      <c r="CE83" s="1">
        <f t="shared" si="86"/>
        <v>0</v>
      </c>
      <c r="CF83" s="1">
        <f t="shared" si="87"/>
        <v>0</v>
      </c>
      <c r="CG83" s="1">
        <f t="shared" si="88"/>
        <v>4</v>
      </c>
      <c r="CH83" s="1">
        <f t="shared" si="89"/>
        <v>11</v>
      </c>
      <c r="CI83" s="1">
        <f t="shared" si="90"/>
        <v>136</v>
      </c>
      <c r="CJ83" s="1">
        <f t="shared" si="91"/>
        <v>24</v>
      </c>
      <c r="CK83" s="1">
        <f t="shared" si="92"/>
        <v>182</v>
      </c>
      <c r="CL83" s="1">
        <f t="shared" si="93"/>
        <v>60</v>
      </c>
      <c r="CM83" s="1">
        <f t="shared" si="94"/>
        <v>105</v>
      </c>
      <c r="CN83" s="1">
        <f t="shared" si="95"/>
        <v>993</v>
      </c>
    </row>
    <row r="84" spans="1:92" ht="13.15" customHeight="1">
      <c r="A84" s="2">
        <v>19858</v>
      </c>
      <c r="B84" s="3" t="s">
        <v>523</v>
      </c>
      <c r="C84" s="1" t="s">
        <v>524</v>
      </c>
      <c r="D84" s="3" t="s">
        <v>525</v>
      </c>
      <c r="E84" s="5">
        <v>654654.19999999995</v>
      </c>
      <c r="F84" s="5">
        <v>6483315.7999999998</v>
      </c>
      <c r="G84" s="4" t="s">
        <v>526</v>
      </c>
      <c r="H84" s="5">
        <v>42.85</v>
      </c>
      <c r="I84" s="5">
        <v>0.5</v>
      </c>
      <c r="K84" s="5">
        <v>5.5</v>
      </c>
      <c r="L84" s="24">
        <v>3.7</v>
      </c>
      <c r="M84" s="33">
        <f t="shared" si="49"/>
        <v>39.15</v>
      </c>
      <c r="N84" s="6">
        <v>39008</v>
      </c>
      <c r="O84" s="1" t="s">
        <v>527</v>
      </c>
      <c r="P84" s="9" t="s">
        <v>528</v>
      </c>
      <c r="Q84" s="8">
        <v>0.3</v>
      </c>
      <c r="R84" s="9" t="s">
        <v>529</v>
      </c>
      <c r="S84" s="8">
        <v>1.8</v>
      </c>
      <c r="T84" s="9" t="s">
        <v>530</v>
      </c>
      <c r="U84" s="8">
        <v>5.7</v>
      </c>
      <c r="V84" s="9" t="s">
        <v>531</v>
      </c>
      <c r="AI84" s="42" t="s">
        <v>532</v>
      </c>
      <c r="AJ84" s="42" t="s">
        <v>533</v>
      </c>
      <c r="AK84" s="45" t="s">
        <v>1843</v>
      </c>
      <c r="AL84" s="14" t="s">
        <v>534</v>
      </c>
      <c r="AM84" s="1" t="s">
        <v>535</v>
      </c>
      <c r="AN84" s="1" t="s">
        <v>536</v>
      </c>
      <c r="AO84" s="13" t="str">
        <f>algandmed!AP84</f>
        <v>VPA on hävinud. VPA on lammutusprahi all, tõenäoliselt katki.</v>
      </c>
      <c r="AP84" s="13" t="str">
        <f>algandmed!AQ84</f>
        <v>Proovi ei võetud.</v>
      </c>
      <c r="AQ84" s="13" t="str">
        <f>algandmed!AR84</f>
        <v>-</v>
      </c>
      <c r="AR84" s="13" t="str">
        <f>algandmed!AS84</f>
        <v>Reostust pole olnud ja VPA taastamist tuleb kaaluda.</v>
      </c>
      <c r="AS84" s="1" t="s">
        <v>60</v>
      </c>
      <c r="AU84" s="1">
        <f t="shared" si="50"/>
        <v>5</v>
      </c>
      <c r="AV84" s="1">
        <f t="shared" si="51"/>
        <v>7</v>
      </c>
      <c r="AW84" s="1">
        <f t="shared" si="52"/>
        <v>10</v>
      </c>
      <c r="AX84" s="1">
        <f t="shared" si="53"/>
        <v>10</v>
      </c>
      <c r="AY84" s="1">
        <f t="shared" si="54"/>
        <v>8</v>
      </c>
      <c r="AZ84" s="1">
        <f t="shared" si="55"/>
        <v>9</v>
      </c>
      <c r="BA84" s="1">
        <f t="shared" si="56"/>
        <v>14</v>
      </c>
      <c r="BB84" s="1">
        <f t="shared" si="57"/>
        <v>5</v>
      </c>
      <c r="BC84" s="1">
        <f t="shared" si="58"/>
        <v>3</v>
      </c>
      <c r="BD84" s="1">
        <f t="shared" si="59"/>
        <v>0</v>
      </c>
      <c r="BE84" s="1">
        <f t="shared" si="60"/>
        <v>3</v>
      </c>
      <c r="BF84" s="1">
        <f t="shared" si="61"/>
        <v>3</v>
      </c>
      <c r="BG84" s="1">
        <f t="shared" si="62"/>
        <v>5</v>
      </c>
      <c r="BH84" s="1">
        <f t="shared" si="63"/>
        <v>5</v>
      </c>
      <c r="BI84" s="1">
        <f t="shared" si="64"/>
        <v>57</v>
      </c>
      <c r="BJ84" s="1">
        <f t="shared" si="65"/>
        <v>53</v>
      </c>
      <c r="BK84" s="1">
        <f t="shared" si="66"/>
        <v>3</v>
      </c>
      <c r="BL84" s="1">
        <f t="shared" si="67"/>
        <v>122</v>
      </c>
      <c r="BM84" s="1">
        <f t="shared" si="68"/>
        <v>3</v>
      </c>
      <c r="BN84" s="1">
        <f t="shared" si="69"/>
        <v>88</v>
      </c>
      <c r="BO84" s="1">
        <f t="shared" si="70"/>
        <v>3</v>
      </c>
      <c r="BP84" s="1">
        <f t="shared" si="71"/>
        <v>66</v>
      </c>
      <c r="BQ84" s="1">
        <f t="shared" si="72"/>
        <v>0</v>
      </c>
      <c r="BR84" s="1">
        <f t="shared" si="73"/>
        <v>0</v>
      </c>
      <c r="BS84" s="1">
        <f t="shared" si="74"/>
        <v>0</v>
      </c>
      <c r="BT84" s="1">
        <f t="shared" si="75"/>
        <v>0</v>
      </c>
      <c r="BU84" s="1">
        <f t="shared" si="76"/>
        <v>0</v>
      </c>
      <c r="BV84" s="1">
        <f t="shared" si="77"/>
        <v>0</v>
      </c>
      <c r="BW84" s="1">
        <f t="shared" si="78"/>
        <v>0</v>
      </c>
      <c r="BX84" s="1">
        <f t="shared" si="79"/>
        <v>0</v>
      </c>
      <c r="BY84" s="1">
        <f t="shared" si="80"/>
        <v>0</v>
      </c>
      <c r="BZ84" s="1">
        <f t="shared" si="81"/>
        <v>0</v>
      </c>
      <c r="CA84" s="1">
        <f t="shared" si="82"/>
        <v>0</v>
      </c>
      <c r="CB84" s="1">
        <f t="shared" si="83"/>
        <v>0</v>
      </c>
      <c r="CC84" s="1">
        <f t="shared" si="84"/>
        <v>23</v>
      </c>
      <c r="CD84" s="1">
        <f t="shared" si="85"/>
        <v>8</v>
      </c>
      <c r="CE84" s="1">
        <f t="shared" si="86"/>
        <v>53</v>
      </c>
      <c r="CF84" s="1">
        <f t="shared" si="87"/>
        <v>14</v>
      </c>
      <c r="CG84" s="1">
        <f t="shared" si="88"/>
        <v>5</v>
      </c>
      <c r="CH84" s="1">
        <f t="shared" si="89"/>
        <v>10</v>
      </c>
      <c r="CI84" s="1">
        <f t="shared" si="90"/>
        <v>61</v>
      </c>
      <c r="CJ84" s="1">
        <f t="shared" si="91"/>
        <v>17</v>
      </c>
      <c r="CK84" s="1">
        <f t="shared" si="92"/>
        <v>1</v>
      </c>
      <c r="CL84" s="1">
        <f t="shared" si="93"/>
        <v>52</v>
      </c>
      <c r="CM84" s="1">
        <f t="shared" si="94"/>
        <v>105</v>
      </c>
      <c r="CN84" s="1">
        <f t="shared" si="95"/>
        <v>831</v>
      </c>
    </row>
    <row r="85" spans="1:92" ht="13.15" customHeight="1">
      <c r="A85" s="2">
        <v>19859</v>
      </c>
      <c r="B85" s="3" t="s">
        <v>539</v>
      </c>
      <c r="C85" s="1" t="s">
        <v>524</v>
      </c>
      <c r="D85" s="3" t="s">
        <v>525</v>
      </c>
      <c r="E85" s="5">
        <v>654652.69999999995</v>
      </c>
      <c r="F85" s="5">
        <v>6483313.7999999998</v>
      </c>
      <c r="G85" s="4" t="s">
        <v>526</v>
      </c>
      <c r="H85" s="5">
        <v>43.1</v>
      </c>
      <c r="I85" s="5">
        <v>0.75</v>
      </c>
      <c r="K85" s="5">
        <v>10.55</v>
      </c>
      <c r="L85" s="24">
        <f>I85+3.35</f>
        <v>4.0999999999999996</v>
      </c>
      <c r="M85" s="33">
        <f t="shared" si="49"/>
        <v>39</v>
      </c>
      <c r="N85" s="6">
        <v>39008</v>
      </c>
      <c r="O85" s="1" t="s">
        <v>540</v>
      </c>
      <c r="P85" s="9" t="s">
        <v>541</v>
      </c>
      <c r="Q85" s="8">
        <v>0.3</v>
      </c>
      <c r="R85" s="9" t="s">
        <v>542</v>
      </c>
      <c r="S85" s="8">
        <v>1.8</v>
      </c>
      <c r="T85" s="9" t="s">
        <v>530</v>
      </c>
      <c r="U85" s="8">
        <v>5.7</v>
      </c>
      <c r="V85" s="9" t="s">
        <v>543</v>
      </c>
      <c r="AI85" s="42" t="s">
        <v>532</v>
      </c>
      <c r="AJ85" s="42" t="s">
        <v>533</v>
      </c>
      <c r="AK85" s="45" t="s">
        <v>1843</v>
      </c>
      <c r="AL85" s="14" t="s">
        <v>534</v>
      </c>
      <c r="AM85" s="1" t="s">
        <v>535</v>
      </c>
      <c r="AN85" s="1" t="s">
        <v>536</v>
      </c>
      <c r="AO85" s="13" t="str">
        <f>algandmed!AP85</f>
        <v>VPA on hävinud. VPA on lammutusprahi all, tõenäoliselt katki.</v>
      </c>
      <c r="AP85" s="13" t="str">
        <f>algandmed!AQ85</f>
        <v>Proovi ei võetud.</v>
      </c>
      <c r="AQ85" s="13" t="str">
        <f>algandmed!AR85</f>
        <v>-</v>
      </c>
      <c r="AR85" s="13" t="str">
        <f>algandmed!AS85</f>
        <v>Reostust pole olnud ja VPA taastamist tuleb kaaluda.</v>
      </c>
      <c r="AS85" s="1" t="s">
        <v>60</v>
      </c>
      <c r="AU85" s="1">
        <f t="shared" si="50"/>
        <v>5</v>
      </c>
      <c r="AV85" s="1">
        <f t="shared" si="51"/>
        <v>7</v>
      </c>
      <c r="AW85" s="1">
        <f t="shared" si="52"/>
        <v>10</v>
      </c>
      <c r="AX85" s="1">
        <f t="shared" si="53"/>
        <v>10</v>
      </c>
      <c r="AY85" s="1">
        <f t="shared" si="54"/>
        <v>8</v>
      </c>
      <c r="AZ85" s="1">
        <f t="shared" si="55"/>
        <v>9</v>
      </c>
      <c r="BA85" s="1">
        <f t="shared" si="56"/>
        <v>14</v>
      </c>
      <c r="BB85" s="1">
        <f t="shared" si="57"/>
        <v>4</v>
      </c>
      <c r="BC85" s="1">
        <f t="shared" si="58"/>
        <v>4</v>
      </c>
      <c r="BD85" s="1">
        <f t="shared" si="59"/>
        <v>0</v>
      </c>
      <c r="BE85" s="1">
        <f t="shared" si="60"/>
        <v>5</v>
      </c>
      <c r="BF85" s="1">
        <f t="shared" si="61"/>
        <v>3</v>
      </c>
      <c r="BG85" s="1">
        <f t="shared" si="62"/>
        <v>2</v>
      </c>
      <c r="BH85" s="1">
        <f t="shared" si="63"/>
        <v>5</v>
      </c>
      <c r="BI85" s="1">
        <f t="shared" si="64"/>
        <v>65</v>
      </c>
      <c r="BJ85" s="1">
        <f t="shared" si="65"/>
        <v>51</v>
      </c>
      <c r="BK85" s="1">
        <f t="shared" si="66"/>
        <v>3</v>
      </c>
      <c r="BL85" s="1">
        <f t="shared" si="67"/>
        <v>123</v>
      </c>
      <c r="BM85" s="1">
        <f t="shared" si="68"/>
        <v>3</v>
      </c>
      <c r="BN85" s="1">
        <f t="shared" si="69"/>
        <v>88</v>
      </c>
      <c r="BO85" s="1">
        <f t="shared" si="70"/>
        <v>3</v>
      </c>
      <c r="BP85" s="1">
        <f t="shared" si="71"/>
        <v>74</v>
      </c>
      <c r="BQ85" s="1">
        <f t="shared" si="72"/>
        <v>0</v>
      </c>
      <c r="BR85" s="1">
        <f t="shared" si="73"/>
        <v>0</v>
      </c>
      <c r="BS85" s="1">
        <f t="shared" si="74"/>
        <v>0</v>
      </c>
      <c r="BT85" s="1">
        <f t="shared" si="75"/>
        <v>0</v>
      </c>
      <c r="BU85" s="1">
        <f t="shared" si="76"/>
        <v>0</v>
      </c>
      <c r="BV85" s="1">
        <f t="shared" si="77"/>
        <v>0</v>
      </c>
      <c r="BW85" s="1">
        <f t="shared" si="78"/>
        <v>0</v>
      </c>
      <c r="BX85" s="1">
        <f t="shared" si="79"/>
        <v>0</v>
      </c>
      <c r="BY85" s="1">
        <f t="shared" si="80"/>
        <v>0</v>
      </c>
      <c r="BZ85" s="1">
        <f t="shared" si="81"/>
        <v>0</v>
      </c>
      <c r="CA85" s="1">
        <f t="shared" si="82"/>
        <v>0</v>
      </c>
      <c r="CB85" s="1">
        <f t="shared" si="83"/>
        <v>0</v>
      </c>
      <c r="CC85" s="1">
        <f t="shared" si="84"/>
        <v>23</v>
      </c>
      <c r="CD85" s="1">
        <f t="shared" si="85"/>
        <v>8</v>
      </c>
      <c r="CE85" s="1">
        <f t="shared" si="86"/>
        <v>53</v>
      </c>
      <c r="CF85" s="1">
        <f t="shared" si="87"/>
        <v>14</v>
      </c>
      <c r="CG85" s="1">
        <f t="shared" si="88"/>
        <v>5</v>
      </c>
      <c r="CH85" s="1">
        <f t="shared" si="89"/>
        <v>10</v>
      </c>
      <c r="CI85" s="1">
        <f t="shared" si="90"/>
        <v>61</v>
      </c>
      <c r="CJ85" s="1">
        <f t="shared" si="91"/>
        <v>17</v>
      </c>
      <c r="CK85" s="1">
        <f t="shared" si="92"/>
        <v>1</v>
      </c>
      <c r="CL85" s="1">
        <f t="shared" si="93"/>
        <v>52</v>
      </c>
      <c r="CM85" s="1">
        <f t="shared" si="94"/>
        <v>105</v>
      </c>
      <c r="CN85" s="1">
        <f t="shared" si="95"/>
        <v>845</v>
      </c>
    </row>
    <row r="86" spans="1:92" ht="13.15" customHeight="1">
      <c r="A86" s="2">
        <v>19831</v>
      </c>
      <c r="B86" s="3" t="s">
        <v>544</v>
      </c>
      <c r="C86" s="1" t="s">
        <v>545</v>
      </c>
      <c r="D86" s="3" t="s">
        <v>546</v>
      </c>
      <c r="E86" s="5">
        <v>552411.56599999999</v>
      </c>
      <c r="F86" s="5">
        <v>6585366.7350000003</v>
      </c>
      <c r="G86" s="4" t="s">
        <v>547</v>
      </c>
      <c r="H86" s="5">
        <v>39.5</v>
      </c>
      <c r="I86" s="5">
        <v>-5.1999999999999998E-2</v>
      </c>
      <c r="J86" s="5">
        <v>5.39</v>
      </c>
      <c r="K86" s="5">
        <v>4.7</v>
      </c>
      <c r="L86" s="24">
        <v>1.88</v>
      </c>
      <c r="M86" s="33">
        <f t="shared" si="49"/>
        <v>37.619999999999997</v>
      </c>
      <c r="N86" s="6">
        <v>38959</v>
      </c>
      <c r="O86" s="1" t="s">
        <v>548</v>
      </c>
      <c r="P86" s="9" t="s">
        <v>549</v>
      </c>
      <c r="Q86" s="8">
        <v>1.5</v>
      </c>
      <c r="R86" s="9" t="s">
        <v>550</v>
      </c>
      <c r="S86" s="8">
        <v>2.2000000000000002</v>
      </c>
      <c r="T86" s="9" t="s">
        <v>551</v>
      </c>
      <c r="U86" s="8">
        <v>2.6</v>
      </c>
      <c r="V86" s="9" t="s">
        <v>552</v>
      </c>
      <c r="AI86" s="42" t="s">
        <v>553</v>
      </c>
      <c r="AJ86" s="42" t="s">
        <v>554</v>
      </c>
      <c r="AK86" s="45" t="s">
        <v>1801</v>
      </c>
      <c r="AM86" s="1" t="s">
        <v>116</v>
      </c>
      <c r="AN86" s="1" t="s">
        <v>555</v>
      </c>
      <c r="AO86" s="13" t="str">
        <f>algandmed!AP86</f>
        <v>VPA on terve. Toru kõrgust on vähendatud, maapinda muudetud, toru ümber on paigutatud betoonrõngas ja sellest ka varasem VPA sügavuse erinevus. Avamiseks 6-kantvõti 8. Plasttoru on metallkaitsetorust 31cm madalamal. Veepinnal naftasaaduste kihti pole.</v>
      </c>
      <c r="AP86" s="13" t="str">
        <f>algandmed!AQ86</f>
        <v>Proov võeti pumbaga MP-1. Pump ja mõõdulint said põhjas naftasaadustega määritud.</v>
      </c>
      <c r="AQ86" s="13" t="str">
        <f>algandmed!AR86</f>
        <v>Proovi võtmisel 25.10.2017 oli vett VPA-s 8l, pumba sügavus 5m manteltoru otsast. Proov võeti pärast 1-kordset veekoguse välja pumpamist (14 minutit) sagedusel 95Hz. q 0,009. S 3,67</v>
      </c>
      <c r="AR86" s="13" t="str">
        <f>algandmed!AS86</f>
        <v>Jätkata seiret.</v>
      </c>
      <c r="AS86" s="1" t="s">
        <v>60</v>
      </c>
      <c r="AU86" s="1">
        <f t="shared" si="50"/>
        <v>5</v>
      </c>
      <c r="AV86" s="1">
        <f t="shared" si="51"/>
        <v>7</v>
      </c>
      <c r="AW86" s="1">
        <f t="shared" si="52"/>
        <v>10</v>
      </c>
      <c r="AX86" s="1">
        <f t="shared" si="53"/>
        <v>10</v>
      </c>
      <c r="AY86" s="1">
        <f t="shared" si="54"/>
        <v>10</v>
      </c>
      <c r="AZ86" s="1">
        <f t="shared" si="55"/>
        <v>11</v>
      </c>
      <c r="BA86" s="1">
        <f t="shared" si="56"/>
        <v>14</v>
      </c>
      <c r="BB86" s="1">
        <f t="shared" si="57"/>
        <v>4</v>
      </c>
      <c r="BC86" s="1">
        <f t="shared" si="58"/>
        <v>6</v>
      </c>
      <c r="BD86" s="1">
        <f t="shared" si="59"/>
        <v>4</v>
      </c>
      <c r="BE86" s="1">
        <f t="shared" si="60"/>
        <v>3</v>
      </c>
      <c r="BF86" s="1">
        <f t="shared" si="61"/>
        <v>4</v>
      </c>
      <c r="BG86" s="1">
        <f t="shared" si="62"/>
        <v>5</v>
      </c>
      <c r="BH86" s="1">
        <f t="shared" si="63"/>
        <v>5</v>
      </c>
      <c r="BI86" s="1">
        <f t="shared" si="64"/>
        <v>47</v>
      </c>
      <c r="BJ86" s="1">
        <f t="shared" si="65"/>
        <v>87</v>
      </c>
      <c r="BK86" s="1">
        <f t="shared" si="66"/>
        <v>3</v>
      </c>
      <c r="BL86" s="1">
        <f t="shared" si="67"/>
        <v>11</v>
      </c>
      <c r="BM86" s="1">
        <f t="shared" si="68"/>
        <v>3</v>
      </c>
      <c r="BN86" s="1">
        <f t="shared" si="69"/>
        <v>65</v>
      </c>
      <c r="BO86" s="1">
        <f t="shared" si="70"/>
        <v>3</v>
      </c>
      <c r="BP86" s="1">
        <f t="shared" si="71"/>
        <v>114</v>
      </c>
      <c r="BQ86" s="1">
        <f t="shared" si="72"/>
        <v>0</v>
      </c>
      <c r="BR86" s="1">
        <f t="shared" si="73"/>
        <v>0</v>
      </c>
      <c r="BS86" s="1">
        <f t="shared" si="74"/>
        <v>0</v>
      </c>
      <c r="BT86" s="1">
        <f t="shared" si="75"/>
        <v>0</v>
      </c>
      <c r="BU86" s="1">
        <f t="shared" si="76"/>
        <v>0</v>
      </c>
      <c r="BV86" s="1">
        <f t="shared" si="77"/>
        <v>0</v>
      </c>
      <c r="BW86" s="1">
        <f t="shared" si="78"/>
        <v>0</v>
      </c>
      <c r="BX86" s="1">
        <f t="shared" si="79"/>
        <v>0</v>
      </c>
      <c r="BY86" s="1">
        <f t="shared" si="80"/>
        <v>0</v>
      </c>
      <c r="BZ86" s="1">
        <f t="shared" si="81"/>
        <v>0</v>
      </c>
      <c r="CA86" s="1">
        <f t="shared" si="82"/>
        <v>0</v>
      </c>
      <c r="CB86" s="1">
        <f t="shared" si="83"/>
        <v>0</v>
      </c>
      <c r="CC86" s="1">
        <f t="shared" si="84"/>
        <v>10</v>
      </c>
      <c r="CD86" s="1">
        <f t="shared" si="85"/>
        <v>8</v>
      </c>
      <c r="CE86" s="1">
        <f t="shared" si="86"/>
        <v>24</v>
      </c>
      <c r="CF86" s="1">
        <f t="shared" si="87"/>
        <v>0</v>
      </c>
      <c r="CG86" s="1">
        <f t="shared" si="88"/>
        <v>5</v>
      </c>
      <c r="CH86" s="1">
        <f t="shared" si="89"/>
        <v>8</v>
      </c>
      <c r="CI86" s="1">
        <f t="shared" si="90"/>
        <v>251</v>
      </c>
      <c r="CJ86" s="1">
        <f t="shared" si="91"/>
        <v>81</v>
      </c>
      <c r="CK86" s="1">
        <f t="shared" si="92"/>
        <v>181</v>
      </c>
      <c r="CL86" s="1">
        <f t="shared" si="93"/>
        <v>15</v>
      </c>
      <c r="CM86" s="1">
        <f t="shared" si="94"/>
        <v>105</v>
      </c>
      <c r="CN86" s="1">
        <f t="shared" si="95"/>
        <v>1119</v>
      </c>
    </row>
    <row r="87" spans="1:92" ht="13.15" customHeight="1">
      <c r="A87" s="2">
        <v>19832</v>
      </c>
      <c r="B87" s="3" t="s">
        <v>556</v>
      </c>
      <c r="C87" s="1" t="s">
        <v>545</v>
      </c>
      <c r="D87" s="3" t="s">
        <v>546</v>
      </c>
      <c r="E87" s="5">
        <v>552338.98699999996</v>
      </c>
      <c r="F87" s="5">
        <v>6585510.483</v>
      </c>
      <c r="G87" s="4" t="s">
        <v>557</v>
      </c>
      <c r="H87" s="5">
        <v>40.6</v>
      </c>
      <c r="I87" s="5">
        <v>0.4</v>
      </c>
      <c r="J87" s="5">
        <v>11.2</v>
      </c>
      <c r="K87" s="5">
        <v>13</v>
      </c>
      <c r="L87" s="24">
        <v>2.84</v>
      </c>
      <c r="M87" s="33">
        <f t="shared" si="49"/>
        <v>37.760000000000005</v>
      </c>
      <c r="N87" s="6">
        <v>38959</v>
      </c>
      <c r="O87" s="1" t="s">
        <v>558</v>
      </c>
      <c r="P87" s="9" t="s">
        <v>559</v>
      </c>
      <c r="Q87" s="8">
        <v>0.7</v>
      </c>
      <c r="R87" s="9" t="s">
        <v>560</v>
      </c>
      <c r="S87" s="8">
        <v>8.6999999999999993</v>
      </c>
      <c r="T87" s="9" t="s">
        <v>78</v>
      </c>
      <c r="AI87" s="42" t="s">
        <v>553</v>
      </c>
      <c r="AJ87" s="42" t="s">
        <v>554</v>
      </c>
      <c r="AK87" s="45" t="s">
        <v>1801</v>
      </c>
      <c r="AM87" s="1" t="s">
        <v>116</v>
      </c>
      <c r="AN87" s="1" t="s">
        <v>555</v>
      </c>
      <c r="AO87" s="13" t="str">
        <f>algandmed!AP87</f>
        <v>VPA kaitsetoru kõveraks sõidetud. Asub territooriumi aia taga, ligipääs keeruline. Maapinda on ümberringi muudetud. Avamiseks 6-kantvõti 8. Veepinnal naftasaaduste kihti pole.</v>
      </c>
      <c r="AP87" s="13" t="str">
        <f>algandmed!AQ87</f>
        <v>Proov võeti pumbaga MP-1.</v>
      </c>
      <c r="AQ87" s="13" t="str">
        <f>algandmed!AR87</f>
        <v>Proovi võtmisel 25.10.2017 oli vett VPA-s 65l, pumba sügavus 11,3m manteltoru otsast. Proov võeti pärast 4-kordset veekoguse välja pumpamist (16 minutit) sagedusel 200Hz. q 0,27. S 0,28</v>
      </c>
      <c r="AR87" s="13" t="str">
        <f>algandmed!AS87</f>
        <v>Jätkata seiret.</v>
      </c>
      <c r="AS87" s="1" t="s">
        <v>60</v>
      </c>
      <c r="AU87" s="1">
        <f t="shared" si="50"/>
        <v>5</v>
      </c>
      <c r="AV87" s="1">
        <f t="shared" si="51"/>
        <v>7</v>
      </c>
      <c r="AW87" s="1">
        <f t="shared" si="52"/>
        <v>10</v>
      </c>
      <c r="AX87" s="1">
        <f t="shared" si="53"/>
        <v>10</v>
      </c>
      <c r="AY87" s="1">
        <f t="shared" si="54"/>
        <v>10</v>
      </c>
      <c r="AZ87" s="1">
        <f t="shared" si="55"/>
        <v>11</v>
      </c>
      <c r="BA87" s="1">
        <f t="shared" si="56"/>
        <v>14</v>
      </c>
      <c r="BB87" s="1">
        <f t="shared" si="57"/>
        <v>4</v>
      </c>
      <c r="BC87" s="1">
        <f t="shared" si="58"/>
        <v>3</v>
      </c>
      <c r="BD87" s="1">
        <f t="shared" si="59"/>
        <v>4</v>
      </c>
      <c r="BE87" s="1">
        <f t="shared" si="60"/>
        <v>2</v>
      </c>
      <c r="BF87" s="1">
        <f t="shared" si="61"/>
        <v>4</v>
      </c>
      <c r="BG87" s="1">
        <f t="shared" si="62"/>
        <v>5</v>
      </c>
      <c r="BH87" s="1">
        <f t="shared" si="63"/>
        <v>5</v>
      </c>
      <c r="BI87" s="1">
        <f t="shared" si="64"/>
        <v>40</v>
      </c>
      <c r="BJ87" s="1">
        <f t="shared" si="65"/>
        <v>62</v>
      </c>
      <c r="BK87" s="1">
        <f t="shared" si="66"/>
        <v>3</v>
      </c>
      <c r="BL87" s="1">
        <f t="shared" si="67"/>
        <v>69</v>
      </c>
      <c r="BM87" s="1">
        <f t="shared" si="68"/>
        <v>3</v>
      </c>
      <c r="BN87" s="1">
        <f t="shared" si="69"/>
        <v>9</v>
      </c>
      <c r="BO87" s="1">
        <f t="shared" si="70"/>
        <v>0</v>
      </c>
      <c r="BP87" s="1">
        <f t="shared" si="71"/>
        <v>0</v>
      </c>
      <c r="BQ87" s="1">
        <f t="shared" si="72"/>
        <v>0</v>
      </c>
      <c r="BR87" s="1">
        <f t="shared" si="73"/>
        <v>0</v>
      </c>
      <c r="BS87" s="1">
        <f t="shared" si="74"/>
        <v>0</v>
      </c>
      <c r="BT87" s="1">
        <f t="shared" si="75"/>
        <v>0</v>
      </c>
      <c r="BU87" s="1">
        <f t="shared" si="76"/>
        <v>0</v>
      </c>
      <c r="BV87" s="1">
        <f t="shared" si="77"/>
        <v>0</v>
      </c>
      <c r="BW87" s="1">
        <f t="shared" si="78"/>
        <v>0</v>
      </c>
      <c r="BX87" s="1">
        <f t="shared" si="79"/>
        <v>0</v>
      </c>
      <c r="BY87" s="1">
        <f t="shared" si="80"/>
        <v>0</v>
      </c>
      <c r="BZ87" s="1">
        <f t="shared" si="81"/>
        <v>0</v>
      </c>
      <c r="CA87" s="1">
        <f t="shared" si="82"/>
        <v>0</v>
      </c>
      <c r="CB87" s="1">
        <f t="shared" si="83"/>
        <v>0</v>
      </c>
      <c r="CC87" s="1">
        <f t="shared" si="84"/>
        <v>10</v>
      </c>
      <c r="CD87" s="1">
        <f t="shared" si="85"/>
        <v>8</v>
      </c>
      <c r="CE87" s="1">
        <f t="shared" si="86"/>
        <v>24</v>
      </c>
      <c r="CF87" s="1">
        <f t="shared" si="87"/>
        <v>0</v>
      </c>
      <c r="CG87" s="1">
        <f t="shared" si="88"/>
        <v>5</v>
      </c>
      <c r="CH87" s="1">
        <f t="shared" si="89"/>
        <v>8</v>
      </c>
      <c r="CI87" s="1">
        <f t="shared" si="90"/>
        <v>175</v>
      </c>
      <c r="CJ87" s="1">
        <f t="shared" si="91"/>
        <v>25</v>
      </c>
      <c r="CK87" s="1">
        <f t="shared" si="92"/>
        <v>185</v>
      </c>
      <c r="CL87" s="1">
        <f t="shared" si="93"/>
        <v>15</v>
      </c>
      <c r="CM87" s="1">
        <f t="shared" si="94"/>
        <v>105</v>
      </c>
      <c r="CN87" s="1">
        <f t="shared" si="95"/>
        <v>840</v>
      </c>
    </row>
    <row r="88" spans="1:92" ht="13.15" customHeight="1">
      <c r="A88" s="2">
        <v>19854</v>
      </c>
      <c r="B88" s="3" t="s">
        <v>561</v>
      </c>
      <c r="C88" s="1" t="s">
        <v>562</v>
      </c>
      <c r="D88" s="3" t="s">
        <v>563</v>
      </c>
      <c r="E88" s="35">
        <v>624616.85</v>
      </c>
      <c r="F88" s="35">
        <v>6569222.04</v>
      </c>
      <c r="G88" s="4" t="s">
        <v>564</v>
      </c>
      <c r="H88" s="5">
        <v>107.56</v>
      </c>
      <c r="I88" s="5">
        <v>0.63</v>
      </c>
      <c r="J88" s="5">
        <v>6.6</v>
      </c>
      <c r="K88" s="5">
        <v>6.35</v>
      </c>
      <c r="L88" s="24">
        <v>3.57</v>
      </c>
      <c r="M88" s="33">
        <f t="shared" si="49"/>
        <v>103.99000000000001</v>
      </c>
      <c r="N88" s="6">
        <v>42850</v>
      </c>
      <c r="O88" s="1" t="s">
        <v>565</v>
      </c>
      <c r="P88" s="9" t="s">
        <v>566</v>
      </c>
      <c r="Q88" s="8">
        <v>0.6</v>
      </c>
      <c r="R88" s="9" t="s">
        <v>567</v>
      </c>
      <c r="S88" s="8">
        <v>1</v>
      </c>
      <c r="T88" s="9" t="s">
        <v>568</v>
      </c>
      <c r="U88" s="8">
        <v>2.2999999999999998</v>
      </c>
      <c r="V88" s="9" t="s">
        <v>569</v>
      </c>
      <c r="W88" s="8">
        <v>2.6</v>
      </c>
      <c r="X88" s="9" t="s">
        <v>570</v>
      </c>
      <c r="Y88" s="8">
        <v>3.2</v>
      </c>
      <c r="Z88" s="9" t="s">
        <v>570</v>
      </c>
      <c r="AA88" s="8">
        <v>6.6</v>
      </c>
      <c r="AB88" s="9" t="s">
        <v>571</v>
      </c>
      <c r="AC88" s="8">
        <v>7.4</v>
      </c>
      <c r="AD88" s="9" t="s">
        <v>572</v>
      </c>
      <c r="AI88" s="1" t="s">
        <v>573</v>
      </c>
      <c r="AJ88" s="42" t="s">
        <v>574</v>
      </c>
      <c r="AK88" s="48" t="s">
        <v>1817</v>
      </c>
      <c r="AM88" s="1" t="s">
        <v>575</v>
      </c>
      <c r="AN88" s="1" t="s">
        <v>576</v>
      </c>
      <c r="AO88" s="13" t="str">
        <f>algandmed!AP88</f>
        <v>VPA on terve. Maapinda VPA ümber on tõstetud ca 0,1m. Päise avamiseks 6-kantvõti 8. Veepinnal naftasaaduste kihti pole. Põhjas savikas sete.</v>
      </c>
      <c r="AP88" s="13" t="str">
        <f>algandmed!AQ88</f>
        <v>Proov võeti baileriga</v>
      </c>
      <c r="AQ88" s="13" t="str">
        <f>algandmed!AR88</f>
        <v>Proovi võtmiseks 29.08.2017 pumbaga MP-1 oli vett vähe, vaid 6,2l. Proov võeti baileriga pärast 4-kordse veekoguse (25l) väljavõtmist. Veetase VPA-s taastus aeglaselt, 15 minutiga.</v>
      </c>
      <c r="AR88" s="13" t="str">
        <f>algandmed!AS88</f>
        <v>Jätkata seiret.</v>
      </c>
      <c r="AS88" s="1" t="s">
        <v>60</v>
      </c>
      <c r="AU88" s="1">
        <f t="shared" si="50"/>
        <v>5</v>
      </c>
      <c r="AV88" s="1">
        <f t="shared" si="51"/>
        <v>7</v>
      </c>
      <c r="AW88" s="1">
        <f t="shared" si="52"/>
        <v>10</v>
      </c>
      <c r="AX88" s="1">
        <f t="shared" si="53"/>
        <v>10</v>
      </c>
      <c r="AY88" s="1">
        <f t="shared" si="54"/>
        <v>9</v>
      </c>
      <c r="AZ88" s="1">
        <f t="shared" si="55"/>
        <v>10</v>
      </c>
      <c r="BA88" s="1">
        <f t="shared" si="56"/>
        <v>14</v>
      </c>
      <c r="BB88" s="1">
        <f t="shared" si="57"/>
        <v>6</v>
      </c>
      <c r="BC88" s="1">
        <f t="shared" si="58"/>
        <v>4</v>
      </c>
      <c r="BD88" s="1">
        <f t="shared" si="59"/>
        <v>3</v>
      </c>
      <c r="BE88" s="1">
        <f t="shared" si="60"/>
        <v>4</v>
      </c>
      <c r="BF88" s="1">
        <f t="shared" si="61"/>
        <v>4</v>
      </c>
      <c r="BG88" s="1">
        <f t="shared" si="62"/>
        <v>6</v>
      </c>
      <c r="BH88" s="1">
        <f t="shared" si="63"/>
        <v>5</v>
      </c>
      <c r="BI88" s="1">
        <f t="shared" si="64"/>
        <v>62</v>
      </c>
      <c r="BJ88" s="1">
        <f t="shared" si="65"/>
        <v>93</v>
      </c>
      <c r="BK88" s="1">
        <f t="shared" si="66"/>
        <v>3</v>
      </c>
      <c r="BL88" s="1">
        <f t="shared" si="67"/>
        <v>71</v>
      </c>
      <c r="BM88" s="1">
        <f t="shared" si="68"/>
        <v>1</v>
      </c>
      <c r="BN88" s="1">
        <f t="shared" si="69"/>
        <v>71</v>
      </c>
      <c r="BO88" s="1">
        <f t="shared" si="70"/>
        <v>3</v>
      </c>
      <c r="BP88" s="1">
        <f t="shared" si="71"/>
        <v>75</v>
      </c>
      <c r="BQ88" s="1">
        <f t="shared" si="72"/>
        <v>3</v>
      </c>
      <c r="BR88" s="1">
        <f t="shared" si="73"/>
        <v>66</v>
      </c>
      <c r="BS88" s="1">
        <f t="shared" si="74"/>
        <v>3</v>
      </c>
      <c r="BT88" s="1">
        <f t="shared" si="75"/>
        <v>66</v>
      </c>
      <c r="BU88" s="1">
        <f t="shared" si="76"/>
        <v>3</v>
      </c>
      <c r="BV88" s="1">
        <f t="shared" si="77"/>
        <v>74</v>
      </c>
      <c r="BW88" s="1">
        <f t="shared" si="78"/>
        <v>3</v>
      </c>
      <c r="BX88" s="1">
        <f t="shared" si="79"/>
        <v>71</v>
      </c>
      <c r="BY88" s="1">
        <f t="shared" si="80"/>
        <v>0</v>
      </c>
      <c r="BZ88" s="1">
        <f t="shared" si="81"/>
        <v>0</v>
      </c>
      <c r="CA88" s="1">
        <f t="shared" si="82"/>
        <v>0</v>
      </c>
      <c r="CB88" s="1">
        <f t="shared" si="83"/>
        <v>0</v>
      </c>
      <c r="CC88" s="1">
        <f t="shared" si="84"/>
        <v>16</v>
      </c>
      <c r="CD88" s="1">
        <f t="shared" si="85"/>
        <v>8</v>
      </c>
      <c r="CE88" s="1">
        <f t="shared" si="86"/>
        <v>22</v>
      </c>
      <c r="CF88" s="1">
        <f t="shared" si="87"/>
        <v>0</v>
      </c>
      <c r="CG88" s="1">
        <f t="shared" si="88"/>
        <v>10</v>
      </c>
      <c r="CH88" s="1">
        <f t="shared" si="89"/>
        <v>12</v>
      </c>
      <c r="CI88" s="1">
        <f t="shared" si="90"/>
        <v>140</v>
      </c>
      <c r="CJ88" s="1">
        <f t="shared" si="91"/>
        <v>21</v>
      </c>
      <c r="CK88" s="1">
        <f t="shared" si="92"/>
        <v>180</v>
      </c>
      <c r="CL88" s="1">
        <f t="shared" si="93"/>
        <v>15</v>
      </c>
      <c r="CM88" s="1">
        <f t="shared" si="94"/>
        <v>105</v>
      </c>
      <c r="CN88" s="1">
        <f t="shared" si="95"/>
        <v>1294</v>
      </c>
    </row>
    <row r="89" spans="1:92" ht="13.15" customHeight="1">
      <c r="A89" s="2">
        <v>19855</v>
      </c>
      <c r="B89" s="3" t="s">
        <v>577</v>
      </c>
      <c r="C89" s="1" t="s">
        <v>562</v>
      </c>
      <c r="D89" s="3" t="s">
        <v>563</v>
      </c>
      <c r="E89" s="35">
        <v>624647.97</v>
      </c>
      <c r="F89" s="35">
        <v>6569240.3799999999</v>
      </c>
      <c r="G89" s="4" t="s">
        <v>564</v>
      </c>
      <c r="H89" s="5">
        <v>108.57</v>
      </c>
      <c r="I89" s="5">
        <v>0.67</v>
      </c>
      <c r="J89" s="5">
        <v>10.050000000000001</v>
      </c>
      <c r="K89" s="5">
        <v>10</v>
      </c>
      <c r="L89" s="24">
        <v>4.55</v>
      </c>
      <c r="M89" s="33">
        <f t="shared" si="49"/>
        <v>104.02</v>
      </c>
      <c r="N89" s="6">
        <v>42850</v>
      </c>
      <c r="O89" s="1" t="s">
        <v>578</v>
      </c>
      <c r="P89" s="9" t="s">
        <v>579</v>
      </c>
      <c r="Q89" s="8">
        <v>0.3</v>
      </c>
      <c r="R89" s="9" t="s">
        <v>580</v>
      </c>
      <c r="S89" s="8">
        <v>4.8</v>
      </c>
      <c r="T89" s="9" t="s">
        <v>581</v>
      </c>
      <c r="U89" s="8">
        <v>5.8</v>
      </c>
      <c r="V89" s="9" t="s">
        <v>582</v>
      </c>
      <c r="W89" s="8">
        <v>6</v>
      </c>
      <c r="X89" s="9" t="s">
        <v>572</v>
      </c>
      <c r="Y89" s="8">
        <v>7.6</v>
      </c>
      <c r="Z89" s="9" t="s">
        <v>98</v>
      </c>
      <c r="AI89" s="1" t="s">
        <v>573</v>
      </c>
      <c r="AJ89" s="42" t="s">
        <v>574</v>
      </c>
      <c r="AK89" s="48" t="s">
        <v>1817</v>
      </c>
      <c r="AM89" s="1" t="s">
        <v>575</v>
      </c>
      <c r="AN89" s="1" t="s">
        <v>576</v>
      </c>
      <c r="AO89" s="13" t="str">
        <f>algandmed!AP89</f>
        <v>VPA on terve. Maapind puuraugu lähiümbruses on ära kaevatud. Päise avamiseks 6-kantvõti 8. Veepinnal naftasaaduste kihti pole.</v>
      </c>
      <c r="AP89" s="13" t="str">
        <f>algandmed!AQ89</f>
        <v>Proov võeti pumbaga MP-1</v>
      </c>
      <c r="AQ89" s="13" t="str">
        <f>algandmed!AR89</f>
        <v>Proovi võtmisel 29.08.2017 oli vett VPA-s 34l, pumba sügavus 10,4m manteltoru otsast. Proov võeti pärast 4-kordse veekoguse välja pumpamist (16 minutit) sagedusel 150Hz. q 0,14. S 0,05</v>
      </c>
      <c r="AR89" s="13" t="str">
        <f>algandmed!AS89</f>
        <v>Jätkata seiret.</v>
      </c>
      <c r="AS89" s="1" t="s">
        <v>60</v>
      </c>
      <c r="AU89" s="1">
        <f t="shared" si="50"/>
        <v>5</v>
      </c>
      <c r="AV89" s="1">
        <f t="shared" si="51"/>
        <v>7</v>
      </c>
      <c r="AW89" s="1">
        <f t="shared" si="52"/>
        <v>10</v>
      </c>
      <c r="AX89" s="1">
        <f t="shared" si="53"/>
        <v>10</v>
      </c>
      <c r="AY89" s="1">
        <f t="shared" si="54"/>
        <v>9</v>
      </c>
      <c r="AZ89" s="1">
        <f t="shared" si="55"/>
        <v>10</v>
      </c>
      <c r="BA89" s="1">
        <f t="shared" si="56"/>
        <v>14</v>
      </c>
      <c r="BB89" s="1">
        <f t="shared" si="57"/>
        <v>6</v>
      </c>
      <c r="BC89" s="1">
        <f t="shared" si="58"/>
        <v>4</v>
      </c>
      <c r="BD89" s="1">
        <f t="shared" si="59"/>
        <v>5</v>
      </c>
      <c r="BE89" s="1">
        <f t="shared" si="60"/>
        <v>2</v>
      </c>
      <c r="BF89" s="1">
        <f t="shared" si="61"/>
        <v>4</v>
      </c>
      <c r="BG89" s="1">
        <f t="shared" si="62"/>
        <v>6</v>
      </c>
      <c r="BH89" s="1">
        <f t="shared" si="63"/>
        <v>5</v>
      </c>
      <c r="BI89" s="1">
        <f t="shared" si="64"/>
        <v>40</v>
      </c>
      <c r="BJ89" s="1">
        <f t="shared" si="65"/>
        <v>48</v>
      </c>
      <c r="BK89" s="1">
        <f t="shared" si="66"/>
        <v>3</v>
      </c>
      <c r="BL89" s="1">
        <f t="shared" si="67"/>
        <v>100</v>
      </c>
      <c r="BM89" s="1">
        <f t="shared" si="68"/>
        <v>3</v>
      </c>
      <c r="BN89" s="1">
        <f t="shared" si="69"/>
        <v>127</v>
      </c>
      <c r="BO89" s="1">
        <f t="shared" si="70"/>
        <v>3</v>
      </c>
      <c r="BP89" s="1">
        <f t="shared" si="71"/>
        <v>82</v>
      </c>
      <c r="BQ89" s="1">
        <f t="shared" si="72"/>
        <v>1</v>
      </c>
      <c r="BR89" s="1">
        <f t="shared" si="73"/>
        <v>71</v>
      </c>
      <c r="BS89" s="1">
        <f t="shared" si="74"/>
        <v>3</v>
      </c>
      <c r="BT89" s="1">
        <f t="shared" si="75"/>
        <v>25</v>
      </c>
      <c r="BU89" s="1">
        <f t="shared" si="76"/>
        <v>0</v>
      </c>
      <c r="BV89" s="1">
        <f t="shared" si="77"/>
        <v>0</v>
      </c>
      <c r="BW89" s="1">
        <f t="shared" si="78"/>
        <v>0</v>
      </c>
      <c r="BX89" s="1">
        <f t="shared" si="79"/>
        <v>0</v>
      </c>
      <c r="BY89" s="1">
        <f t="shared" si="80"/>
        <v>0</v>
      </c>
      <c r="BZ89" s="1">
        <f t="shared" si="81"/>
        <v>0</v>
      </c>
      <c r="CA89" s="1">
        <f t="shared" si="82"/>
        <v>0</v>
      </c>
      <c r="CB89" s="1">
        <f t="shared" si="83"/>
        <v>0</v>
      </c>
      <c r="CC89" s="1">
        <f t="shared" si="84"/>
        <v>16</v>
      </c>
      <c r="CD89" s="1">
        <f t="shared" si="85"/>
        <v>8</v>
      </c>
      <c r="CE89" s="1">
        <f t="shared" si="86"/>
        <v>22</v>
      </c>
      <c r="CF89" s="1">
        <f t="shared" si="87"/>
        <v>0</v>
      </c>
      <c r="CG89" s="1">
        <f t="shared" si="88"/>
        <v>10</v>
      </c>
      <c r="CH89" s="1">
        <f t="shared" si="89"/>
        <v>12</v>
      </c>
      <c r="CI89" s="1">
        <f t="shared" si="90"/>
        <v>126</v>
      </c>
      <c r="CJ89" s="1">
        <f t="shared" si="91"/>
        <v>24</v>
      </c>
      <c r="CK89" s="1">
        <f t="shared" si="92"/>
        <v>184</v>
      </c>
      <c r="CL89" s="1">
        <f t="shared" si="93"/>
        <v>15</v>
      </c>
      <c r="CM89" s="1">
        <f t="shared" si="94"/>
        <v>105</v>
      </c>
      <c r="CN89" s="1">
        <f t="shared" si="95"/>
        <v>1125</v>
      </c>
    </row>
    <row r="90" spans="1:92" ht="13.15" customHeight="1">
      <c r="B90" s="3" t="s">
        <v>1721</v>
      </c>
      <c r="C90" s="1" t="s">
        <v>583</v>
      </c>
      <c r="D90" s="1" t="s">
        <v>584</v>
      </c>
      <c r="E90" s="5">
        <v>438442.68900000001</v>
      </c>
      <c r="F90" s="5">
        <v>6473447.0590000004</v>
      </c>
      <c r="G90" s="4" t="s">
        <v>585</v>
      </c>
      <c r="H90" s="5">
        <v>3.63</v>
      </c>
      <c r="I90" s="5">
        <v>0.68</v>
      </c>
      <c r="J90" s="5">
        <v>7.3</v>
      </c>
      <c r="K90" s="5">
        <v>7.3</v>
      </c>
      <c r="L90" s="24">
        <v>1.02</v>
      </c>
      <c r="M90" s="33">
        <f t="shared" si="49"/>
        <v>2.61</v>
      </c>
      <c r="N90" s="6">
        <v>42829</v>
      </c>
      <c r="O90" s="1" t="s">
        <v>586</v>
      </c>
      <c r="P90" s="9" t="s">
        <v>587</v>
      </c>
      <c r="Q90" s="8">
        <v>1.4</v>
      </c>
      <c r="R90" s="9" t="s">
        <v>83</v>
      </c>
      <c r="S90" s="8">
        <v>1.6</v>
      </c>
      <c r="T90" s="9" t="s">
        <v>588</v>
      </c>
      <c r="U90" s="8">
        <v>3.1</v>
      </c>
      <c r="V90" s="9" t="s">
        <v>589</v>
      </c>
      <c r="AI90" s="42" t="s">
        <v>590</v>
      </c>
      <c r="AJ90" s="42" t="s">
        <v>591</v>
      </c>
      <c r="AM90" s="1" t="s">
        <v>508</v>
      </c>
      <c r="AN90" s="1" t="s">
        <v>592</v>
      </c>
      <c r="AO90" s="13" t="str">
        <f>algandmed!AP90</f>
        <v>VPA on terve. Avamiseks 6-kantvõti 8. Veepinnal naftasaaduste kihti pole, kuid põhjas on vedel õli.</v>
      </c>
      <c r="AP90" s="13" t="str">
        <f>algandmed!AQ90</f>
        <v>Proovi ei võeta, kuna see iseloomustab vaid naftasaaduste lahustuvust vees.</v>
      </c>
      <c r="AQ90" s="13" t="str">
        <f>algandmed!AR90</f>
        <v>-</v>
      </c>
      <c r="AR90" s="13" t="str">
        <f>algandmed!AS90</f>
        <v>Säilitada VPA puhastustööde tarbeks. Puhastustööde käigus tuleb selgitada, kas õlikiht VPA tühjaks pumpamise järgselt taastub.</v>
      </c>
      <c r="AS90" s="1" t="s">
        <v>593</v>
      </c>
      <c r="AU90" s="1">
        <f t="shared" si="50"/>
        <v>0</v>
      </c>
      <c r="AV90" s="1">
        <f t="shared" si="51"/>
        <v>4</v>
      </c>
      <c r="AW90" s="1">
        <f t="shared" si="52"/>
        <v>10</v>
      </c>
      <c r="AX90" s="1">
        <f t="shared" si="53"/>
        <v>13</v>
      </c>
      <c r="AY90" s="1">
        <f t="shared" si="54"/>
        <v>10</v>
      </c>
      <c r="AZ90" s="1">
        <f t="shared" si="55"/>
        <v>11</v>
      </c>
      <c r="BA90" s="1">
        <f t="shared" si="56"/>
        <v>14</v>
      </c>
      <c r="BB90" s="1">
        <f t="shared" si="57"/>
        <v>4</v>
      </c>
      <c r="BC90" s="1">
        <f t="shared" si="58"/>
        <v>4</v>
      </c>
      <c r="BD90" s="1">
        <f t="shared" si="59"/>
        <v>3</v>
      </c>
      <c r="BE90" s="1">
        <f t="shared" si="60"/>
        <v>3</v>
      </c>
      <c r="BF90" s="1">
        <f t="shared" si="61"/>
        <v>4</v>
      </c>
      <c r="BG90" s="1">
        <f t="shared" si="62"/>
        <v>4</v>
      </c>
      <c r="BH90" s="1">
        <f t="shared" si="63"/>
        <v>5</v>
      </c>
      <c r="BI90" s="1">
        <f t="shared" si="64"/>
        <v>42</v>
      </c>
      <c r="BJ90" s="1">
        <f t="shared" si="65"/>
        <v>61</v>
      </c>
      <c r="BK90" s="1">
        <f t="shared" si="66"/>
        <v>3</v>
      </c>
      <c r="BL90" s="1">
        <f t="shared" si="67"/>
        <v>4</v>
      </c>
      <c r="BM90" s="1">
        <f t="shared" si="68"/>
        <v>3</v>
      </c>
      <c r="BN90" s="1">
        <f t="shared" si="69"/>
        <v>53</v>
      </c>
      <c r="BO90" s="1">
        <f t="shared" si="70"/>
        <v>3</v>
      </c>
      <c r="BP90" s="1">
        <f t="shared" si="71"/>
        <v>25</v>
      </c>
      <c r="BQ90" s="1">
        <f t="shared" si="72"/>
        <v>0</v>
      </c>
      <c r="BR90" s="1">
        <f t="shared" si="73"/>
        <v>0</v>
      </c>
      <c r="BS90" s="1">
        <f t="shared" si="74"/>
        <v>0</v>
      </c>
      <c r="BT90" s="1">
        <f t="shared" si="75"/>
        <v>0</v>
      </c>
      <c r="BU90" s="1">
        <f t="shared" si="76"/>
        <v>0</v>
      </c>
      <c r="BV90" s="1">
        <f t="shared" si="77"/>
        <v>0</v>
      </c>
      <c r="BW90" s="1">
        <f t="shared" si="78"/>
        <v>0</v>
      </c>
      <c r="BX90" s="1">
        <f t="shared" si="79"/>
        <v>0</v>
      </c>
      <c r="BY90" s="1">
        <f t="shared" si="80"/>
        <v>0</v>
      </c>
      <c r="BZ90" s="1">
        <f t="shared" si="81"/>
        <v>0</v>
      </c>
      <c r="CA90" s="1">
        <f t="shared" si="82"/>
        <v>0</v>
      </c>
      <c r="CB90" s="1">
        <f t="shared" si="83"/>
        <v>0</v>
      </c>
      <c r="CC90" s="1">
        <f t="shared" si="84"/>
        <v>11</v>
      </c>
      <c r="CD90" s="1">
        <f t="shared" si="85"/>
        <v>11</v>
      </c>
      <c r="CE90" s="1">
        <f t="shared" si="86"/>
        <v>0</v>
      </c>
      <c r="CF90" s="1">
        <f t="shared" si="87"/>
        <v>0</v>
      </c>
      <c r="CG90" s="1">
        <f t="shared" si="88"/>
        <v>5</v>
      </c>
      <c r="CH90" s="1">
        <f t="shared" si="89"/>
        <v>12</v>
      </c>
      <c r="CI90" s="1">
        <f t="shared" si="90"/>
        <v>99</v>
      </c>
      <c r="CJ90" s="1">
        <f t="shared" si="91"/>
        <v>75</v>
      </c>
      <c r="CK90" s="1">
        <f t="shared" si="92"/>
        <v>1</v>
      </c>
      <c r="CL90" s="1">
        <f t="shared" si="93"/>
        <v>126</v>
      </c>
      <c r="CM90" s="1">
        <f t="shared" si="94"/>
        <v>89</v>
      </c>
      <c r="CN90" s="1">
        <f t="shared" si="95"/>
        <v>712</v>
      </c>
    </row>
    <row r="91" spans="1:92" ht="13.15" customHeight="1">
      <c r="A91" s="2">
        <v>19795</v>
      </c>
      <c r="B91" s="3" t="s">
        <v>174</v>
      </c>
      <c r="C91" s="1" t="s">
        <v>583</v>
      </c>
      <c r="D91" s="1" t="s">
        <v>584</v>
      </c>
      <c r="E91" s="5">
        <v>438498.94699999999</v>
      </c>
      <c r="F91" s="5">
        <v>6473343.3439999996</v>
      </c>
      <c r="G91" s="4" t="s">
        <v>594</v>
      </c>
      <c r="H91" s="5">
        <v>4.95</v>
      </c>
      <c r="I91" s="5">
        <v>0.45</v>
      </c>
      <c r="J91" s="5">
        <v>11.1</v>
      </c>
      <c r="K91" s="5">
        <v>10.5</v>
      </c>
      <c r="L91" s="24">
        <v>2.41</v>
      </c>
      <c r="M91" s="33">
        <f t="shared" si="49"/>
        <v>2.54</v>
      </c>
      <c r="N91" s="6">
        <v>42829</v>
      </c>
      <c r="O91" s="1" t="s">
        <v>595</v>
      </c>
      <c r="P91" s="9" t="s">
        <v>596</v>
      </c>
      <c r="Q91" s="8">
        <v>1</v>
      </c>
      <c r="R91" s="9" t="s">
        <v>597</v>
      </c>
      <c r="S91" s="8">
        <v>3.8</v>
      </c>
      <c r="T91" s="9" t="s">
        <v>598</v>
      </c>
      <c r="AI91" s="42" t="s">
        <v>79</v>
      </c>
      <c r="AJ91" s="42" t="s">
        <v>80</v>
      </c>
      <c r="AM91" s="1" t="s">
        <v>508</v>
      </c>
      <c r="AN91" s="1" t="s">
        <v>592</v>
      </c>
      <c r="AO91" s="13" t="str">
        <f>algandmed!AP91</f>
        <v>VPA on terve. Avamiseks padrunvõti 14. Veepinnal naftasaaduste kihti ega põhjas paksu õli pole.</v>
      </c>
      <c r="AP91" s="13" t="str">
        <f>algandmed!AQ91</f>
        <v>Proov võeti pumbaga MP-1.</v>
      </c>
      <c r="AQ91" s="13" t="str">
        <f>algandmed!AR91</f>
        <v>Proovi võtmisel 12.10.2017 oli vett VPA-s 64l, pumba sügavus 9m manteltoru otsast. Proov võeti pärast 1-kordset veekoguse välja pumpamist (5 minutiga alanes veetase pumbani) sagedusel 200Hz. q 0,28. S 6,64</v>
      </c>
      <c r="AR91" s="13" t="str">
        <f>algandmed!AS91</f>
        <v>Jätkata seiret.</v>
      </c>
      <c r="AS91" s="1" t="s">
        <v>599</v>
      </c>
      <c r="AU91" s="1">
        <f t="shared" si="50"/>
        <v>5</v>
      </c>
      <c r="AV91" s="1">
        <f t="shared" si="51"/>
        <v>5</v>
      </c>
      <c r="AW91" s="1">
        <f t="shared" si="52"/>
        <v>10</v>
      </c>
      <c r="AX91" s="1">
        <f t="shared" si="53"/>
        <v>13</v>
      </c>
      <c r="AY91" s="1">
        <f t="shared" si="54"/>
        <v>10</v>
      </c>
      <c r="AZ91" s="1">
        <f t="shared" si="55"/>
        <v>11</v>
      </c>
      <c r="BA91" s="1">
        <f t="shared" si="56"/>
        <v>14</v>
      </c>
      <c r="BB91" s="1">
        <f t="shared" si="57"/>
        <v>4</v>
      </c>
      <c r="BC91" s="1">
        <f t="shared" si="58"/>
        <v>4</v>
      </c>
      <c r="BD91" s="1">
        <f t="shared" si="59"/>
        <v>4</v>
      </c>
      <c r="BE91" s="1">
        <f t="shared" si="60"/>
        <v>4</v>
      </c>
      <c r="BF91" s="1">
        <f t="shared" si="61"/>
        <v>4</v>
      </c>
      <c r="BG91" s="1">
        <f t="shared" si="62"/>
        <v>4</v>
      </c>
      <c r="BH91" s="1">
        <f t="shared" si="63"/>
        <v>5</v>
      </c>
      <c r="BI91" s="1">
        <f t="shared" si="64"/>
        <v>42</v>
      </c>
      <c r="BJ91" s="1">
        <f t="shared" si="65"/>
        <v>71</v>
      </c>
      <c r="BK91" s="1">
        <f t="shared" si="66"/>
        <v>1</v>
      </c>
      <c r="BL91" s="1">
        <f t="shared" si="67"/>
        <v>193</v>
      </c>
      <c r="BM91" s="1">
        <f t="shared" si="68"/>
        <v>3</v>
      </c>
      <c r="BN91" s="1">
        <f t="shared" si="69"/>
        <v>54</v>
      </c>
      <c r="BO91" s="1">
        <f t="shared" si="70"/>
        <v>0</v>
      </c>
      <c r="BP91" s="1">
        <f t="shared" si="71"/>
        <v>0</v>
      </c>
      <c r="BQ91" s="1">
        <f t="shared" si="72"/>
        <v>0</v>
      </c>
      <c r="BR91" s="1">
        <f t="shared" si="73"/>
        <v>0</v>
      </c>
      <c r="BS91" s="1">
        <f t="shared" si="74"/>
        <v>0</v>
      </c>
      <c r="BT91" s="1">
        <f t="shared" si="75"/>
        <v>0</v>
      </c>
      <c r="BU91" s="1">
        <f t="shared" si="76"/>
        <v>0</v>
      </c>
      <c r="BV91" s="1">
        <f t="shared" si="77"/>
        <v>0</v>
      </c>
      <c r="BW91" s="1">
        <f t="shared" si="78"/>
        <v>0</v>
      </c>
      <c r="BX91" s="1">
        <f t="shared" si="79"/>
        <v>0</v>
      </c>
      <c r="BY91" s="1">
        <f t="shared" si="80"/>
        <v>0</v>
      </c>
      <c r="BZ91" s="1">
        <f t="shared" si="81"/>
        <v>0</v>
      </c>
      <c r="CA91" s="1">
        <f t="shared" si="82"/>
        <v>0</v>
      </c>
      <c r="CB91" s="1">
        <f t="shared" si="83"/>
        <v>0</v>
      </c>
      <c r="CC91" s="1">
        <f t="shared" si="84"/>
        <v>14</v>
      </c>
      <c r="CD91" s="1">
        <f t="shared" si="85"/>
        <v>1</v>
      </c>
      <c r="CE91" s="1">
        <f t="shared" si="86"/>
        <v>0</v>
      </c>
      <c r="CF91" s="1">
        <f t="shared" si="87"/>
        <v>0</v>
      </c>
      <c r="CG91" s="1">
        <f t="shared" si="88"/>
        <v>5</v>
      </c>
      <c r="CH91" s="1">
        <f t="shared" si="89"/>
        <v>12</v>
      </c>
      <c r="CI91" s="1">
        <f t="shared" si="90"/>
        <v>95</v>
      </c>
      <c r="CJ91" s="1">
        <f t="shared" si="91"/>
        <v>25</v>
      </c>
      <c r="CK91" s="1">
        <f t="shared" si="92"/>
        <v>205</v>
      </c>
      <c r="CL91" s="1">
        <f t="shared" si="93"/>
        <v>15</v>
      </c>
      <c r="CM91" s="1">
        <f t="shared" si="94"/>
        <v>85</v>
      </c>
      <c r="CN91" s="1">
        <f t="shared" si="95"/>
        <v>918</v>
      </c>
    </row>
    <row r="92" spans="1:92" ht="13.15" customHeight="1">
      <c r="A92" s="2">
        <v>19796</v>
      </c>
      <c r="B92" s="3" t="s">
        <v>178</v>
      </c>
      <c r="C92" s="1" t="s">
        <v>583</v>
      </c>
      <c r="D92" s="1" t="s">
        <v>584</v>
      </c>
      <c r="E92" s="5">
        <v>438348.29399999999</v>
      </c>
      <c r="F92" s="5">
        <v>6473207.0300000003</v>
      </c>
      <c r="G92" s="4" t="s">
        <v>600</v>
      </c>
      <c r="H92" s="5">
        <v>4.76</v>
      </c>
      <c r="I92" s="5">
        <v>0.73</v>
      </c>
      <c r="J92" s="5">
        <v>15.7</v>
      </c>
      <c r="K92" s="5">
        <v>15.6</v>
      </c>
      <c r="L92" s="24">
        <v>2.09</v>
      </c>
      <c r="M92" s="33">
        <f t="shared" si="49"/>
        <v>2.67</v>
      </c>
      <c r="N92" s="6">
        <v>42829</v>
      </c>
      <c r="O92" s="1" t="s">
        <v>601</v>
      </c>
      <c r="P92" s="9" t="s">
        <v>602</v>
      </c>
      <c r="Q92" s="8">
        <v>3.2</v>
      </c>
      <c r="R92" s="9" t="s">
        <v>589</v>
      </c>
      <c r="AI92" s="42" t="s">
        <v>603</v>
      </c>
      <c r="AJ92" s="42" t="s">
        <v>604</v>
      </c>
      <c r="AM92" s="1" t="s">
        <v>508</v>
      </c>
      <c r="AN92" s="1" t="s">
        <v>592</v>
      </c>
      <c r="AO92" s="13" t="str">
        <f>algandmed!AP92</f>
        <v>VPA on terve. Avamiseks padrunvõti 14. Veepinnal naftasaaduste kihti ega põhjas paksu õli pole.</v>
      </c>
      <c r="AP92" s="13" t="str">
        <f>algandmed!AQ92</f>
        <v>Proov võeti pumbaga MP-1.</v>
      </c>
      <c r="AQ92" s="13" t="str">
        <f>algandmed!AR92</f>
        <v>Proovi võtmisel 12.10.2017 oli vett VPA-s 101l, pumba sügavus 9m manteltoru otsast. Proov võeti pärast 1-kordset veekoguse välja pumpamist (10 minutiga alanes veetase pumbani) sagedusel 150Hz. q 0,18. S 6,95</v>
      </c>
      <c r="AR92" s="13" t="str">
        <f>algandmed!AS92</f>
        <v>Jätkata seiret.</v>
      </c>
      <c r="AS92" s="1" t="s">
        <v>599</v>
      </c>
      <c r="AU92" s="1">
        <f t="shared" si="50"/>
        <v>5</v>
      </c>
      <c r="AV92" s="1">
        <f t="shared" si="51"/>
        <v>5</v>
      </c>
      <c r="AW92" s="1">
        <f t="shared" si="52"/>
        <v>10</v>
      </c>
      <c r="AX92" s="1">
        <f t="shared" si="53"/>
        <v>13</v>
      </c>
      <c r="AY92" s="1">
        <f t="shared" si="54"/>
        <v>10</v>
      </c>
      <c r="AZ92" s="1">
        <f t="shared" si="55"/>
        <v>10</v>
      </c>
      <c r="BA92" s="1">
        <f t="shared" si="56"/>
        <v>14</v>
      </c>
      <c r="BB92" s="1">
        <f t="shared" si="57"/>
        <v>4</v>
      </c>
      <c r="BC92" s="1">
        <f t="shared" si="58"/>
        <v>4</v>
      </c>
      <c r="BD92" s="1">
        <f t="shared" si="59"/>
        <v>4</v>
      </c>
      <c r="BE92" s="1">
        <f t="shared" si="60"/>
        <v>4</v>
      </c>
      <c r="BF92" s="1">
        <f t="shared" si="61"/>
        <v>4</v>
      </c>
      <c r="BG92" s="1">
        <f t="shared" si="62"/>
        <v>4</v>
      </c>
      <c r="BH92" s="1">
        <f t="shared" si="63"/>
        <v>5</v>
      </c>
      <c r="BI92" s="1">
        <f t="shared" si="64"/>
        <v>42</v>
      </c>
      <c r="BJ92" s="1">
        <f t="shared" si="65"/>
        <v>78</v>
      </c>
      <c r="BK92" s="1">
        <f t="shared" si="66"/>
        <v>3</v>
      </c>
      <c r="BL92" s="1">
        <f t="shared" si="67"/>
        <v>25</v>
      </c>
      <c r="BM92" s="1">
        <f t="shared" si="68"/>
        <v>0</v>
      </c>
      <c r="BN92" s="1">
        <f t="shared" si="69"/>
        <v>0</v>
      </c>
      <c r="BO92" s="1">
        <f t="shared" si="70"/>
        <v>0</v>
      </c>
      <c r="BP92" s="1">
        <f t="shared" si="71"/>
        <v>0</v>
      </c>
      <c r="BQ92" s="1">
        <f t="shared" si="72"/>
        <v>0</v>
      </c>
      <c r="BR92" s="1">
        <f t="shared" si="73"/>
        <v>0</v>
      </c>
      <c r="BS92" s="1">
        <f t="shared" si="74"/>
        <v>0</v>
      </c>
      <c r="BT92" s="1">
        <f t="shared" si="75"/>
        <v>0</v>
      </c>
      <c r="BU92" s="1">
        <f t="shared" si="76"/>
        <v>0</v>
      </c>
      <c r="BV92" s="1">
        <f t="shared" si="77"/>
        <v>0</v>
      </c>
      <c r="BW92" s="1">
        <f t="shared" si="78"/>
        <v>0</v>
      </c>
      <c r="BX92" s="1">
        <f t="shared" si="79"/>
        <v>0</v>
      </c>
      <c r="BY92" s="1">
        <f t="shared" si="80"/>
        <v>0</v>
      </c>
      <c r="BZ92" s="1">
        <f t="shared" si="81"/>
        <v>0</v>
      </c>
      <c r="CA92" s="1">
        <f t="shared" si="82"/>
        <v>0</v>
      </c>
      <c r="CB92" s="1">
        <f t="shared" si="83"/>
        <v>0</v>
      </c>
      <c r="CC92" s="1">
        <f t="shared" si="84"/>
        <v>12</v>
      </c>
      <c r="CD92" s="1">
        <f t="shared" si="85"/>
        <v>11</v>
      </c>
      <c r="CE92" s="1">
        <f t="shared" si="86"/>
        <v>0</v>
      </c>
      <c r="CF92" s="1">
        <f t="shared" si="87"/>
        <v>0</v>
      </c>
      <c r="CG92" s="1">
        <f t="shared" si="88"/>
        <v>5</v>
      </c>
      <c r="CH92" s="1">
        <f t="shared" si="89"/>
        <v>12</v>
      </c>
      <c r="CI92" s="1">
        <f t="shared" si="90"/>
        <v>95</v>
      </c>
      <c r="CJ92" s="1">
        <f t="shared" si="91"/>
        <v>25</v>
      </c>
      <c r="CK92" s="1">
        <f t="shared" si="92"/>
        <v>207</v>
      </c>
      <c r="CL92" s="1">
        <f t="shared" si="93"/>
        <v>15</v>
      </c>
      <c r="CM92" s="1">
        <f t="shared" si="94"/>
        <v>85</v>
      </c>
      <c r="CN92" s="1">
        <f t="shared" si="95"/>
        <v>711</v>
      </c>
    </row>
    <row r="93" spans="1:92" ht="13.15" customHeight="1">
      <c r="B93" s="3" t="s">
        <v>712</v>
      </c>
      <c r="C93" s="1" t="s">
        <v>583</v>
      </c>
      <c r="D93" s="1" t="s">
        <v>584</v>
      </c>
      <c r="E93" s="5">
        <v>438453.23100000003</v>
      </c>
      <c r="F93" s="5">
        <v>6473329.057</v>
      </c>
      <c r="G93" s="4" t="s">
        <v>594</v>
      </c>
      <c r="H93" s="5">
        <v>5.14</v>
      </c>
      <c r="I93" s="5">
        <v>0.42</v>
      </c>
      <c r="J93" s="5">
        <v>5.0999999999999996</v>
      </c>
      <c r="K93" s="5">
        <v>5.0999999999999996</v>
      </c>
      <c r="L93" s="24">
        <v>2.0099999999999998</v>
      </c>
      <c r="M93" s="33">
        <f t="shared" si="49"/>
        <v>3.13</v>
      </c>
      <c r="N93" s="6">
        <v>42829</v>
      </c>
      <c r="O93" s="1" t="s">
        <v>605</v>
      </c>
      <c r="P93" s="9" t="s">
        <v>606</v>
      </c>
      <c r="Q93" s="8">
        <v>1.2</v>
      </c>
      <c r="R93" s="9" t="s">
        <v>607</v>
      </c>
      <c r="S93" s="8">
        <v>3.5</v>
      </c>
      <c r="T93" s="9" t="s">
        <v>589</v>
      </c>
      <c r="AI93" s="42" t="s">
        <v>79</v>
      </c>
      <c r="AJ93" s="42" t="s">
        <v>80</v>
      </c>
      <c r="AM93" s="1" t="s">
        <v>508</v>
      </c>
      <c r="AN93" s="1" t="s">
        <v>592</v>
      </c>
      <c r="AO93" s="13" t="str">
        <f>algandmed!AP93</f>
        <v>VPA on terve. Avamiseks padrunvõti 14. Veepinnal naftasaaduste kihti pole, kuid põhjas on paks vedel õli</v>
      </c>
      <c r="AP93" s="13" t="str">
        <f>algandmed!AQ93</f>
        <v>Proovi ei võeta, kuna see iseloomustab vaid naftasaaduste lahustuvust vees.</v>
      </c>
      <c r="AQ93" s="13" t="str">
        <f>algandmed!AR93</f>
        <v>-</v>
      </c>
      <c r="AR93" s="13" t="str">
        <f>algandmed!AS93</f>
        <v>Säilitada VPA puhastustööde tarbeks. Puhastustööde käigus tuleb selgitada, kas õlikiht VPA tühjaks pumpamise järgselt taastub.</v>
      </c>
      <c r="AS93" s="1" t="s">
        <v>608</v>
      </c>
      <c r="AU93" s="1">
        <f t="shared" si="50"/>
        <v>0</v>
      </c>
      <c r="AV93" s="1">
        <f t="shared" si="51"/>
        <v>5</v>
      </c>
      <c r="AW93" s="1">
        <f t="shared" si="52"/>
        <v>10</v>
      </c>
      <c r="AX93" s="1">
        <f t="shared" si="53"/>
        <v>13</v>
      </c>
      <c r="AY93" s="1">
        <f t="shared" si="54"/>
        <v>10</v>
      </c>
      <c r="AZ93" s="1">
        <f t="shared" si="55"/>
        <v>11</v>
      </c>
      <c r="BA93" s="1">
        <f t="shared" si="56"/>
        <v>14</v>
      </c>
      <c r="BB93" s="1">
        <f t="shared" si="57"/>
        <v>4</v>
      </c>
      <c r="BC93" s="1">
        <f t="shared" si="58"/>
        <v>4</v>
      </c>
      <c r="BD93" s="1">
        <f t="shared" si="59"/>
        <v>3</v>
      </c>
      <c r="BE93" s="1">
        <f t="shared" si="60"/>
        <v>3</v>
      </c>
      <c r="BF93" s="1">
        <f t="shared" si="61"/>
        <v>4</v>
      </c>
      <c r="BG93" s="1">
        <f t="shared" si="62"/>
        <v>4</v>
      </c>
      <c r="BH93" s="1">
        <f t="shared" si="63"/>
        <v>5</v>
      </c>
      <c r="BI93" s="1">
        <f t="shared" si="64"/>
        <v>41</v>
      </c>
      <c r="BJ93" s="1">
        <f t="shared" si="65"/>
        <v>81</v>
      </c>
      <c r="BK93" s="1">
        <f t="shared" si="66"/>
        <v>3</v>
      </c>
      <c r="BL93" s="1">
        <f t="shared" si="67"/>
        <v>189</v>
      </c>
      <c r="BM93" s="1">
        <f t="shared" si="68"/>
        <v>3</v>
      </c>
      <c r="BN93" s="1">
        <f t="shared" si="69"/>
        <v>25</v>
      </c>
      <c r="BO93" s="1">
        <f t="shared" si="70"/>
        <v>0</v>
      </c>
      <c r="BP93" s="1">
        <f t="shared" si="71"/>
        <v>0</v>
      </c>
      <c r="BQ93" s="1">
        <f t="shared" si="72"/>
        <v>0</v>
      </c>
      <c r="BR93" s="1">
        <f t="shared" si="73"/>
        <v>0</v>
      </c>
      <c r="BS93" s="1">
        <f t="shared" si="74"/>
        <v>0</v>
      </c>
      <c r="BT93" s="1">
        <f t="shared" si="75"/>
        <v>0</v>
      </c>
      <c r="BU93" s="1">
        <f t="shared" si="76"/>
        <v>0</v>
      </c>
      <c r="BV93" s="1">
        <f t="shared" si="77"/>
        <v>0</v>
      </c>
      <c r="BW93" s="1">
        <f t="shared" si="78"/>
        <v>0</v>
      </c>
      <c r="BX93" s="1">
        <f t="shared" si="79"/>
        <v>0</v>
      </c>
      <c r="BY93" s="1">
        <f t="shared" si="80"/>
        <v>0</v>
      </c>
      <c r="BZ93" s="1">
        <f t="shared" si="81"/>
        <v>0</v>
      </c>
      <c r="CA93" s="1">
        <f t="shared" si="82"/>
        <v>0</v>
      </c>
      <c r="CB93" s="1">
        <f t="shared" si="83"/>
        <v>0</v>
      </c>
      <c r="CC93" s="1">
        <f t="shared" si="84"/>
        <v>14</v>
      </c>
      <c r="CD93" s="1">
        <f t="shared" si="85"/>
        <v>1</v>
      </c>
      <c r="CE93" s="1">
        <f t="shared" si="86"/>
        <v>0</v>
      </c>
      <c r="CF93" s="1">
        <f t="shared" si="87"/>
        <v>0</v>
      </c>
      <c r="CG93" s="1">
        <f t="shared" si="88"/>
        <v>5</v>
      </c>
      <c r="CH93" s="1">
        <f t="shared" si="89"/>
        <v>12</v>
      </c>
      <c r="CI93" s="1">
        <f t="shared" si="90"/>
        <v>104</v>
      </c>
      <c r="CJ93" s="1">
        <f t="shared" si="91"/>
        <v>75</v>
      </c>
      <c r="CK93" s="1">
        <f t="shared" si="92"/>
        <v>1</v>
      </c>
      <c r="CL93" s="1">
        <f t="shared" si="93"/>
        <v>126</v>
      </c>
      <c r="CM93" s="1">
        <f t="shared" si="94"/>
        <v>91</v>
      </c>
      <c r="CN93" s="1">
        <f t="shared" si="95"/>
        <v>861</v>
      </c>
    </row>
    <row r="94" spans="1:92" ht="13.15" customHeight="1">
      <c r="B94" s="3" t="s">
        <v>717</v>
      </c>
      <c r="C94" s="1" t="s">
        <v>583</v>
      </c>
      <c r="D94" s="1" t="s">
        <v>584</v>
      </c>
      <c r="E94" s="5">
        <v>438371.212</v>
      </c>
      <c r="F94" s="5">
        <v>6473333.6090000002</v>
      </c>
      <c r="G94" s="4" t="s">
        <v>585</v>
      </c>
      <c r="H94" s="5">
        <v>5.34</v>
      </c>
      <c r="I94" s="5">
        <v>0.19</v>
      </c>
      <c r="J94" s="5">
        <v>4.5999999999999996</v>
      </c>
      <c r="K94" s="5">
        <v>5.2</v>
      </c>
      <c r="L94" s="24">
        <v>2.67</v>
      </c>
      <c r="M94" s="33">
        <f t="shared" si="49"/>
        <v>2.67</v>
      </c>
      <c r="N94" s="6">
        <v>42829</v>
      </c>
      <c r="O94" s="1" t="s">
        <v>609</v>
      </c>
      <c r="P94" s="9" t="s">
        <v>610</v>
      </c>
      <c r="Q94" s="8">
        <v>1.9</v>
      </c>
      <c r="R94" s="9" t="s">
        <v>611</v>
      </c>
      <c r="S94" s="8">
        <v>3.4</v>
      </c>
      <c r="T94" s="9" t="s">
        <v>612</v>
      </c>
      <c r="U94" s="8">
        <v>5.0999999999999996</v>
      </c>
      <c r="V94" s="9" t="s">
        <v>613</v>
      </c>
      <c r="AI94" s="42" t="s">
        <v>590</v>
      </c>
      <c r="AJ94" s="42" t="s">
        <v>591</v>
      </c>
      <c r="AM94" s="1" t="s">
        <v>508</v>
      </c>
      <c r="AN94" s="1" t="s">
        <v>592</v>
      </c>
      <c r="AO94" s="13" t="str">
        <f>algandmed!AP94</f>
        <v>VPA on terve. Avamiseks padrunvõti 14. Algne VPA sügavus oli 5,6m. Veepinnal naftasaaduste kihti ega põhjas paksu õli pole.</v>
      </c>
      <c r="AP94" s="13" t="str">
        <f>algandmed!AQ94</f>
        <v>Proov võeti pumbaga MP-1. Võib esineda võimalus, et naftasaadused tulevad pumpamisel VPA-sse.</v>
      </c>
      <c r="AQ94" s="13" t="str">
        <f>algandmed!AR94</f>
        <v>Proovi võtmisel 12.10.2017 oli vett VPA-s 18l, pumba sügavus 4,8m manteltoru otsast. Proov võeti pärast 4-kordse veekoguse välja pumpamist (10 minutit) sagedusel 113Hz. Vesi haises naftasaaduste ja/või põlevkiviõli järgi. q 0,11. S 0,76</v>
      </c>
      <c r="AR94" s="13" t="str">
        <f>algandmed!AS94</f>
        <v>Jätkata seiret.</v>
      </c>
      <c r="AS94" s="1" t="s">
        <v>608</v>
      </c>
      <c r="AU94" s="1">
        <f t="shared" si="50"/>
        <v>0</v>
      </c>
      <c r="AV94" s="1">
        <f t="shared" si="51"/>
        <v>5</v>
      </c>
      <c r="AW94" s="1">
        <f t="shared" si="52"/>
        <v>10</v>
      </c>
      <c r="AX94" s="1">
        <f t="shared" si="53"/>
        <v>13</v>
      </c>
      <c r="AY94" s="1">
        <f t="shared" si="54"/>
        <v>10</v>
      </c>
      <c r="AZ94" s="1">
        <f t="shared" si="55"/>
        <v>11</v>
      </c>
      <c r="BA94" s="1">
        <f t="shared" si="56"/>
        <v>14</v>
      </c>
      <c r="BB94" s="1">
        <f t="shared" si="57"/>
        <v>4</v>
      </c>
      <c r="BC94" s="1">
        <f t="shared" si="58"/>
        <v>4</v>
      </c>
      <c r="BD94" s="1">
        <f t="shared" si="59"/>
        <v>3</v>
      </c>
      <c r="BE94" s="1">
        <f t="shared" si="60"/>
        <v>3</v>
      </c>
      <c r="BF94" s="1">
        <f t="shared" si="61"/>
        <v>4</v>
      </c>
      <c r="BG94" s="1">
        <f t="shared" si="62"/>
        <v>4</v>
      </c>
      <c r="BH94" s="1">
        <f t="shared" si="63"/>
        <v>5</v>
      </c>
      <c r="BI94" s="1">
        <f t="shared" si="64"/>
        <v>41</v>
      </c>
      <c r="BJ94" s="1">
        <f t="shared" si="65"/>
        <v>52</v>
      </c>
      <c r="BK94" s="1">
        <f t="shared" si="66"/>
        <v>3</v>
      </c>
      <c r="BL94" s="1">
        <f t="shared" si="67"/>
        <v>60</v>
      </c>
      <c r="BM94" s="1">
        <f t="shared" si="68"/>
        <v>3</v>
      </c>
      <c r="BN94" s="1">
        <f t="shared" si="69"/>
        <v>33</v>
      </c>
      <c r="BO94" s="1">
        <f t="shared" si="70"/>
        <v>3</v>
      </c>
      <c r="BP94" s="1">
        <f t="shared" si="71"/>
        <v>51</v>
      </c>
      <c r="BQ94" s="1">
        <f t="shared" si="72"/>
        <v>0</v>
      </c>
      <c r="BR94" s="1">
        <f t="shared" si="73"/>
        <v>0</v>
      </c>
      <c r="BS94" s="1">
        <f t="shared" si="74"/>
        <v>0</v>
      </c>
      <c r="BT94" s="1">
        <f t="shared" si="75"/>
        <v>0</v>
      </c>
      <c r="BU94" s="1">
        <f t="shared" si="76"/>
        <v>0</v>
      </c>
      <c r="BV94" s="1">
        <f t="shared" si="77"/>
        <v>0</v>
      </c>
      <c r="BW94" s="1">
        <f t="shared" si="78"/>
        <v>0</v>
      </c>
      <c r="BX94" s="1">
        <f t="shared" si="79"/>
        <v>0</v>
      </c>
      <c r="BY94" s="1">
        <f t="shared" si="80"/>
        <v>0</v>
      </c>
      <c r="BZ94" s="1">
        <f t="shared" si="81"/>
        <v>0</v>
      </c>
      <c r="CA94" s="1">
        <f t="shared" si="82"/>
        <v>0</v>
      </c>
      <c r="CB94" s="1">
        <f t="shared" si="83"/>
        <v>0</v>
      </c>
      <c r="CC94" s="1">
        <f t="shared" si="84"/>
        <v>11</v>
      </c>
      <c r="CD94" s="1">
        <f t="shared" si="85"/>
        <v>11</v>
      </c>
      <c r="CE94" s="1">
        <f t="shared" si="86"/>
        <v>0</v>
      </c>
      <c r="CF94" s="1">
        <f t="shared" si="87"/>
        <v>0</v>
      </c>
      <c r="CG94" s="1">
        <f t="shared" si="88"/>
        <v>5</v>
      </c>
      <c r="CH94" s="1">
        <f t="shared" si="89"/>
        <v>12</v>
      </c>
      <c r="CI94" s="1">
        <f t="shared" si="90"/>
        <v>123</v>
      </c>
      <c r="CJ94" s="1">
        <f t="shared" si="91"/>
        <v>93</v>
      </c>
      <c r="CK94" s="1">
        <f t="shared" si="92"/>
        <v>236</v>
      </c>
      <c r="CL94" s="1">
        <f t="shared" si="93"/>
        <v>15</v>
      </c>
      <c r="CM94" s="1">
        <f t="shared" si="94"/>
        <v>91</v>
      </c>
      <c r="CN94" s="1">
        <f t="shared" si="95"/>
        <v>933</v>
      </c>
    </row>
    <row r="95" spans="1:92" ht="13.15" customHeight="1">
      <c r="B95" s="3" t="s">
        <v>1718</v>
      </c>
      <c r="C95" s="1" t="s">
        <v>583</v>
      </c>
      <c r="D95" s="1" t="s">
        <v>584</v>
      </c>
      <c r="E95" s="5">
        <v>438368.75900000002</v>
      </c>
      <c r="F95" s="5">
        <v>6473422.1150000002</v>
      </c>
      <c r="G95" s="4" t="s">
        <v>585</v>
      </c>
      <c r="H95" s="5">
        <v>3.48</v>
      </c>
      <c r="I95" s="5">
        <v>0.56999999999999995</v>
      </c>
      <c r="J95" s="5">
        <v>4.04</v>
      </c>
      <c r="K95" s="5">
        <v>4</v>
      </c>
      <c r="L95" s="24">
        <v>0.96</v>
      </c>
      <c r="M95" s="33">
        <f t="shared" si="49"/>
        <v>2.52</v>
      </c>
      <c r="N95" s="6">
        <v>42829</v>
      </c>
      <c r="O95" s="1" t="s">
        <v>614</v>
      </c>
      <c r="P95" s="9" t="s">
        <v>615</v>
      </c>
      <c r="Q95" s="8">
        <v>1.4</v>
      </c>
      <c r="R95" s="9" t="s">
        <v>616</v>
      </c>
      <c r="S95" s="8">
        <v>1.8</v>
      </c>
      <c r="T95" s="9" t="s">
        <v>617</v>
      </c>
      <c r="U95" s="8">
        <v>2.8</v>
      </c>
      <c r="V95" s="9" t="s">
        <v>612</v>
      </c>
      <c r="W95" s="8">
        <v>3.4</v>
      </c>
      <c r="X95" s="9" t="s">
        <v>598</v>
      </c>
      <c r="AI95" s="42" t="s">
        <v>590</v>
      </c>
      <c r="AJ95" s="42" t="s">
        <v>591</v>
      </c>
      <c r="AM95" s="1" t="s">
        <v>508</v>
      </c>
      <c r="AN95" s="1" t="s">
        <v>592</v>
      </c>
      <c r="AO95" s="13" t="str">
        <f>algandmed!AP95</f>
        <v>VPA on terve. Avamiseks kuuskantvõti 8. Veepinnal naftasaaduste kihti pole, kuid põhjas on 32cm paksu vedelat õli.</v>
      </c>
      <c r="AP95" s="13" t="str">
        <f>algandmed!AQ95</f>
        <v>Proovi ei võeta, kuna see iseloomustab vaid naftasaaduste lahustuvust vees.</v>
      </c>
      <c r="AQ95" s="13" t="str">
        <f>algandmed!AR95</f>
        <v>-</v>
      </c>
      <c r="AR95" s="13" t="str">
        <f>algandmed!AS95</f>
        <v>Säilitada VPA puhastustööde tarbeks. Puhastustööde käigus tuleb selgitada, kas õlikiht VPA tühjaks pumpamise järgselt taastub.</v>
      </c>
      <c r="AS95" s="1" t="s">
        <v>608</v>
      </c>
      <c r="AU95" s="1">
        <f t="shared" si="50"/>
        <v>0</v>
      </c>
      <c r="AV95" s="1">
        <f t="shared" si="51"/>
        <v>5</v>
      </c>
      <c r="AW95" s="1">
        <f t="shared" si="52"/>
        <v>10</v>
      </c>
      <c r="AX95" s="1">
        <f t="shared" si="53"/>
        <v>13</v>
      </c>
      <c r="AY95" s="1">
        <f t="shared" si="54"/>
        <v>10</v>
      </c>
      <c r="AZ95" s="1">
        <f t="shared" si="55"/>
        <v>11</v>
      </c>
      <c r="BA95" s="1">
        <f t="shared" si="56"/>
        <v>14</v>
      </c>
      <c r="BB95" s="1">
        <f t="shared" si="57"/>
        <v>4</v>
      </c>
      <c r="BC95" s="1">
        <f t="shared" si="58"/>
        <v>4</v>
      </c>
      <c r="BD95" s="1">
        <f t="shared" si="59"/>
        <v>4</v>
      </c>
      <c r="BE95" s="1">
        <f t="shared" si="60"/>
        <v>1</v>
      </c>
      <c r="BF95" s="1">
        <f t="shared" si="61"/>
        <v>4</v>
      </c>
      <c r="BG95" s="1">
        <f t="shared" si="62"/>
        <v>4</v>
      </c>
      <c r="BH95" s="1">
        <f t="shared" si="63"/>
        <v>5</v>
      </c>
      <c r="BI95" s="1">
        <f t="shared" si="64"/>
        <v>44</v>
      </c>
      <c r="BJ95" s="1">
        <f t="shared" si="65"/>
        <v>65</v>
      </c>
      <c r="BK95" s="1">
        <f t="shared" si="66"/>
        <v>3</v>
      </c>
      <c r="BL95" s="1">
        <f t="shared" si="67"/>
        <v>19</v>
      </c>
      <c r="BM95" s="1">
        <f t="shared" si="68"/>
        <v>3</v>
      </c>
      <c r="BN95" s="1">
        <f t="shared" si="69"/>
        <v>90</v>
      </c>
      <c r="BO95" s="1">
        <f t="shared" si="70"/>
        <v>3</v>
      </c>
      <c r="BP95" s="1">
        <f t="shared" si="71"/>
        <v>33</v>
      </c>
      <c r="BQ95" s="1">
        <f t="shared" si="72"/>
        <v>3</v>
      </c>
      <c r="BR95" s="1">
        <f t="shared" si="73"/>
        <v>54</v>
      </c>
      <c r="BS95" s="1">
        <f t="shared" si="74"/>
        <v>0</v>
      </c>
      <c r="BT95" s="1">
        <f t="shared" si="75"/>
        <v>0</v>
      </c>
      <c r="BU95" s="1">
        <f t="shared" si="76"/>
        <v>0</v>
      </c>
      <c r="BV95" s="1">
        <f t="shared" si="77"/>
        <v>0</v>
      </c>
      <c r="BW95" s="1">
        <f t="shared" si="78"/>
        <v>0</v>
      </c>
      <c r="BX95" s="1">
        <f t="shared" si="79"/>
        <v>0</v>
      </c>
      <c r="BY95" s="1">
        <f t="shared" si="80"/>
        <v>0</v>
      </c>
      <c r="BZ95" s="1">
        <f t="shared" si="81"/>
        <v>0</v>
      </c>
      <c r="CA95" s="1">
        <f t="shared" si="82"/>
        <v>0</v>
      </c>
      <c r="CB95" s="1">
        <f t="shared" si="83"/>
        <v>0</v>
      </c>
      <c r="CC95" s="1">
        <f t="shared" si="84"/>
        <v>11</v>
      </c>
      <c r="CD95" s="1">
        <f t="shared" si="85"/>
        <v>11</v>
      </c>
      <c r="CE95" s="1">
        <f t="shared" si="86"/>
        <v>0</v>
      </c>
      <c r="CF95" s="1">
        <f t="shared" si="87"/>
        <v>0</v>
      </c>
      <c r="CG95" s="1">
        <f t="shared" si="88"/>
        <v>5</v>
      </c>
      <c r="CH95" s="1">
        <f t="shared" si="89"/>
        <v>12</v>
      </c>
      <c r="CI95" s="1">
        <f t="shared" si="90"/>
        <v>114</v>
      </c>
      <c r="CJ95" s="1">
        <f t="shared" si="91"/>
        <v>75</v>
      </c>
      <c r="CK95" s="1">
        <f t="shared" si="92"/>
        <v>1</v>
      </c>
      <c r="CL95" s="1">
        <f t="shared" si="93"/>
        <v>126</v>
      </c>
      <c r="CM95" s="1">
        <f t="shared" si="94"/>
        <v>91</v>
      </c>
      <c r="CN95" s="1">
        <f t="shared" si="95"/>
        <v>852</v>
      </c>
    </row>
    <row r="96" spans="1:92" ht="13.15" customHeight="1">
      <c r="B96" s="3" t="s">
        <v>1719</v>
      </c>
      <c r="C96" s="1" t="s">
        <v>583</v>
      </c>
      <c r="D96" s="1" t="s">
        <v>584</v>
      </c>
      <c r="E96" s="5">
        <v>438416.35399999999</v>
      </c>
      <c r="F96" s="5">
        <v>6473450.0619999999</v>
      </c>
      <c r="G96" s="4" t="s">
        <v>594</v>
      </c>
      <c r="H96" s="5">
        <v>3.38</v>
      </c>
      <c r="I96" s="5">
        <v>0.27</v>
      </c>
      <c r="J96" s="5">
        <v>4.04</v>
      </c>
      <c r="K96" s="5">
        <v>4</v>
      </c>
      <c r="L96" s="24">
        <v>1.04</v>
      </c>
      <c r="M96" s="33">
        <f t="shared" ref="M96:M127" si="96">H96-L96</f>
        <v>2.34</v>
      </c>
      <c r="N96" s="6">
        <v>42829</v>
      </c>
      <c r="O96" s="1" t="s">
        <v>618</v>
      </c>
      <c r="P96" s="9" t="s">
        <v>619</v>
      </c>
      <c r="Q96" s="8">
        <v>0.3</v>
      </c>
      <c r="R96" s="9" t="s">
        <v>620</v>
      </c>
      <c r="S96" s="8">
        <v>2.8</v>
      </c>
      <c r="T96" s="9" t="s">
        <v>621</v>
      </c>
      <c r="U96" s="8">
        <v>3.2</v>
      </c>
      <c r="V96" s="9" t="s">
        <v>622</v>
      </c>
      <c r="W96" s="8">
        <v>3.5</v>
      </c>
      <c r="X96" s="9" t="s">
        <v>613</v>
      </c>
      <c r="AI96" s="42" t="s">
        <v>79</v>
      </c>
      <c r="AJ96" s="42" t="s">
        <v>80</v>
      </c>
      <c r="AM96" s="1" t="s">
        <v>508</v>
      </c>
      <c r="AN96" s="1" t="s">
        <v>592</v>
      </c>
      <c r="AO96" s="13" t="str">
        <f>algandmed!AP96</f>
        <v>VPA on terve. Avamiseks padrunvõti 14. Veepinnal naftasaaduste kihti pole, kuid põhjas on 10cm paksu õli.</v>
      </c>
      <c r="AP96" s="13" t="str">
        <f>algandmed!AQ96</f>
        <v>Proovi ei võeta, kuna see iseloomustab vaid naftasaaduste lahustuvust vees.</v>
      </c>
      <c r="AQ96" s="13" t="str">
        <f>algandmed!AR96</f>
        <v>-</v>
      </c>
      <c r="AR96" s="13" t="str">
        <f>algandmed!AS96</f>
        <v>Säilitada VPA puhastustööde tarbeks. Puhastustööde käigus tuleb selgitada, kas õlikiht VPA tühjaks pumpamise järgselt taastub.</v>
      </c>
      <c r="AS96" s="1" t="s">
        <v>608</v>
      </c>
      <c r="AU96" s="1">
        <f t="shared" si="50"/>
        <v>0</v>
      </c>
      <c r="AV96" s="1">
        <f t="shared" si="51"/>
        <v>5</v>
      </c>
      <c r="AW96" s="1">
        <f t="shared" si="52"/>
        <v>10</v>
      </c>
      <c r="AX96" s="1">
        <f t="shared" si="53"/>
        <v>13</v>
      </c>
      <c r="AY96" s="1">
        <f t="shared" si="54"/>
        <v>10</v>
      </c>
      <c r="AZ96" s="1">
        <f t="shared" si="55"/>
        <v>11</v>
      </c>
      <c r="BA96" s="1">
        <f t="shared" si="56"/>
        <v>14</v>
      </c>
      <c r="BB96" s="1">
        <f t="shared" si="57"/>
        <v>4</v>
      </c>
      <c r="BC96" s="1">
        <f t="shared" si="58"/>
        <v>4</v>
      </c>
      <c r="BD96" s="1">
        <f t="shared" si="59"/>
        <v>4</v>
      </c>
      <c r="BE96" s="1">
        <f t="shared" si="60"/>
        <v>1</v>
      </c>
      <c r="BF96" s="1">
        <f t="shared" si="61"/>
        <v>4</v>
      </c>
      <c r="BG96" s="1">
        <f t="shared" si="62"/>
        <v>4</v>
      </c>
      <c r="BH96" s="1">
        <f t="shared" si="63"/>
        <v>5</v>
      </c>
      <c r="BI96" s="1">
        <f t="shared" si="64"/>
        <v>44</v>
      </c>
      <c r="BJ96" s="1">
        <f t="shared" si="65"/>
        <v>56</v>
      </c>
      <c r="BK96" s="1">
        <f t="shared" si="66"/>
        <v>3</v>
      </c>
      <c r="BL96" s="1">
        <f t="shared" si="67"/>
        <v>98</v>
      </c>
      <c r="BM96" s="1">
        <f t="shared" si="68"/>
        <v>3</v>
      </c>
      <c r="BN96" s="1">
        <f t="shared" si="69"/>
        <v>65</v>
      </c>
      <c r="BO96" s="1">
        <f t="shared" si="70"/>
        <v>3</v>
      </c>
      <c r="BP96" s="1">
        <f t="shared" si="71"/>
        <v>81</v>
      </c>
      <c r="BQ96" s="1">
        <f t="shared" si="72"/>
        <v>3</v>
      </c>
      <c r="BR96" s="1">
        <f t="shared" si="73"/>
        <v>51</v>
      </c>
      <c r="BS96" s="1">
        <f t="shared" si="74"/>
        <v>0</v>
      </c>
      <c r="BT96" s="1">
        <f t="shared" si="75"/>
        <v>0</v>
      </c>
      <c r="BU96" s="1">
        <f t="shared" si="76"/>
        <v>0</v>
      </c>
      <c r="BV96" s="1">
        <f t="shared" si="77"/>
        <v>0</v>
      </c>
      <c r="BW96" s="1">
        <f t="shared" si="78"/>
        <v>0</v>
      </c>
      <c r="BX96" s="1">
        <f t="shared" si="79"/>
        <v>0</v>
      </c>
      <c r="BY96" s="1">
        <f t="shared" si="80"/>
        <v>0</v>
      </c>
      <c r="BZ96" s="1">
        <f t="shared" si="81"/>
        <v>0</v>
      </c>
      <c r="CA96" s="1">
        <f t="shared" si="82"/>
        <v>0</v>
      </c>
      <c r="CB96" s="1">
        <f t="shared" si="83"/>
        <v>0</v>
      </c>
      <c r="CC96" s="1">
        <f t="shared" si="84"/>
        <v>14</v>
      </c>
      <c r="CD96" s="1">
        <f t="shared" si="85"/>
        <v>1</v>
      </c>
      <c r="CE96" s="1">
        <f t="shared" si="86"/>
        <v>0</v>
      </c>
      <c r="CF96" s="1">
        <f t="shared" si="87"/>
        <v>0</v>
      </c>
      <c r="CG96" s="1">
        <f t="shared" si="88"/>
        <v>5</v>
      </c>
      <c r="CH96" s="1">
        <f t="shared" si="89"/>
        <v>12</v>
      </c>
      <c r="CI96" s="1">
        <f t="shared" si="90"/>
        <v>105</v>
      </c>
      <c r="CJ96" s="1">
        <f t="shared" si="91"/>
        <v>75</v>
      </c>
      <c r="CK96" s="1">
        <f t="shared" si="92"/>
        <v>1</v>
      </c>
      <c r="CL96" s="1">
        <f t="shared" si="93"/>
        <v>126</v>
      </c>
      <c r="CM96" s="1">
        <f t="shared" si="94"/>
        <v>91</v>
      </c>
      <c r="CN96" s="1">
        <f t="shared" si="95"/>
        <v>926</v>
      </c>
    </row>
    <row r="97" spans="1:92" ht="13.15" customHeight="1">
      <c r="B97" s="3" t="s">
        <v>1734</v>
      </c>
      <c r="C97" s="1" t="s">
        <v>583</v>
      </c>
      <c r="D97" s="1" t="s">
        <v>584</v>
      </c>
      <c r="E97" s="5">
        <v>438416.66600000003</v>
      </c>
      <c r="F97" s="5">
        <v>6473449.3540000003</v>
      </c>
      <c r="G97" s="4" t="s">
        <v>594</v>
      </c>
      <c r="H97" s="5">
        <v>3.58</v>
      </c>
      <c r="I97" s="5">
        <v>0.48</v>
      </c>
      <c r="J97" s="5">
        <v>3.45</v>
      </c>
      <c r="K97" s="5">
        <v>3.35</v>
      </c>
      <c r="L97" s="24">
        <v>1.23</v>
      </c>
      <c r="M97" s="33">
        <f t="shared" si="96"/>
        <v>2.35</v>
      </c>
      <c r="N97" s="6">
        <v>42829</v>
      </c>
      <c r="O97" s="1" t="s">
        <v>623</v>
      </c>
      <c r="P97" s="9" t="s">
        <v>619</v>
      </c>
      <c r="Q97" s="8">
        <v>0.3</v>
      </c>
      <c r="R97" s="9" t="s">
        <v>620</v>
      </c>
      <c r="S97" s="8">
        <v>2.8</v>
      </c>
      <c r="T97" s="9" t="s">
        <v>621</v>
      </c>
      <c r="U97" s="8">
        <v>3.2</v>
      </c>
      <c r="V97" s="9" t="s">
        <v>622</v>
      </c>
      <c r="W97" s="8">
        <v>3.5</v>
      </c>
      <c r="X97" s="9" t="s">
        <v>613</v>
      </c>
      <c r="AI97" s="42" t="s">
        <v>79</v>
      </c>
      <c r="AJ97" s="42" t="s">
        <v>80</v>
      </c>
      <c r="AM97" s="1" t="s">
        <v>508</v>
      </c>
      <c r="AN97" s="1" t="s">
        <v>592</v>
      </c>
      <c r="AO97" s="13" t="str">
        <f>algandmed!AP97</f>
        <v>VPA on terve. Avamiseks padrunvõti 14; sisemine plasttoru +0,43m maapinnast. Veepinnal naftasaaduste kihti pole, kuid põhjas on pehme sete - õli.</v>
      </c>
      <c r="AP97" s="13" t="str">
        <f>algandmed!AQ97</f>
        <v>Proovi ei võeta, kuna see iseloomustab vaid naftasaaduste lahustuvust vees.</v>
      </c>
      <c r="AQ97" s="13" t="str">
        <f>algandmed!AR97</f>
        <v>-</v>
      </c>
      <c r="AR97" s="13" t="str">
        <f>algandmed!AS97</f>
        <v>Säilitada VPA puhastustööde tarbeks. Puhastustööde käigus tuleb selgitada, kas õlikiht VPA tühjaks pumpamise järgselt taastub.</v>
      </c>
      <c r="AS97" s="1" t="s">
        <v>608</v>
      </c>
      <c r="AU97" s="1">
        <f t="shared" si="50"/>
        <v>0</v>
      </c>
      <c r="AV97" s="1">
        <f t="shared" si="51"/>
        <v>6</v>
      </c>
      <c r="AW97" s="1">
        <f t="shared" si="52"/>
        <v>10</v>
      </c>
      <c r="AX97" s="1">
        <f t="shared" si="53"/>
        <v>13</v>
      </c>
      <c r="AY97" s="1">
        <f t="shared" si="54"/>
        <v>10</v>
      </c>
      <c r="AZ97" s="1">
        <f t="shared" si="55"/>
        <v>11</v>
      </c>
      <c r="BA97" s="1">
        <f t="shared" si="56"/>
        <v>14</v>
      </c>
      <c r="BB97" s="1">
        <f t="shared" si="57"/>
        <v>4</v>
      </c>
      <c r="BC97" s="1">
        <f t="shared" si="58"/>
        <v>4</v>
      </c>
      <c r="BD97" s="1">
        <f t="shared" si="59"/>
        <v>4</v>
      </c>
      <c r="BE97" s="1">
        <f t="shared" si="60"/>
        <v>4</v>
      </c>
      <c r="BF97" s="1">
        <f t="shared" si="61"/>
        <v>4</v>
      </c>
      <c r="BG97" s="1">
        <f t="shared" si="62"/>
        <v>4</v>
      </c>
      <c r="BH97" s="1">
        <f t="shared" si="63"/>
        <v>5</v>
      </c>
      <c r="BI97" s="1">
        <f t="shared" si="64"/>
        <v>60</v>
      </c>
      <c r="BJ97" s="1">
        <f t="shared" si="65"/>
        <v>56</v>
      </c>
      <c r="BK97" s="1">
        <f t="shared" si="66"/>
        <v>3</v>
      </c>
      <c r="BL97" s="1">
        <f t="shared" si="67"/>
        <v>98</v>
      </c>
      <c r="BM97" s="1">
        <f t="shared" si="68"/>
        <v>3</v>
      </c>
      <c r="BN97" s="1">
        <f t="shared" si="69"/>
        <v>65</v>
      </c>
      <c r="BO97" s="1">
        <f t="shared" si="70"/>
        <v>3</v>
      </c>
      <c r="BP97" s="1">
        <f t="shared" si="71"/>
        <v>81</v>
      </c>
      <c r="BQ97" s="1">
        <f t="shared" si="72"/>
        <v>3</v>
      </c>
      <c r="BR97" s="1">
        <f t="shared" si="73"/>
        <v>51</v>
      </c>
      <c r="BS97" s="1">
        <f t="shared" si="74"/>
        <v>0</v>
      </c>
      <c r="BT97" s="1">
        <f t="shared" si="75"/>
        <v>0</v>
      </c>
      <c r="BU97" s="1">
        <f t="shared" si="76"/>
        <v>0</v>
      </c>
      <c r="BV97" s="1">
        <f t="shared" si="77"/>
        <v>0</v>
      </c>
      <c r="BW97" s="1">
        <f t="shared" si="78"/>
        <v>0</v>
      </c>
      <c r="BX97" s="1">
        <f t="shared" si="79"/>
        <v>0</v>
      </c>
      <c r="BY97" s="1">
        <f t="shared" si="80"/>
        <v>0</v>
      </c>
      <c r="BZ97" s="1">
        <f t="shared" si="81"/>
        <v>0</v>
      </c>
      <c r="CA97" s="1">
        <f t="shared" si="82"/>
        <v>0</v>
      </c>
      <c r="CB97" s="1">
        <f t="shared" si="83"/>
        <v>0</v>
      </c>
      <c r="CC97" s="1">
        <f t="shared" si="84"/>
        <v>14</v>
      </c>
      <c r="CD97" s="1">
        <f t="shared" si="85"/>
        <v>1</v>
      </c>
      <c r="CE97" s="1">
        <f t="shared" si="86"/>
        <v>0</v>
      </c>
      <c r="CF97" s="1">
        <f t="shared" si="87"/>
        <v>0</v>
      </c>
      <c r="CG97" s="1">
        <f t="shared" si="88"/>
        <v>5</v>
      </c>
      <c r="CH97" s="1">
        <f t="shared" si="89"/>
        <v>12</v>
      </c>
      <c r="CI97" s="1">
        <f t="shared" si="90"/>
        <v>145</v>
      </c>
      <c r="CJ97" s="1">
        <f t="shared" si="91"/>
        <v>75</v>
      </c>
      <c r="CK97" s="1">
        <f t="shared" si="92"/>
        <v>1</v>
      </c>
      <c r="CL97" s="1">
        <f t="shared" si="93"/>
        <v>126</v>
      </c>
      <c r="CM97" s="1">
        <f t="shared" si="94"/>
        <v>91</v>
      </c>
      <c r="CN97" s="1">
        <f t="shared" si="95"/>
        <v>986</v>
      </c>
    </row>
    <row r="98" spans="1:92" ht="13.15" customHeight="1">
      <c r="B98" s="3" t="s">
        <v>1720</v>
      </c>
      <c r="C98" s="1" t="s">
        <v>583</v>
      </c>
      <c r="D98" s="1" t="s">
        <v>584</v>
      </c>
      <c r="E98" s="5">
        <v>438488.48100000003</v>
      </c>
      <c r="F98" s="5">
        <v>6473404.1950000003</v>
      </c>
      <c r="G98" s="4" t="s">
        <v>594</v>
      </c>
      <c r="H98" s="5">
        <v>3.01</v>
      </c>
      <c r="I98" s="5">
        <v>0.06</v>
      </c>
      <c r="J98" s="5">
        <v>3.8</v>
      </c>
      <c r="K98" s="5">
        <v>4</v>
      </c>
      <c r="L98" s="24">
        <v>0.74</v>
      </c>
      <c r="M98" s="33">
        <f t="shared" si="96"/>
        <v>2.2699999999999996</v>
      </c>
      <c r="N98" s="6">
        <v>42829</v>
      </c>
      <c r="O98" s="1" t="s">
        <v>624</v>
      </c>
      <c r="P98" s="9" t="s">
        <v>83</v>
      </c>
      <c r="Q98" s="8">
        <v>0.1</v>
      </c>
      <c r="R98" s="9" t="s">
        <v>625</v>
      </c>
      <c r="S98" s="8">
        <v>1.3</v>
      </c>
      <c r="T98" s="9" t="s">
        <v>626</v>
      </c>
      <c r="U98" s="8">
        <v>3.1</v>
      </c>
      <c r="V98" s="9" t="s">
        <v>598</v>
      </c>
      <c r="AI98" s="42" t="s">
        <v>79</v>
      </c>
      <c r="AJ98" s="42" t="s">
        <v>80</v>
      </c>
      <c r="AM98" s="1" t="s">
        <v>508</v>
      </c>
      <c r="AN98" s="1" t="s">
        <v>592</v>
      </c>
      <c r="AO98" s="13" t="str">
        <f>algandmed!AP98</f>
        <v>VPA on terve. Avamiseks padrunvõti 14. VPA on võrreldes rajatuga 0,2m madalam. Veepinnal naftasaaduste kihti pole, kuid põhjas 3,7-3,8m on paks õli.</v>
      </c>
      <c r="AP98" s="13" t="str">
        <f>algandmed!AQ98</f>
        <v>Proovi ei võeta, kuna see iseloomustab vaid naftasaaduste lahustuvust vees.</v>
      </c>
      <c r="AQ98" s="13" t="str">
        <f>algandmed!AR98</f>
        <v>-</v>
      </c>
      <c r="AR98" s="13" t="str">
        <f>algandmed!AS98</f>
        <v>Säilitada VPA puhastustööde tarbeks. Puhastustööde käigus tuleb selgitada, kas õlikiht VPA tühjaks pumpamise järgselt taastub.</v>
      </c>
      <c r="AS98" s="1" t="s">
        <v>608</v>
      </c>
      <c r="AU98" s="1">
        <f t="shared" si="50"/>
        <v>0</v>
      </c>
      <c r="AV98" s="1">
        <f t="shared" si="51"/>
        <v>5</v>
      </c>
      <c r="AW98" s="1">
        <f t="shared" si="52"/>
        <v>10</v>
      </c>
      <c r="AX98" s="1">
        <f t="shared" si="53"/>
        <v>13</v>
      </c>
      <c r="AY98" s="1">
        <f t="shared" si="54"/>
        <v>10</v>
      </c>
      <c r="AZ98" s="1">
        <f t="shared" si="55"/>
        <v>11</v>
      </c>
      <c r="BA98" s="1">
        <f t="shared" si="56"/>
        <v>14</v>
      </c>
      <c r="BB98" s="1">
        <f t="shared" si="57"/>
        <v>4</v>
      </c>
      <c r="BC98" s="1">
        <f t="shared" si="58"/>
        <v>4</v>
      </c>
      <c r="BD98" s="1">
        <f t="shared" si="59"/>
        <v>3</v>
      </c>
      <c r="BE98" s="1">
        <f t="shared" si="60"/>
        <v>1</v>
      </c>
      <c r="BF98" s="1">
        <f t="shared" si="61"/>
        <v>4</v>
      </c>
      <c r="BG98" s="1">
        <f t="shared" si="62"/>
        <v>4</v>
      </c>
      <c r="BH98" s="1">
        <f t="shared" si="63"/>
        <v>5</v>
      </c>
      <c r="BI98" s="1">
        <f t="shared" si="64"/>
        <v>41</v>
      </c>
      <c r="BJ98" s="1">
        <f t="shared" si="65"/>
        <v>4</v>
      </c>
      <c r="BK98" s="1">
        <f t="shared" si="66"/>
        <v>3</v>
      </c>
      <c r="BL98" s="1">
        <f t="shared" si="67"/>
        <v>56</v>
      </c>
      <c r="BM98" s="1">
        <f t="shared" si="68"/>
        <v>3</v>
      </c>
      <c r="BN98" s="1">
        <f t="shared" si="69"/>
        <v>93</v>
      </c>
      <c r="BO98" s="1">
        <f t="shared" si="70"/>
        <v>3</v>
      </c>
      <c r="BP98" s="1">
        <f t="shared" si="71"/>
        <v>54</v>
      </c>
      <c r="BQ98" s="1">
        <f t="shared" si="72"/>
        <v>0</v>
      </c>
      <c r="BR98" s="1">
        <f t="shared" si="73"/>
        <v>0</v>
      </c>
      <c r="BS98" s="1">
        <f t="shared" si="74"/>
        <v>0</v>
      </c>
      <c r="BT98" s="1">
        <f t="shared" si="75"/>
        <v>0</v>
      </c>
      <c r="BU98" s="1">
        <f t="shared" si="76"/>
        <v>0</v>
      </c>
      <c r="BV98" s="1">
        <f t="shared" si="77"/>
        <v>0</v>
      </c>
      <c r="BW98" s="1">
        <f t="shared" si="78"/>
        <v>0</v>
      </c>
      <c r="BX98" s="1">
        <f t="shared" si="79"/>
        <v>0</v>
      </c>
      <c r="BY98" s="1">
        <f t="shared" si="80"/>
        <v>0</v>
      </c>
      <c r="BZ98" s="1">
        <f t="shared" si="81"/>
        <v>0</v>
      </c>
      <c r="CA98" s="1">
        <f t="shared" si="82"/>
        <v>0</v>
      </c>
      <c r="CB98" s="1">
        <f t="shared" si="83"/>
        <v>0</v>
      </c>
      <c r="CC98" s="1">
        <f t="shared" si="84"/>
        <v>14</v>
      </c>
      <c r="CD98" s="1">
        <f t="shared" si="85"/>
        <v>1</v>
      </c>
      <c r="CE98" s="1">
        <f t="shared" si="86"/>
        <v>0</v>
      </c>
      <c r="CF98" s="1">
        <f t="shared" si="87"/>
        <v>0</v>
      </c>
      <c r="CG98" s="1">
        <f t="shared" si="88"/>
        <v>5</v>
      </c>
      <c r="CH98" s="1">
        <f t="shared" si="89"/>
        <v>12</v>
      </c>
      <c r="CI98" s="1">
        <f t="shared" si="90"/>
        <v>148</v>
      </c>
      <c r="CJ98" s="1">
        <f t="shared" si="91"/>
        <v>75</v>
      </c>
      <c r="CK98" s="1">
        <f t="shared" si="92"/>
        <v>1</v>
      </c>
      <c r="CL98" s="1">
        <f t="shared" si="93"/>
        <v>126</v>
      </c>
      <c r="CM98" s="1">
        <f t="shared" si="94"/>
        <v>91</v>
      </c>
      <c r="CN98" s="1">
        <f t="shared" si="95"/>
        <v>818</v>
      </c>
    </row>
    <row r="99" spans="1:92" ht="13.15" customHeight="1">
      <c r="B99" s="3" t="s">
        <v>627</v>
      </c>
      <c r="C99" s="1" t="s">
        <v>583</v>
      </c>
      <c r="D99" s="1" t="s">
        <v>584</v>
      </c>
      <c r="E99" s="5">
        <v>438423.09</v>
      </c>
      <c r="F99" s="5">
        <v>6473415.5700000003</v>
      </c>
      <c r="G99" s="4" t="s">
        <v>594</v>
      </c>
      <c r="H99" s="5">
        <v>5.01</v>
      </c>
      <c r="I99" s="5">
        <v>0.43</v>
      </c>
      <c r="J99" s="5">
        <v>3.88</v>
      </c>
      <c r="K99" s="5">
        <v>3.8</v>
      </c>
      <c r="L99" s="24">
        <v>2.2400000000000002</v>
      </c>
      <c r="M99" s="33">
        <f t="shared" si="96"/>
        <v>2.7699999999999996</v>
      </c>
      <c r="N99" s="6">
        <v>42829</v>
      </c>
      <c r="O99" s="1" t="s">
        <v>628</v>
      </c>
      <c r="P99" s="9" t="s">
        <v>629</v>
      </c>
      <c r="Q99" s="8">
        <v>0.6</v>
      </c>
      <c r="R99" s="9" t="s">
        <v>630</v>
      </c>
      <c r="S99" s="8">
        <v>1.8</v>
      </c>
      <c r="T99" s="9" t="s">
        <v>631</v>
      </c>
      <c r="U99" s="8">
        <v>4.2</v>
      </c>
      <c r="V99" s="9" t="s">
        <v>78</v>
      </c>
      <c r="AI99" s="42" t="s">
        <v>79</v>
      </c>
      <c r="AJ99" s="42" t="s">
        <v>80</v>
      </c>
      <c r="AM99" s="1" t="s">
        <v>508</v>
      </c>
      <c r="AN99" s="1" t="s">
        <v>592</v>
      </c>
      <c r="AO99" s="13" t="str">
        <f>algandmed!AP99</f>
        <v>VPA on terve. Avamiseks 6-kantvõti 8; sisemine plasttoru +0,16m maapinnast. Veepinnal naftasaaduste kihti pole, kuid põhjas on pehme sete - õli.</v>
      </c>
      <c r="AP99" s="13" t="str">
        <f>algandmed!AQ99</f>
        <v>Proovi ei võeta, kuna see iseloomustab vaid naftasaaduste lahustuvust vees.</v>
      </c>
      <c r="AQ99" s="13" t="str">
        <f>algandmed!AR99</f>
        <v>-</v>
      </c>
      <c r="AR99" s="13" t="str">
        <f>algandmed!AS99</f>
        <v>Säilitada VPA puhastustööde tarbeks. Puhastustööde käigus tuleb selgitada, kas õlikiht VPA tühjaks pumpamise järgselt taastub.</v>
      </c>
      <c r="AS99" s="1" t="s">
        <v>608</v>
      </c>
      <c r="AU99" s="1">
        <f t="shared" si="50"/>
        <v>0</v>
      </c>
      <c r="AV99" s="1">
        <f t="shared" si="51"/>
        <v>6</v>
      </c>
      <c r="AW99" s="1">
        <f t="shared" si="52"/>
        <v>10</v>
      </c>
      <c r="AX99" s="1">
        <f t="shared" si="53"/>
        <v>13</v>
      </c>
      <c r="AY99" s="1">
        <f t="shared" si="54"/>
        <v>9</v>
      </c>
      <c r="AZ99" s="1">
        <f t="shared" si="55"/>
        <v>10</v>
      </c>
      <c r="BA99" s="1">
        <f t="shared" si="56"/>
        <v>14</v>
      </c>
      <c r="BB99" s="1">
        <f t="shared" si="57"/>
        <v>4</v>
      </c>
      <c r="BC99" s="1">
        <f t="shared" si="58"/>
        <v>4</v>
      </c>
      <c r="BD99" s="1">
        <f t="shared" si="59"/>
        <v>4</v>
      </c>
      <c r="BE99" s="1">
        <f t="shared" si="60"/>
        <v>3</v>
      </c>
      <c r="BF99" s="1">
        <f t="shared" si="61"/>
        <v>4</v>
      </c>
      <c r="BG99" s="1">
        <f t="shared" si="62"/>
        <v>4</v>
      </c>
      <c r="BH99" s="1">
        <f t="shared" si="63"/>
        <v>5</v>
      </c>
      <c r="BI99" s="1">
        <f t="shared" si="64"/>
        <v>58</v>
      </c>
      <c r="BJ99" s="1">
        <f t="shared" si="65"/>
        <v>75</v>
      </c>
      <c r="BK99" s="1">
        <f t="shared" si="66"/>
        <v>3</v>
      </c>
      <c r="BL99" s="1">
        <f t="shared" si="67"/>
        <v>135</v>
      </c>
      <c r="BM99" s="1">
        <f t="shared" si="68"/>
        <v>3</v>
      </c>
      <c r="BN99" s="1">
        <f t="shared" si="69"/>
        <v>81</v>
      </c>
      <c r="BO99" s="1">
        <f t="shared" si="70"/>
        <v>3</v>
      </c>
      <c r="BP99" s="1">
        <f t="shared" si="71"/>
        <v>9</v>
      </c>
      <c r="BQ99" s="1">
        <f t="shared" si="72"/>
        <v>0</v>
      </c>
      <c r="BR99" s="1">
        <f t="shared" si="73"/>
        <v>0</v>
      </c>
      <c r="BS99" s="1">
        <f t="shared" si="74"/>
        <v>0</v>
      </c>
      <c r="BT99" s="1">
        <f t="shared" si="75"/>
        <v>0</v>
      </c>
      <c r="BU99" s="1">
        <f t="shared" si="76"/>
        <v>0</v>
      </c>
      <c r="BV99" s="1">
        <f t="shared" si="77"/>
        <v>0</v>
      </c>
      <c r="BW99" s="1">
        <f t="shared" si="78"/>
        <v>0</v>
      </c>
      <c r="BX99" s="1">
        <f t="shared" si="79"/>
        <v>0</v>
      </c>
      <c r="BY99" s="1">
        <f t="shared" si="80"/>
        <v>0</v>
      </c>
      <c r="BZ99" s="1">
        <f t="shared" si="81"/>
        <v>0</v>
      </c>
      <c r="CA99" s="1">
        <f t="shared" si="82"/>
        <v>0</v>
      </c>
      <c r="CB99" s="1">
        <f t="shared" si="83"/>
        <v>0</v>
      </c>
      <c r="CC99" s="1">
        <f t="shared" si="84"/>
        <v>14</v>
      </c>
      <c r="CD99" s="1">
        <f t="shared" si="85"/>
        <v>1</v>
      </c>
      <c r="CE99" s="1">
        <f t="shared" si="86"/>
        <v>0</v>
      </c>
      <c r="CF99" s="1">
        <f t="shared" si="87"/>
        <v>0</v>
      </c>
      <c r="CG99" s="1">
        <f t="shared" si="88"/>
        <v>5</v>
      </c>
      <c r="CH99" s="1">
        <f t="shared" si="89"/>
        <v>12</v>
      </c>
      <c r="CI99" s="1">
        <f t="shared" si="90"/>
        <v>144</v>
      </c>
      <c r="CJ99" s="1">
        <f t="shared" si="91"/>
        <v>75</v>
      </c>
      <c r="CK99" s="1">
        <f t="shared" si="92"/>
        <v>1</v>
      </c>
      <c r="CL99" s="1">
        <f t="shared" si="93"/>
        <v>126</v>
      </c>
      <c r="CM99" s="1">
        <f t="shared" si="94"/>
        <v>91</v>
      </c>
      <c r="CN99" s="1">
        <f t="shared" si="95"/>
        <v>926</v>
      </c>
    </row>
    <row r="100" spans="1:92" ht="13.15" customHeight="1">
      <c r="B100" s="3" t="s">
        <v>632</v>
      </c>
      <c r="C100" s="1" t="s">
        <v>583</v>
      </c>
      <c r="D100" s="1" t="s">
        <v>584</v>
      </c>
      <c r="E100" s="5">
        <v>438455.08799999999</v>
      </c>
      <c r="F100" s="5">
        <v>6473432.4230000004</v>
      </c>
      <c r="G100" s="4" t="s">
        <v>585</v>
      </c>
      <c r="H100" s="5">
        <v>3.7</v>
      </c>
      <c r="I100" s="5">
        <v>0.63</v>
      </c>
      <c r="J100" s="5">
        <v>3</v>
      </c>
      <c r="K100" s="5">
        <v>3.1</v>
      </c>
      <c r="L100" s="24">
        <v>1.32</v>
      </c>
      <c r="M100" s="33">
        <f t="shared" si="96"/>
        <v>2.38</v>
      </c>
      <c r="N100" s="6">
        <v>42829</v>
      </c>
      <c r="O100" s="1" t="s">
        <v>633</v>
      </c>
      <c r="P100" s="9" t="s">
        <v>634</v>
      </c>
      <c r="Q100" s="8">
        <v>1.2</v>
      </c>
      <c r="R100" s="9" t="s">
        <v>635</v>
      </c>
      <c r="S100" s="8">
        <v>1.5</v>
      </c>
      <c r="T100" s="9" t="s">
        <v>636</v>
      </c>
      <c r="U100" s="8">
        <v>2.4</v>
      </c>
      <c r="V100" s="9" t="s">
        <v>637</v>
      </c>
      <c r="W100" s="8">
        <v>3.3</v>
      </c>
      <c r="X100" s="9" t="s">
        <v>78</v>
      </c>
      <c r="AI100" s="42" t="s">
        <v>590</v>
      </c>
      <c r="AJ100" s="42" t="s">
        <v>591</v>
      </c>
      <c r="AM100" s="1" t="s">
        <v>508</v>
      </c>
      <c r="AN100" s="1" t="s">
        <v>592</v>
      </c>
      <c r="AO100" s="13" t="str">
        <f>algandmed!AP100</f>
        <v>VPA on terve. Avamiseks 6-kantvõti 8. Veepinnal naftasaaduste kihti pole, kuid põhjas on pehme sete - õli.</v>
      </c>
      <c r="AP100" s="13" t="str">
        <f>algandmed!AQ100</f>
        <v>Proovi ei võeta, kuna see iseloomustab vaid naftasaaduste lahustuvust vees.</v>
      </c>
      <c r="AQ100" s="13" t="str">
        <f>algandmed!AR100</f>
        <v>-</v>
      </c>
      <c r="AR100" s="13" t="str">
        <f>algandmed!AS100</f>
        <v>Säilitada VPA puhastustööde tarbeks. Puhastustööde käigus tuleb selgitada, kas õlikiht VPA tühjaks pumpamise järgselt taastub.</v>
      </c>
      <c r="AS100" s="1" t="s">
        <v>608</v>
      </c>
      <c r="AU100" s="1">
        <f t="shared" si="50"/>
        <v>0</v>
      </c>
      <c r="AV100" s="1">
        <f t="shared" si="51"/>
        <v>6</v>
      </c>
      <c r="AW100" s="1">
        <f t="shared" si="52"/>
        <v>10</v>
      </c>
      <c r="AX100" s="1">
        <f t="shared" si="53"/>
        <v>13</v>
      </c>
      <c r="AY100" s="1">
        <f t="shared" si="54"/>
        <v>10</v>
      </c>
      <c r="AZ100" s="1">
        <f t="shared" si="55"/>
        <v>11</v>
      </c>
      <c r="BA100" s="1">
        <f t="shared" si="56"/>
        <v>14</v>
      </c>
      <c r="BB100" s="1">
        <f t="shared" si="57"/>
        <v>3</v>
      </c>
      <c r="BC100" s="1">
        <f t="shared" si="58"/>
        <v>4</v>
      </c>
      <c r="BD100" s="1">
        <f t="shared" si="59"/>
        <v>1</v>
      </c>
      <c r="BE100" s="1">
        <f t="shared" si="60"/>
        <v>3</v>
      </c>
      <c r="BF100" s="1">
        <f t="shared" si="61"/>
        <v>4</v>
      </c>
      <c r="BG100" s="1">
        <f t="shared" si="62"/>
        <v>4</v>
      </c>
      <c r="BH100" s="1">
        <f t="shared" si="63"/>
        <v>5</v>
      </c>
      <c r="BI100" s="1">
        <f t="shared" si="64"/>
        <v>58</v>
      </c>
      <c r="BJ100" s="1">
        <f t="shared" si="65"/>
        <v>88</v>
      </c>
      <c r="BK100" s="1">
        <f t="shared" si="66"/>
        <v>3</v>
      </c>
      <c r="BL100" s="1">
        <f t="shared" si="67"/>
        <v>20</v>
      </c>
      <c r="BM100" s="1">
        <f t="shared" si="68"/>
        <v>3</v>
      </c>
      <c r="BN100" s="1">
        <f t="shared" si="69"/>
        <v>35</v>
      </c>
      <c r="BO100" s="1">
        <f t="shared" si="70"/>
        <v>3</v>
      </c>
      <c r="BP100" s="1">
        <f t="shared" si="71"/>
        <v>118</v>
      </c>
      <c r="BQ100" s="1">
        <f t="shared" si="72"/>
        <v>3</v>
      </c>
      <c r="BR100" s="1">
        <f t="shared" si="73"/>
        <v>9</v>
      </c>
      <c r="BS100" s="1">
        <f t="shared" si="74"/>
        <v>0</v>
      </c>
      <c r="BT100" s="1">
        <f t="shared" si="75"/>
        <v>0</v>
      </c>
      <c r="BU100" s="1">
        <f t="shared" si="76"/>
        <v>0</v>
      </c>
      <c r="BV100" s="1">
        <f t="shared" si="77"/>
        <v>0</v>
      </c>
      <c r="BW100" s="1">
        <f t="shared" si="78"/>
        <v>0</v>
      </c>
      <c r="BX100" s="1">
        <f t="shared" si="79"/>
        <v>0</v>
      </c>
      <c r="BY100" s="1">
        <f t="shared" si="80"/>
        <v>0</v>
      </c>
      <c r="BZ100" s="1">
        <f t="shared" si="81"/>
        <v>0</v>
      </c>
      <c r="CA100" s="1">
        <f t="shared" si="82"/>
        <v>0</v>
      </c>
      <c r="CB100" s="1">
        <f t="shared" si="83"/>
        <v>0</v>
      </c>
      <c r="CC100" s="1">
        <f t="shared" si="84"/>
        <v>11</v>
      </c>
      <c r="CD100" s="1">
        <f t="shared" si="85"/>
        <v>11</v>
      </c>
      <c r="CE100" s="1">
        <f t="shared" si="86"/>
        <v>0</v>
      </c>
      <c r="CF100" s="1">
        <f t="shared" si="87"/>
        <v>0</v>
      </c>
      <c r="CG100" s="1">
        <f t="shared" si="88"/>
        <v>5</v>
      </c>
      <c r="CH100" s="1">
        <f t="shared" si="89"/>
        <v>12</v>
      </c>
      <c r="CI100" s="1">
        <f t="shared" si="90"/>
        <v>106</v>
      </c>
      <c r="CJ100" s="1">
        <f t="shared" si="91"/>
        <v>75</v>
      </c>
      <c r="CK100" s="1">
        <f t="shared" si="92"/>
        <v>1</v>
      </c>
      <c r="CL100" s="1">
        <f t="shared" si="93"/>
        <v>126</v>
      </c>
      <c r="CM100" s="1">
        <f t="shared" si="94"/>
        <v>91</v>
      </c>
      <c r="CN100" s="1">
        <f t="shared" si="95"/>
        <v>866</v>
      </c>
    </row>
    <row r="101" spans="1:92" ht="13.15" customHeight="1">
      <c r="B101" s="3" t="s">
        <v>1775</v>
      </c>
      <c r="C101" s="1" t="s">
        <v>638</v>
      </c>
      <c r="D101" s="3" t="s">
        <v>639</v>
      </c>
      <c r="E101" s="5">
        <v>540887.49300000002</v>
      </c>
      <c r="F101" s="5">
        <v>6590712.1689999998</v>
      </c>
      <c r="G101" s="4" t="s">
        <v>640</v>
      </c>
      <c r="H101" s="5">
        <v>7.26</v>
      </c>
      <c r="I101" s="5">
        <v>-0.34</v>
      </c>
      <c r="J101" s="5">
        <v>4.3899999999999997</v>
      </c>
      <c r="K101" s="5">
        <v>4.3899999999999997</v>
      </c>
      <c r="L101" s="24">
        <v>3.57</v>
      </c>
      <c r="M101" s="33">
        <f t="shared" si="96"/>
        <v>3.69</v>
      </c>
      <c r="N101" s="6">
        <v>42902</v>
      </c>
      <c r="O101" s="1" t="s">
        <v>641</v>
      </c>
      <c r="P101" s="9" t="s">
        <v>642</v>
      </c>
      <c r="Q101" s="8">
        <v>2.8</v>
      </c>
      <c r="R101" s="9" t="s">
        <v>77</v>
      </c>
      <c r="AI101" s="42" t="s">
        <v>79</v>
      </c>
      <c r="AJ101" s="42" t="s">
        <v>80</v>
      </c>
      <c r="AK101" s="56" t="s">
        <v>1830</v>
      </c>
      <c r="AM101" s="14" t="s">
        <v>116</v>
      </c>
      <c r="AN101" s="1" t="s">
        <v>117</v>
      </c>
      <c r="AO101" s="13" t="str">
        <f>algandmed!AP101</f>
        <v>VPA on terve. Suue maapinnast allpool väikeses lohus. Päise avamiseks 6-kantvõti 6. Plasttorul on paine või takistus ees. 1m proovivõtutoru läheb vaevu läbi. Veepinnal naftasaaduste kihti pole, vesi rauane.</v>
      </c>
      <c r="AP101" s="13" t="str">
        <f>algandmed!AQ101</f>
        <v>Proov võeti baileriga.</v>
      </c>
      <c r="AQ101" s="13" t="str">
        <f>algandmed!AR101</f>
        <v>Proovi võtmiseks 09.10.2017 pumbaga MP-1 oli vett vähe, vaid 1,2l. Proov võeti baileriga pärast 1-kordset veekoguse (1,2l) väljavõtmist.</v>
      </c>
      <c r="AR101" s="13" t="str">
        <f>algandmed!AS101</f>
        <v xml:space="preserve">VPA tuleb nõuetekohaselt likvideerida. </v>
      </c>
      <c r="AS101" s="1" t="s">
        <v>643</v>
      </c>
      <c r="AU101" s="1">
        <f t="shared" si="50"/>
        <v>0</v>
      </c>
      <c r="AV101" s="1">
        <f t="shared" si="51"/>
        <v>4</v>
      </c>
      <c r="AW101" s="1">
        <f t="shared" si="52"/>
        <v>10</v>
      </c>
      <c r="AX101" s="1">
        <f t="shared" si="53"/>
        <v>10</v>
      </c>
      <c r="AY101" s="1">
        <f t="shared" si="54"/>
        <v>10</v>
      </c>
      <c r="AZ101" s="1">
        <f t="shared" si="55"/>
        <v>11</v>
      </c>
      <c r="BA101" s="1">
        <f t="shared" si="56"/>
        <v>14</v>
      </c>
      <c r="BB101" s="1">
        <f t="shared" si="57"/>
        <v>4</v>
      </c>
      <c r="BC101" s="1">
        <f t="shared" si="58"/>
        <v>5</v>
      </c>
      <c r="BD101" s="1">
        <f t="shared" si="59"/>
        <v>4</v>
      </c>
      <c r="BE101" s="1">
        <f t="shared" si="60"/>
        <v>4</v>
      </c>
      <c r="BF101" s="1">
        <f t="shared" si="61"/>
        <v>4</v>
      </c>
      <c r="BG101" s="1">
        <f t="shared" si="62"/>
        <v>4</v>
      </c>
      <c r="BH101" s="1">
        <f t="shared" si="63"/>
        <v>5</v>
      </c>
      <c r="BI101" s="1">
        <f t="shared" si="64"/>
        <v>56</v>
      </c>
      <c r="BJ101" s="1">
        <f t="shared" si="65"/>
        <v>42</v>
      </c>
      <c r="BK101" s="1">
        <f t="shared" si="66"/>
        <v>3</v>
      </c>
      <c r="BL101" s="1">
        <f t="shared" si="67"/>
        <v>14</v>
      </c>
      <c r="BM101" s="1">
        <f t="shared" si="68"/>
        <v>0</v>
      </c>
      <c r="BN101" s="1">
        <f t="shared" si="69"/>
        <v>0</v>
      </c>
      <c r="BO101" s="1">
        <f t="shared" si="70"/>
        <v>0</v>
      </c>
      <c r="BP101" s="1">
        <f t="shared" si="71"/>
        <v>0</v>
      </c>
      <c r="BQ101" s="1">
        <f t="shared" si="72"/>
        <v>0</v>
      </c>
      <c r="BR101" s="1">
        <f t="shared" si="73"/>
        <v>0</v>
      </c>
      <c r="BS101" s="1">
        <f t="shared" si="74"/>
        <v>0</v>
      </c>
      <c r="BT101" s="1">
        <f t="shared" si="75"/>
        <v>0</v>
      </c>
      <c r="BU101" s="1">
        <f t="shared" si="76"/>
        <v>0</v>
      </c>
      <c r="BV101" s="1">
        <f t="shared" si="77"/>
        <v>0</v>
      </c>
      <c r="BW101" s="1">
        <f t="shared" si="78"/>
        <v>0</v>
      </c>
      <c r="BX101" s="1">
        <f t="shared" si="79"/>
        <v>0</v>
      </c>
      <c r="BY101" s="1">
        <f t="shared" si="80"/>
        <v>0</v>
      </c>
      <c r="BZ101" s="1">
        <f t="shared" si="81"/>
        <v>0</v>
      </c>
      <c r="CA101" s="1">
        <f t="shared" si="82"/>
        <v>0</v>
      </c>
      <c r="CB101" s="1">
        <f t="shared" si="83"/>
        <v>0</v>
      </c>
      <c r="CC101" s="1">
        <f t="shared" si="84"/>
        <v>14</v>
      </c>
      <c r="CD101" s="1">
        <f t="shared" si="85"/>
        <v>1</v>
      </c>
      <c r="CE101" s="1">
        <f t="shared" si="86"/>
        <v>54</v>
      </c>
      <c r="CF101" s="1">
        <f t="shared" si="87"/>
        <v>0</v>
      </c>
      <c r="CG101" s="1">
        <f t="shared" si="88"/>
        <v>5</v>
      </c>
      <c r="CH101" s="1">
        <f t="shared" si="89"/>
        <v>7</v>
      </c>
      <c r="CI101" s="1">
        <f t="shared" si="90"/>
        <v>206</v>
      </c>
      <c r="CJ101" s="1">
        <f t="shared" si="91"/>
        <v>22</v>
      </c>
      <c r="CK101" s="1">
        <f t="shared" si="92"/>
        <v>136</v>
      </c>
      <c r="CL101" s="1">
        <f t="shared" si="93"/>
        <v>39</v>
      </c>
      <c r="CM101" s="1">
        <f t="shared" si="94"/>
        <v>138</v>
      </c>
      <c r="CN101" s="1">
        <f t="shared" si="95"/>
        <v>826</v>
      </c>
    </row>
    <row r="102" spans="1:92" ht="13.15" customHeight="1">
      <c r="B102" s="3" t="s">
        <v>1776</v>
      </c>
      <c r="C102" s="1" t="s">
        <v>638</v>
      </c>
      <c r="D102" s="3" t="s">
        <v>639</v>
      </c>
      <c r="E102" s="5">
        <v>540899.49600000004</v>
      </c>
      <c r="F102" s="5">
        <v>6590748.6220000004</v>
      </c>
      <c r="G102" s="4" t="s">
        <v>640</v>
      </c>
      <c r="H102" s="5">
        <v>3.12</v>
      </c>
      <c r="I102" s="5">
        <v>-0.18</v>
      </c>
      <c r="J102" s="5">
        <v>2.33</v>
      </c>
      <c r="K102" s="5">
        <v>3.1</v>
      </c>
      <c r="L102" s="24">
        <v>1.32</v>
      </c>
      <c r="M102" s="33">
        <f t="shared" si="96"/>
        <v>1.8</v>
      </c>
      <c r="N102" s="6">
        <v>42902</v>
      </c>
      <c r="O102" s="1" t="s">
        <v>644</v>
      </c>
      <c r="P102" s="9" t="s">
        <v>642</v>
      </c>
      <c r="AI102" s="42" t="s">
        <v>79</v>
      </c>
      <c r="AJ102" s="42" t="s">
        <v>80</v>
      </c>
      <c r="AK102" s="56" t="s">
        <v>1830</v>
      </c>
      <c r="AM102" s="14" t="s">
        <v>116</v>
      </c>
      <c r="AN102" s="1" t="s">
        <v>117</v>
      </c>
      <c r="AO102" s="13" t="str">
        <f>algandmed!AP102</f>
        <v>VPA on terve. Suue maapinnaga tasa asfaltplatsil, autoparklas. Suue on kaetu väikese malmkaanega. Veepinnal naftasaaduste kihti pole.</v>
      </c>
      <c r="AP102" s="13" t="str">
        <f>algandmed!AQ102</f>
        <v>Proov võeti baileriga. Proovi ei saa võtta, kui asfaldialune šaht on üle ujutatud sademevee poolt.</v>
      </c>
      <c r="AQ102" s="13" t="str">
        <f>algandmed!AR102</f>
        <v>Proovi võtmiseks 09.10.2017 pumbaga MP-1 oli vett vähe, vaid 2l. Proov võeti baileriga pärast 1-kordset veekoguse (2l) väljavõtmist.</v>
      </c>
      <c r="AR102" s="13" t="str">
        <f>algandmed!AS102</f>
        <v>Jätkata seiret.</v>
      </c>
      <c r="AS102" s="1" t="s">
        <v>643</v>
      </c>
      <c r="AU102" s="1">
        <f t="shared" si="50"/>
        <v>0</v>
      </c>
      <c r="AV102" s="1">
        <f t="shared" si="51"/>
        <v>4</v>
      </c>
      <c r="AW102" s="1">
        <f t="shared" si="52"/>
        <v>10</v>
      </c>
      <c r="AX102" s="1">
        <f t="shared" si="53"/>
        <v>10</v>
      </c>
      <c r="AY102" s="1">
        <f t="shared" si="54"/>
        <v>10</v>
      </c>
      <c r="AZ102" s="1">
        <f t="shared" si="55"/>
        <v>11</v>
      </c>
      <c r="BA102" s="1">
        <f t="shared" si="56"/>
        <v>14</v>
      </c>
      <c r="BB102" s="1">
        <f t="shared" si="57"/>
        <v>4</v>
      </c>
      <c r="BC102" s="1">
        <f t="shared" si="58"/>
        <v>5</v>
      </c>
      <c r="BD102" s="1">
        <f t="shared" si="59"/>
        <v>4</v>
      </c>
      <c r="BE102" s="1">
        <f t="shared" si="60"/>
        <v>3</v>
      </c>
      <c r="BF102" s="1">
        <f t="shared" si="61"/>
        <v>4</v>
      </c>
      <c r="BG102" s="1">
        <f t="shared" si="62"/>
        <v>3</v>
      </c>
      <c r="BH102" s="1">
        <f t="shared" si="63"/>
        <v>5</v>
      </c>
      <c r="BI102" s="1">
        <f t="shared" si="64"/>
        <v>54</v>
      </c>
      <c r="BJ102" s="1">
        <f t="shared" si="65"/>
        <v>42</v>
      </c>
      <c r="BK102" s="1">
        <f t="shared" si="66"/>
        <v>0</v>
      </c>
      <c r="BL102" s="1">
        <f t="shared" si="67"/>
        <v>0</v>
      </c>
      <c r="BM102" s="1">
        <f t="shared" si="68"/>
        <v>0</v>
      </c>
      <c r="BN102" s="1">
        <f t="shared" si="69"/>
        <v>0</v>
      </c>
      <c r="BO102" s="1">
        <f t="shared" si="70"/>
        <v>0</v>
      </c>
      <c r="BP102" s="1">
        <f t="shared" si="71"/>
        <v>0</v>
      </c>
      <c r="BQ102" s="1">
        <f t="shared" si="72"/>
        <v>0</v>
      </c>
      <c r="BR102" s="1">
        <f t="shared" si="73"/>
        <v>0</v>
      </c>
      <c r="BS102" s="1">
        <f t="shared" si="74"/>
        <v>0</v>
      </c>
      <c r="BT102" s="1">
        <f t="shared" si="75"/>
        <v>0</v>
      </c>
      <c r="BU102" s="1">
        <f t="shared" si="76"/>
        <v>0</v>
      </c>
      <c r="BV102" s="1">
        <f t="shared" si="77"/>
        <v>0</v>
      </c>
      <c r="BW102" s="1">
        <f t="shared" si="78"/>
        <v>0</v>
      </c>
      <c r="BX102" s="1">
        <f t="shared" si="79"/>
        <v>0</v>
      </c>
      <c r="BY102" s="1">
        <f t="shared" si="80"/>
        <v>0</v>
      </c>
      <c r="BZ102" s="1">
        <f t="shared" si="81"/>
        <v>0</v>
      </c>
      <c r="CA102" s="1">
        <f t="shared" si="82"/>
        <v>0</v>
      </c>
      <c r="CB102" s="1">
        <f t="shared" si="83"/>
        <v>0</v>
      </c>
      <c r="CC102" s="1">
        <f t="shared" si="84"/>
        <v>14</v>
      </c>
      <c r="CD102" s="1">
        <f t="shared" si="85"/>
        <v>1</v>
      </c>
      <c r="CE102" s="1">
        <f t="shared" si="86"/>
        <v>54</v>
      </c>
      <c r="CF102" s="1">
        <f t="shared" si="87"/>
        <v>0</v>
      </c>
      <c r="CG102" s="1">
        <f t="shared" si="88"/>
        <v>5</v>
      </c>
      <c r="CH102" s="1">
        <f t="shared" si="89"/>
        <v>7</v>
      </c>
      <c r="CI102" s="1">
        <f t="shared" si="90"/>
        <v>133</v>
      </c>
      <c r="CJ102" s="1">
        <f t="shared" si="91"/>
        <v>98</v>
      </c>
      <c r="CK102" s="1">
        <f t="shared" si="92"/>
        <v>132</v>
      </c>
      <c r="CL102" s="1">
        <f t="shared" si="93"/>
        <v>15</v>
      </c>
      <c r="CM102" s="1">
        <f t="shared" si="94"/>
        <v>138</v>
      </c>
      <c r="CN102" s="1">
        <f t="shared" si="95"/>
        <v>780</v>
      </c>
    </row>
    <row r="103" spans="1:92" ht="13.15" customHeight="1">
      <c r="B103" s="3" t="s">
        <v>1777</v>
      </c>
      <c r="C103" s="1" t="s">
        <v>638</v>
      </c>
      <c r="D103" s="3" t="s">
        <v>639</v>
      </c>
      <c r="E103" s="5">
        <v>540879</v>
      </c>
      <c r="F103" s="5">
        <v>6590768</v>
      </c>
      <c r="G103" s="4" t="s">
        <v>640</v>
      </c>
      <c r="H103" s="5">
        <v>4.37</v>
      </c>
      <c r="I103" s="5">
        <v>0.67</v>
      </c>
      <c r="K103" s="5">
        <v>3.3</v>
      </c>
      <c r="L103" s="24">
        <v>1.91</v>
      </c>
      <c r="M103" s="33">
        <f t="shared" si="96"/>
        <v>2.46</v>
      </c>
      <c r="N103" s="6">
        <v>40797</v>
      </c>
      <c r="O103" s="1" t="s">
        <v>645</v>
      </c>
      <c r="P103" s="9" t="s">
        <v>642</v>
      </c>
      <c r="AI103" s="42" t="s">
        <v>79</v>
      </c>
      <c r="AJ103" s="42" t="s">
        <v>80</v>
      </c>
      <c r="AK103" s="56" t="s">
        <v>1830</v>
      </c>
      <c r="AM103" s="14" t="s">
        <v>116</v>
      </c>
      <c r="AN103" s="1" t="s">
        <v>117</v>
      </c>
      <c r="AO103" s="13" t="str">
        <f>algandmed!AP103</f>
        <v>Likvideeritud</v>
      </c>
      <c r="AP103" s="13" t="str">
        <f>algandmed!AQ103</f>
        <v>-</v>
      </c>
      <c r="AQ103" s="13" t="str">
        <f>algandmed!AR103</f>
        <v>-</v>
      </c>
      <c r="AR103" s="13" t="str">
        <f>algandmed!AS103</f>
        <v>-</v>
      </c>
      <c r="AS103" s="1" t="s">
        <v>643</v>
      </c>
      <c r="AU103" s="1">
        <f t="shared" si="50"/>
        <v>0</v>
      </c>
      <c r="AV103" s="1">
        <f t="shared" si="51"/>
        <v>4</v>
      </c>
      <c r="AW103" s="1">
        <f t="shared" si="52"/>
        <v>10</v>
      </c>
      <c r="AX103" s="1">
        <f t="shared" si="53"/>
        <v>10</v>
      </c>
      <c r="AY103" s="1">
        <f t="shared" si="54"/>
        <v>6</v>
      </c>
      <c r="AZ103" s="1">
        <f t="shared" si="55"/>
        <v>7</v>
      </c>
      <c r="BA103" s="1">
        <f t="shared" si="56"/>
        <v>14</v>
      </c>
      <c r="BB103" s="1">
        <f t="shared" si="57"/>
        <v>4</v>
      </c>
      <c r="BC103" s="1">
        <f t="shared" si="58"/>
        <v>4</v>
      </c>
      <c r="BD103" s="1">
        <f t="shared" si="59"/>
        <v>0</v>
      </c>
      <c r="BE103" s="1">
        <f t="shared" si="60"/>
        <v>3</v>
      </c>
      <c r="BF103" s="1">
        <f t="shared" si="61"/>
        <v>4</v>
      </c>
      <c r="BG103" s="1">
        <f t="shared" si="62"/>
        <v>4</v>
      </c>
      <c r="BH103" s="1">
        <f t="shared" si="63"/>
        <v>5</v>
      </c>
      <c r="BI103" s="1">
        <f t="shared" si="64"/>
        <v>55</v>
      </c>
      <c r="BJ103" s="1">
        <f t="shared" si="65"/>
        <v>42</v>
      </c>
      <c r="BK103" s="1">
        <f t="shared" si="66"/>
        <v>0</v>
      </c>
      <c r="BL103" s="1">
        <f t="shared" si="67"/>
        <v>0</v>
      </c>
      <c r="BM103" s="1">
        <f t="shared" si="68"/>
        <v>0</v>
      </c>
      <c r="BN103" s="1">
        <f t="shared" si="69"/>
        <v>0</v>
      </c>
      <c r="BO103" s="1">
        <f t="shared" si="70"/>
        <v>0</v>
      </c>
      <c r="BP103" s="1">
        <f t="shared" si="71"/>
        <v>0</v>
      </c>
      <c r="BQ103" s="1">
        <f t="shared" si="72"/>
        <v>0</v>
      </c>
      <c r="BR103" s="1">
        <f t="shared" si="73"/>
        <v>0</v>
      </c>
      <c r="BS103" s="1">
        <f t="shared" si="74"/>
        <v>0</v>
      </c>
      <c r="BT103" s="1">
        <f t="shared" si="75"/>
        <v>0</v>
      </c>
      <c r="BU103" s="1">
        <f t="shared" si="76"/>
        <v>0</v>
      </c>
      <c r="BV103" s="1">
        <f t="shared" si="77"/>
        <v>0</v>
      </c>
      <c r="BW103" s="1">
        <f t="shared" si="78"/>
        <v>0</v>
      </c>
      <c r="BX103" s="1">
        <f t="shared" si="79"/>
        <v>0</v>
      </c>
      <c r="BY103" s="1">
        <f t="shared" si="80"/>
        <v>0</v>
      </c>
      <c r="BZ103" s="1">
        <f t="shared" si="81"/>
        <v>0</v>
      </c>
      <c r="CA103" s="1">
        <f t="shared" si="82"/>
        <v>0</v>
      </c>
      <c r="CB103" s="1">
        <f t="shared" si="83"/>
        <v>0</v>
      </c>
      <c r="CC103" s="1">
        <f t="shared" si="84"/>
        <v>14</v>
      </c>
      <c r="CD103" s="1">
        <f t="shared" si="85"/>
        <v>1</v>
      </c>
      <c r="CE103" s="1">
        <f t="shared" si="86"/>
        <v>54</v>
      </c>
      <c r="CF103" s="1">
        <f t="shared" si="87"/>
        <v>0</v>
      </c>
      <c r="CG103" s="1">
        <f t="shared" si="88"/>
        <v>5</v>
      </c>
      <c r="CH103" s="1">
        <f t="shared" si="89"/>
        <v>7</v>
      </c>
      <c r="CI103" s="1">
        <f t="shared" si="90"/>
        <v>13</v>
      </c>
      <c r="CJ103" s="1">
        <f t="shared" si="91"/>
        <v>1</v>
      </c>
      <c r="CK103" s="1">
        <f t="shared" si="92"/>
        <v>1</v>
      </c>
      <c r="CL103" s="1">
        <f t="shared" si="93"/>
        <v>1</v>
      </c>
      <c r="CM103" s="1">
        <f t="shared" si="94"/>
        <v>138</v>
      </c>
      <c r="CN103" s="1">
        <f t="shared" si="95"/>
        <v>407</v>
      </c>
    </row>
    <row r="104" spans="1:92" ht="13.15" customHeight="1">
      <c r="A104" s="2">
        <v>19816</v>
      </c>
      <c r="B104" s="3" t="s">
        <v>647</v>
      </c>
      <c r="C104" s="1" t="s">
        <v>648</v>
      </c>
      <c r="D104" s="3" t="s">
        <v>649</v>
      </c>
      <c r="E104" s="35">
        <v>633347.78</v>
      </c>
      <c r="F104" s="35">
        <v>6582321.0899999999</v>
      </c>
      <c r="G104" s="4" t="s">
        <v>650</v>
      </c>
      <c r="H104" s="5">
        <v>75.42</v>
      </c>
      <c r="I104" s="5">
        <v>0.15</v>
      </c>
      <c r="J104" s="5">
        <v>8.5500000000000007</v>
      </c>
      <c r="K104" s="5">
        <v>8.5500000000000007</v>
      </c>
      <c r="L104" s="24">
        <v>4.6500000000000004</v>
      </c>
      <c r="M104" s="33">
        <f t="shared" si="96"/>
        <v>70.77</v>
      </c>
      <c r="N104" s="6">
        <v>42850</v>
      </c>
      <c r="O104" s="1" t="s">
        <v>651</v>
      </c>
      <c r="P104" s="12" t="s">
        <v>83</v>
      </c>
      <c r="Q104" s="8">
        <v>0.2</v>
      </c>
      <c r="R104" s="12" t="s">
        <v>652</v>
      </c>
      <c r="S104" s="8">
        <v>0.5</v>
      </c>
      <c r="T104" s="12" t="s">
        <v>653</v>
      </c>
      <c r="U104" s="8">
        <v>2.7</v>
      </c>
      <c r="V104" s="12" t="s">
        <v>167</v>
      </c>
      <c r="W104" s="8">
        <v>3.4</v>
      </c>
      <c r="X104" s="12" t="s">
        <v>654</v>
      </c>
      <c r="Y104" s="8">
        <v>4.3</v>
      </c>
      <c r="Z104" s="21" t="s">
        <v>655</v>
      </c>
      <c r="AI104" s="42" t="s">
        <v>656</v>
      </c>
      <c r="AJ104" s="42" t="s">
        <v>657</v>
      </c>
      <c r="AM104" s="1" t="s">
        <v>575</v>
      </c>
      <c r="AN104" s="1" t="s">
        <v>658</v>
      </c>
      <c r="AO104" s="13" t="str">
        <f>algandmed!AP104</f>
        <v>VPA on korras. Asub eramaal, aias sees. Avamiseks 6-kantvõti 8. Veepinnal naftasaaduste kihti pole.</v>
      </c>
      <c r="AP104" s="13" t="str">
        <f>algandmed!AQ104</f>
        <v>Proov võeti pumbaga MP-1</v>
      </c>
      <c r="AQ104" s="13" t="str">
        <f>algandmed!AR104</f>
        <v>Proovi võtmisel 28.08.2017 oli vett VPA-s 25l, pumba sügavus 8,4m manteltoru otsast. Proov võeti pärast 4-kordse veekoguse välja pumpamist (9 minutit) sagedusel 200Hz. q 0,2. S 0,05</v>
      </c>
      <c r="AR104" s="13" t="str">
        <f>algandmed!AS104</f>
        <v>Jätkata seiret.</v>
      </c>
      <c r="AS104" s="1" t="s">
        <v>60</v>
      </c>
      <c r="AU104" s="1">
        <f t="shared" si="50"/>
        <v>5</v>
      </c>
      <c r="AV104" s="1">
        <f t="shared" si="51"/>
        <v>7</v>
      </c>
      <c r="AW104" s="1">
        <f t="shared" si="52"/>
        <v>10</v>
      </c>
      <c r="AX104" s="1">
        <f t="shared" si="53"/>
        <v>25</v>
      </c>
      <c r="AY104" s="1">
        <f t="shared" si="54"/>
        <v>9</v>
      </c>
      <c r="AZ104" s="1">
        <f t="shared" si="55"/>
        <v>10</v>
      </c>
      <c r="BA104" s="1">
        <f t="shared" si="56"/>
        <v>14</v>
      </c>
      <c r="BB104" s="1">
        <f t="shared" si="57"/>
        <v>5</v>
      </c>
      <c r="BC104" s="1">
        <f t="shared" si="58"/>
        <v>4</v>
      </c>
      <c r="BD104" s="1">
        <f t="shared" si="59"/>
        <v>4</v>
      </c>
      <c r="BE104" s="1">
        <f t="shared" si="60"/>
        <v>4</v>
      </c>
      <c r="BF104" s="1">
        <f t="shared" si="61"/>
        <v>4</v>
      </c>
      <c r="BG104" s="1">
        <f t="shared" si="62"/>
        <v>5</v>
      </c>
      <c r="BH104" s="1">
        <f t="shared" si="63"/>
        <v>5</v>
      </c>
      <c r="BI104" s="1">
        <f t="shared" si="64"/>
        <v>42</v>
      </c>
      <c r="BJ104" s="1">
        <f t="shared" si="65"/>
        <v>4</v>
      </c>
      <c r="BK104" s="1">
        <f t="shared" si="66"/>
        <v>3</v>
      </c>
      <c r="BL104" s="1">
        <f t="shared" si="67"/>
        <v>22</v>
      </c>
      <c r="BM104" s="1">
        <f t="shared" si="68"/>
        <v>3</v>
      </c>
      <c r="BN104" s="1">
        <f t="shared" si="69"/>
        <v>51</v>
      </c>
      <c r="BO104" s="1">
        <f t="shared" si="70"/>
        <v>3</v>
      </c>
      <c r="BP104" s="1">
        <f t="shared" si="71"/>
        <v>41</v>
      </c>
      <c r="BQ104" s="1">
        <f t="shared" si="72"/>
        <v>3</v>
      </c>
      <c r="BR104" s="1">
        <f t="shared" si="73"/>
        <v>51</v>
      </c>
      <c r="BS104" s="1">
        <f t="shared" si="74"/>
        <v>3</v>
      </c>
      <c r="BT104" s="1">
        <f t="shared" si="75"/>
        <v>101</v>
      </c>
      <c r="BU104" s="1">
        <f t="shared" si="76"/>
        <v>0</v>
      </c>
      <c r="BV104" s="1">
        <f t="shared" si="77"/>
        <v>0</v>
      </c>
      <c r="BW104" s="1">
        <f t="shared" si="78"/>
        <v>0</v>
      </c>
      <c r="BX104" s="1">
        <f t="shared" si="79"/>
        <v>0</v>
      </c>
      <c r="BY104" s="1">
        <f t="shared" si="80"/>
        <v>0</v>
      </c>
      <c r="BZ104" s="1">
        <f t="shared" si="81"/>
        <v>0</v>
      </c>
      <c r="CA104" s="1">
        <f t="shared" si="82"/>
        <v>0</v>
      </c>
      <c r="CB104" s="1">
        <f t="shared" si="83"/>
        <v>0</v>
      </c>
      <c r="CC104" s="1">
        <f t="shared" si="84"/>
        <v>12</v>
      </c>
      <c r="CD104" s="1">
        <f t="shared" si="85"/>
        <v>11</v>
      </c>
      <c r="CE104" s="1">
        <f t="shared" si="86"/>
        <v>0</v>
      </c>
      <c r="CF104" s="1">
        <f t="shared" si="87"/>
        <v>0</v>
      </c>
      <c r="CG104" s="1">
        <f t="shared" si="88"/>
        <v>10</v>
      </c>
      <c r="CH104" s="1">
        <f t="shared" si="89"/>
        <v>12</v>
      </c>
      <c r="CI104" s="1">
        <f t="shared" si="90"/>
        <v>99</v>
      </c>
      <c r="CJ104" s="1">
        <f t="shared" si="91"/>
        <v>24</v>
      </c>
      <c r="CK104" s="1">
        <f t="shared" si="92"/>
        <v>181</v>
      </c>
      <c r="CL104" s="1">
        <f t="shared" si="93"/>
        <v>15</v>
      </c>
      <c r="CM104" s="1">
        <f t="shared" si="94"/>
        <v>105</v>
      </c>
      <c r="CN104" s="1">
        <f t="shared" si="95"/>
        <v>907</v>
      </c>
    </row>
    <row r="105" spans="1:92" ht="13.15" customHeight="1">
      <c r="A105" s="2">
        <v>19817</v>
      </c>
      <c r="B105" s="3" t="s">
        <v>659</v>
      </c>
      <c r="C105" s="1" t="s">
        <v>648</v>
      </c>
      <c r="D105" s="3" t="s">
        <v>649</v>
      </c>
      <c r="E105" s="35">
        <v>633068.26</v>
      </c>
      <c r="F105" s="35">
        <v>6582398.4400000004</v>
      </c>
      <c r="G105" s="4" t="s">
        <v>660</v>
      </c>
      <c r="H105" s="5">
        <v>80.739999999999995</v>
      </c>
      <c r="I105" s="5">
        <v>0.56999999999999995</v>
      </c>
      <c r="J105" s="5">
        <v>13.3</v>
      </c>
      <c r="K105" s="5">
        <v>13.3</v>
      </c>
      <c r="L105" s="24">
        <v>8.76</v>
      </c>
      <c r="M105" s="33">
        <f t="shared" si="96"/>
        <v>71.97999999999999</v>
      </c>
      <c r="N105" s="6">
        <v>42850</v>
      </c>
      <c r="O105" s="1" t="s">
        <v>661</v>
      </c>
      <c r="P105" s="7" t="s">
        <v>83</v>
      </c>
      <c r="Q105" s="8">
        <v>0.1</v>
      </c>
      <c r="R105" s="12" t="s">
        <v>662</v>
      </c>
      <c r="S105" s="8">
        <v>4.8</v>
      </c>
      <c r="T105" s="7" t="s">
        <v>663</v>
      </c>
      <c r="AI105" s="1" t="s">
        <v>658</v>
      </c>
      <c r="AJ105" s="42" t="s">
        <v>80</v>
      </c>
      <c r="AM105" s="1" t="s">
        <v>575</v>
      </c>
      <c r="AN105" s="1" t="s">
        <v>658</v>
      </c>
      <c r="AO105" s="13" t="str">
        <f>algandmed!AP105</f>
        <v>VPA on korras. Avamiseks 6-kantvõti 8. Veepinnal 0,5cm paksune naftasaaduste kiht.</v>
      </c>
      <c r="AP105" s="13" t="str">
        <f>algandmed!AQ105</f>
        <v>Proovi ei võeta, kuna see iseloomustab vaid naftasaaduste lahustuvust vees.</v>
      </c>
      <c r="AQ105" s="13" t="str">
        <f>algandmed!AR105</f>
        <v>-</v>
      </c>
      <c r="AR105" s="13" t="str">
        <f>algandmed!AS105</f>
        <v>Jätkata seiret.</v>
      </c>
      <c r="AS105" s="1" t="s">
        <v>60</v>
      </c>
      <c r="AU105" s="1">
        <f t="shared" si="50"/>
        <v>5</v>
      </c>
      <c r="AV105" s="1">
        <f t="shared" si="51"/>
        <v>7</v>
      </c>
      <c r="AW105" s="1">
        <f t="shared" si="52"/>
        <v>10</v>
      </c>
      <c r="AX105" s="1">
        <f t="shared" si="53"/>
        <v>25</v>
      </c>
      <c r="AY105" s="1">
        <f t="shared" si="54"/>
        <v>9</v>
      </c>
      <c r="AZ105" s="1">
        <f t="shared" si="55"/>
        <v>10</v>
      </c>
      <c r="BA105" s="1">
        <f t="shared" si="56"/>
        <v>14</v>
      </c>
      <c r="BB105" s="1">
        <f t="shared" si="57"/>
        <v>5</v>
      </c>
      <c r="BC105" s="1">
        <f t="shared" si="58"/>
        <v>4</v>
      </c>
      <c r="BD105" s="1">
        <f t="shared" si="59"/>
        <v>4</v>
      </c>
      <c r="BE105" s="1">
        <f t="shared" si="60"/>
        <v>4</v>
      </c>
      <c r="BF105" s="1">
        <f t="shared" si="61"/>
        <v>4</v>
      </c>
      <c r="BG105" s="1">
        <f t="shared" si="62"/>
        <v>5</v>
      </c>
      <c r="BH105" s="1">
        <f t="shared" si="63"/>
        <v>5</v>
      </c>
      <c r="BI105" s="1">
        <f t="shared" si="64"/>
        <v>42</v>
      </c>
      <c r="BJ105" s="1">
        <f t="shared" si="65"/>
        <v>4</v>
      </c>
      <c r="BK105" s="1">
        <f t="shared" si="66"/>
        <v>3</v>
      </c>
      <c r="BL105" s="1">
        <f t="shared" si="67"/>
        <v>33</v>
      </c>
      <c r="BM105" s="1">
        <f t="shared" si="68"/>
        <v>3</v>
      </c>
      <c r="BN105" s="1">
        <f t="shared" si="69"/>
        <v>69</v>
      </c>
      <c r="BO105" s="1">
        <f t="shared" si="70"/>
        <v>0</v>
      </c>
      <c r="BP105" s="1">
        <f t="shared" si="71"/>
        <v>0</v>
      </c>
      <c r="BQ105" s="1">
        <f t="shared" si="72"/>
        <v>0</v>
      </c>
      <c r="BR105" s="1">
        <f t="shared" si="73"/>
        <v>0</v>
      </c>
      <c r="BS105" s="1">
        <f t="shared" si="74"/>
        <v>0</v>
      </c>
      <c r="BT105" s="1">
        <f t="shared" si="75"/>
        <v>0</v>
      </c>
      <c r="BU105" s="1">
        <f t="shared" si="76"/>
        <v>0</v>
      </c>
      <c r="BV105" s="1">
        <f t="shared" si="77"/>
        <v>0</v>
      </c>
      <c r="BW105" s="1">
        <f t="shared" si="78"/>
        <v>0</v>
      </c>
      <c r="BX105" s="1">
        <f t="shared" si="79"/>
        <v>0</v>
      </c>
      <c r="BY105" s="1">
        <f t="shared" si="80"/>
        <v>0</v>
      </c>
      <c r="BZ105" s="1">
        <f t="shared" si="81"/>
        <v>0</v>
      </c>
      <c r="CA105" s="1">
        <f t="shared" si="82"/>
        <v>0</v>
      </c>
      <c r="CB105" s="1">
        <f t="shared" si="83"/>
        <v>0</v>
      </c>
      <c r="CC105" s="1">
        <f t="shared" si="84"/>
        <v>12</v>
      </c>
      <c r="CD105" s="1">
        <f t="shared" si="85"/>
        <v>1</v>
      </c>
      <c r="CE105" s="1">
        <f t="shared" si="86"/>
        <v>0</v>
      </c>
      <c r="CF105" s="1">
        <f t="shared" si="87"/>
        <v>0</v>
      </c>
      <c r="CG105" s="1">
        <f t="shared" si="88"/>
        <v>10</v>
      </c>
      <c r="CH105" s="1">
        <f t="shared" si="89"/>
        <v>12</v>
      </c>
      <c r="CI105" s="1">
        <f t="shared" si="90"/>
        <v>82</v>
      </c>
      <c r="CJ105" s="1">
        <f t="shared" si="91"/>
        <v>75</v>
      </c>
      <c r="CK105" s="1">
        <f t="shared" si="92"/>
        <v>1</v>
      </c>
      <c r="CL105" s="1">
        <f t="shared" si="93"/>
        <v>15</v>
      </c>
      <c r="CM105" s="1">
        <f t="shared" si="94"/>
        <v>105</v>
      </c>
      <c r="CN105" s="1">
        <f t="shared" si="95"/>
        <v>578</v>
      </c>
    </row>
    <row r="106" spans="1:92" ht="13.15" customHeight="1">
      <c r="A106" s="2">
        <v>19849</v>
      </c>
      <c r="B106" s="3" t="s">
        <v>664</v>
      </c>
      <c r="C106" s="1" t="s">
        <v>665</v>
      </c>
      <c r="D106" s="3" t="s">
        <v>666</v>
      </c>
      <c r="E106" s="5">
        <v>735793.6</v>
      </c>
      <c r="F106" s="5">
        <v>6589192.5999999996</v>
      </c>
      <c r="G106" s="4" t="s">
        <v>667</v>
      </c>
      <c r="H106" s="5">
        <v>28.650000000000002</v>
      </c>
      <c r="I106" s="5">
        <v>0.55000000000000004</v>
      </c>
      <c r="J106" s="5">
        <v>12.8</v>
      </c>
      <c r="K106" s="5">
        <v>12.8</v>
      </c>
      <c r="L106" s="24">
        <f>I106+5.45</f>
        <v>6</v>
      </c>
      <c r="M106" s="33">
        <f t="shared" si="96"/>
        <v>22.650000000000002</v>
      </c>
      <c r="N106" s="6">
        <v>38847</v>
      </c>
      <c r="O106" s="1" t="s">
        <v>668</v>
      </c>
      <c r="P106" s="7" t="s">
        <v>669</v>
      </c>
      <c r="Q106" s="8">
        <v>1.6</v>
      </c>
      <c r="R106" s="12" t="s">
        <v>66</v>
      </c>
      <c r="S106" s="8">
        <v>1.8</v>
      </c>
      <c r="T106" s="7" t="s">
        <v>670</v>
      </c>
      <c r="U106" s="8">
        <v>2.9</v>
      </c>
      <c r="V106" s="7" t="s">
        <v>671</v>
      </c>
      <c r="AI106" s="1" t="s">
        <v>672</v>
      </c>
      <c r="AJ106" s="9">
        <v>10548839</v>
      </c>
      <c r="AK106" s="3" t="s">
        <v>1798</v>
      </c>
      <c r="AM106" s="1" t="s">
        <v>57</v>
      </c>
      <c r="AN106" s="1" t="s">
        <v>673</v>
      </c>
      <c r="AO106" s="13" t="str">
        <f>algandmed!AP106</f>
        <v>VPA on hävinud.</v>
      </c>
      <c r="AP106" s="13" t="str">
        <f>algandmed!AQ106</f>
        <v>-</v>
      </c>
      <c r="AQ106" s="13" t="str">
        <f>algandmed!AR106</f>
        <v>-</v>
      </c>
      <c r="AR106" s="13" t="str">
        <f>algandmed!AS106</f>
        <v>-</v>
      </c>
      <c r="AS106" s="1" t="s">
        <v>60</v>
      </c>
      <c r="AU106" s="1">
        <f t="shared" si="50"/>
        <v>5</v>
      </c>
      <c r="AV106" s="1">
        <f t="shared" si="51"/>
        <v>7</v>
      </c>
      <c r="AW106" s="1">
        <f t="shared" si="52"/>
        <v>10</v>
      </c>
      <c r="AX106" s="1">
        <f t="shared" si="53"/>
        <v>9</v>
      </c>
      <c r="AY106" s="1">
        <f t="shared" si="54"/>
        <v>8</v>
      </c>
      <c r="AZ106" s="1">
        <f t="shared" si="55"/>
        <v>9</v>
      </c>
      <c r="BA106" s="1">
        <f t="shared" si="56"/>
        <v>12</v>
      </c>
      <c r="BB106" s="1">
        <f t="shared" si="57"/>
        <v>5</v>
      </c>
      <c r="BC106" s="1">
        <f t="shared" si="58"/>
        <v>4</v>
      </c>
      <c r="BD106" s="1">
        <f t="shared" si="59"/>
        <v>4</v>
      </c>
      <c r="BE106" s="1">
        <f t="shared" si="60"/>
        <v>4</v>
      </c>
      <c r="BF106" s="1">
        <f t="shared" si="61"/>
        <v>1</v>
      </c>
      <c r="BG106" s="1">
        <f t="shared" si="62"/>
        <v>5</v>
      </c>
      <c r="BH106" s="1">
        <f t="shared" si="63"/>
        <v>5</v>
      </c>
      <c r="BI106" s="1">
        <f t="shared" si="64"/>
        <v>44</v>
      </c>
      <c r="BJ106" s="1">
        <f t="shared" si="65"/>
        <v>91</v>
      </c>
      <c r="BK106" s="1">
        <f t="shared" si="66"/>
        <v>3</v>
      </c>
      <c r="BL106" s="1">
        <f t="shared" si="67"/>
        <v>34</v>
      </c>
      <c r="BM106" s="1">
        <f t="shared" si="68"/>
        <v>3</v>
      </c>
      <c r="BN106" s="1">
        <f t="shared" si="69"/>
        <v>88</v>
      </c>
      <c r="BO106" s="1">
        <f t="shared" si="70"/>
        <v>3</v>
      </c>
      <c r="BP106" s="1">
        <f t="shared" si="71"/>
        <v>96</v>
      </c>
      <c r="BQ106" s="1">
        <f t="shared" si="72"/>
        <v>0</v>
      </c>
      <c r="BR106" s="1">
        <f t="shared" si="73"/>
        <v>0</v>
      </c>
      <c r="BS106" s="1">
        <f t="shared" si="74"/>
        <v>0</v>
      </c>
      <c r="BT106" s="1">
        <f t="shared" si="75"/>
        <v>0</v>
      </c>
      <c r="BU106" s="1">
        <f t="shared" si="76"/>
        <v>0</v>
      </c>
      <c r="BV106" s="1">
        <f t="shared" si="77"/>
        <v>0</v>
      </c>
      <c r="BW106" s="1">
        <f t="shared" si="78"/>
        <v>0</v>
      </c>
      <c r="BX106" s="1">
        <f t="shared" si="79"/>
        <v>0</v>
      </c>
      <c r="BY106" s="1">
        <f t="shared" si="80"/>
        <v>0</v>
      </c>
      <c r="BZ106" s="1">
        <f t="shared" si="81"/>
        <v>0</v>
      </c>
      <c r="CA106" s="1">
        <f t="shared" si="82"/>
        <v>0</v>
      </c>
      <c r="CB106" s="1">
        <f t="shared" si="83"/>
        <v>0</v>
      </c>
      <c r="CC106" s="1">
        <f t="shared" si="84"/>
        <v>12</v>
      </c>
      <c r="CD106" s="1">
        <f t="shared" si="85"/>
        <v>8</v>
      </c>
      <c r="CE106" s="1">
        <f t="shared" si="86"/>
        <v>41</v>
      </c>
      <c r="CF106" s="1">
        <f t="shared" si="87"/>
        <v>0</v>
      </c>
      <c r="CG106" s="1">
        <f t="shared" si="88"/>
        <v>8</v>
      </c>
      <c r="CH106" s="1">
        <f t="shared" si="89"/>
        <v>10</v>
      </c>
      <c r="CI106" s="1">
        <f t="shared" si="90"/>
        <v>15</v>
      </c>
      <c r="CJ106" s="1">
        <f t="shared" si="91"/>
        <v>1</v>
      </c>
      <c r="CK106" s="1">
        <f t="shared" si="92"/>
        <v>1</v>
      </c>
      <c r="CL106" s="1">
        <f t="shared" si="93"/>
        <v>1</v>
      </c>
      <c r="CM106" s="1">
        <f t="shared" si="94"/>
        <v>105</v>
      </c>
      <c r="CN106" s="1">
        <f t="shared" si="95"/>
        <v>652</v>
      </c>
    </row>
    <row r="107" spans="1:92" ht="13.15" customHeight="1">
      <c r="A107" s="2">
        <v>19850</v>
      </c>
      <c r="B107" s="3" t="s">
        <v>674</v>
      </c>
      <c r="C107" s="1" t="s">
        <v>665</v>
      </c>
      <c r="D107" s="3" t="s">
        <v>666</v>
      </c>
      <c r="E107" s="35">
        <v>735851.82</v>
      </c>
      <c r="F107" s="35">
        <v>6589135.4500000002</v>
      </c>
      <c r="G107" s="4" t="s">
        <v>667</v>
      </c>
      <c r="H107" s="5">
        <v>28.32</v>
      </c>
      <c r="I107" s="5">
        <v>0.67</v>
      </c>
      <c r="J107" s="5">
        <v>6</v>
      </c>
      <c r="K107" s="5">
        <v>5.95</v>
      </c>
      <c r="L107" s="24">
        <v>2.98</v>
      </c>
      <c r="M107" s="33">
        <f t="shared" si="96"/>
        <v>25.34</v>
      </c>
      <c r="N107" s="6">
        <v>38847</v>
      </c>
      <c r="O107" s="1" t="s">
        <v>675</v>
      </c>
      <c r="P107" s="7" t="s">
        <v>676</v>
      </c>
      <c r="Q107" s="8">
        <v>1.25</v>
      </c>
      <c r="R107" s="7" t="s">
        <v>677</v>
      </c>
      <c r="S107" s="8">
        <v>1.45</v>
      </c>
      <c r="T107" s="7" t="s">
        <v>678</v>
      </c>
      <c r="U107" s="8">
        <v>1.55</v>
      </c>
      <c r="V107" s="7" t="s">
        <v>679</v>
      </c>
      <c r="W107" s="8">
        <v>2.2000000000000002</v>
      </c>
      <c r="X107" s="12" t="s">
        <v>680</v>
      </c>
      <c r="AI107" s="1" t="s">
        <v>672</v>
      </c>
      <c r="AJ107" s="9">
        <v>10548839</v>
      </c>
      <c r="AK107" s="3" t="s">
        <v>1798</v>
      </c>
      <c r="AM107" s="1" t="s">
        <v>57</v>
      </c>
      <c r="AN107" s="1" t="s">
        <v>673</v>
      </c>
      <c r="AO107" s="13" t="str">
        <f>algandmed!AP107</f>
        <v>VPA on terve. Avamiseks 6-kantvõti 8. Vee peal &gt;1,5m paksune naftasaaduste kiht (varem naftasaaduste kihi paksust ei mõõdetud).</v>
      </c>
      <c r="AP107" s="13" t="str">
        <f>algandmed!AQ107</f>
        <v>Proovi ei võeta, kuna see näitaks vaid naftasaaduste lahustuvust vees.</v>
      </c>
      <c r="AQ107" s="13" t="str">
        <f>algandmed!AR107</f>
        <v>-</v>
      </c>
      <c r="AR107" s="13" t="str">
        <f>algandmed!AS107</f>
        <v>Eemaldada VPA-st naftasaadused (vajadusel korduvalt) ja jätkata vaba naftasaaduste paksuse või veekvaliteedi seiret</v>
      </c>
      <c r="AS107" s="1" t="s">
        <v>60</v>
      </c>
      <c r="AU107" s="1">
        <f t="shared" si="50"/>
        <v>5</v>
      </c>
      <c r="AV107" s="1">
        <f t="shared" si="51"/>
        <v>7</v>
      </c>
      <c r="AW107" s="1">
        <f t="shared" si="52"/>
        <v>10</v>
      </c>
      <c r="AX107" s="1">
        <f t="shared" si="53"/>
        <v>9</v>
      </c>
      <c r="AY107" s="1">
        <f t="shared" si="54"/>
        <v>9</v>
      </c>
      <c r="AZ107" s="1">
        <f t="shared" si="55"/>
        <v>10</v>
      </c>
      <c r="BA107" s="1">
        <f t="shared" si="56"/>
        <v>12</v>
      </c>
      <c r="BB107" s="1">
        <f t="shared" si="57"/>
        <v>5</v>
      </c>
      <c r="BC107" s="1">
        <f t="shared" si="58"/>
        <v>4</v>
      </c>
      <c r="BD107" s="1">
        <f t="shared" si="59"/>
        <v>1</v>
      </c>
      <c r="BE107" s="1">
        <f t="shared" si="60"/>
        <v>4</v>
      </c>
      <c r="BF107" s="1">
        <f t="shared" si="61"/>
        <v>4</v>
      </c>
      <c r="BG107" s="1">
        <f t="shared" si="62"/>
        <v>5</v>
      </c>
      <c r="BH107" s="1">
        <f t="shared" si="63"/>
        <v>5</v>
      </c>
      <c r="BI107" s="1">
        <f t="shared" si="64"/>
        <v>44</v>
      </c>
      <c r="BJ107" s="1">
        <f t="shared" si="65"/>
        <v>126</v>
      </c>
      <c r="BK107" s="1">
        <f t="shared" si="66"/>
        <v>4</v>
      </c>
      <c r="BL107" s="1">
        <f t="shared" si="67"/>
        <v>73</v>
      </c>
      <c r="BM107" s="1">
        <f t="shared" si="68"/>
        <v>4</v>
      </c>
      <c r="BN107" s="1">
        <f t="shared" si="69"/>
        <v>47</v>
      </c>
      <c r="BO107" s="1">
        <f t="shared" si="70"/>
        <v>4</v>
      </c>
      <c r="BP107" s="1">
        <f t="shared" si="71"/>
        <v>88</v>
      </c>
      <c r="BQ107" s="1">
        <f t="shared" si="72"/>
        <v>3</v>
      </c>
      <c r="BR107" s="1">
        <f t="shared" si="73"/>
        <v>59</v>
      </c>
      <c r="BS107" s="1">
        <f t="shared" si="74"/>
        <v>0</v>
      </c>
      <c r="BT107" s="1">
        <f t="shared" si="75"/>
        <v>0</v>
      </c>
      <c r="BU107" s="1">
        <f t="shared" si="76"/>
        <v>0</v>
      </c>
      <c r="BV107" s="1">
        <f t="shared" si="77"/>
        <v>0</v>
      </c>
      <c r="BW107" s="1">
        <f t="shared" si="78"/>
        <v>0</v>
      </c>
      <c r="BX107" s="1">
        <f t="shared" si="79"/>
        <v>0</v>
      </c>
      <c r="BY107" s="1">
        <f t="shared" si="80"/>
        <v>0</v>
      </c>
      <c r="BZ107" s="1">
        <f t="shared" si="81"/>
        <v>0</v>
      </c>
      <c r="CA107" s="1">
        <f t="shared" si="82"/>
        <v>0</v>
      </c>
      <c r="CB107" s="1">
        <f t="shared" si="83"/>
        <v>0</v>
      </c>
      <c r="CC107" s="1">
        <f t="shared" si="84"/>
        <v>12</v>
      </c>
      <c r="CD107" s="1">
        <f t="shared" si="85"/>
        <v>8</v>
      </c>
      <c r="CE107" s="1">
        <f t="shared" si="86"/>
        <v>41</v>
      </c>
      <c r="CF107" s="1">
        <f t="shared" si="87"/>
        <v>0</v>
      </c>
      <c r="CG107" s="1">
        <f t="shared" si="88"/>
        <v>8</v>
      </c>
      <c r="CH107" s="1">
        <f t="shared" si="89"/>
        <v>10</v>
      </c>
      <c r="CI107" s="1">
        <f t="shared" si="90"/>
        <v>127</v>
      </c>
      <c r="CJ107" s="1">
        <f t="shared" si="91"/>
        <v>70</v>
      </c>
      <c r="CK107" s="1">
        <f t="shared" si="92"/>
        <v>1</v>
      </c>
      <c r="CL107" s="1">
        <f t="shared" si="93"/>
        <v>115</v>
      </c>
      <c r="CM107" s="1">
        <f t="shared" si="94"/>
        <v>105</v>
      </c>
      <c r="CN107" s="1">
        <f t="shared" si="95"/>
        <v>1039</v>
      </c>
    </row>
    <row r="108" spans="1:92" ht="13.15" customHeight="1">
      <c r="B108" s="3" t="s">
        <v>1718</v>
      </c>
      <c r="C108" s="1" t="s">
        <v>665</v>
      </c>
      <c r="D108" s="3" t="s">
        <v>666</v>
      </c>
      <c r="E108" s="37">
        <v>735838.53</v>
      </c>
      <c r="F108" s="37">
        <v>6589115.54</v>
      </c>
      <c r="G108" s="4" t="s">
        <v>667</v>
      </c>
      <c r="H108" s="5">
        <v>28.6</v>
      </c>
      <c r="I108" s="5">
        <v>0.7</v>
      </c>
      <c r="J108" s="5">
        <v>9.68</v>
      </c>
      <c r="K108" s="5">
        <v>11</v>
      </c>
      <c r="L108" s="24">
        <v>2.7</v>
      </c>
      <c r="M108" s="33">
        <f t="shared" si="96"/>
        <v>25.900000000000002</v>
      </c>
      <c r="N108" s="6">
        <v>42843</v>
      </c>
      <c r="O108" s="1" t="s">
        <v>681</v>
      </c>
      <c r="P108" s="9" t="s">
        <v>75</v>
      </c>
      <c r="Q108" s="8">
        <v>1.5</v>
      </c>
      <c r="R108" s="9" t="s">
        <v>83</v>
      </c>
      <c r="S108" s="8">
        <v>1.8</v>
      </c>
      <c r="T108" s="9" t="s">
        <v>77</v>
      </c>
      <c r="U108" s="8">
        <v>2.4</v>
      </c>
      <c r="V108" s="9" t="s">
        <v>78</v>
      </c>
      <c r="AI108" s="1" t="s">
        <v>672</v>
      </c>
      <c r="AJ108" s="9">
        <v>10548839</v>
      </c>
      <c r="AK108" s="3" t="s">
        <v>1798</v>
      </c>
      <c r="AM108" s="1" t="s">
        <v>57</v>
      </c>
      <c r="AN108" s="1" t="s">
        <v>673</v>
      </c>
      <c r="AO108" s="13" t="str">
        <f>algandmed!AP108</f>
        <v>VPA on terve. Avamiseks 6-kantvõti 8. Plasttoru 8cm metalltorust madalamal. Vee peal 5cm paksune naftasaaduste kiht (varem naftasaaduste kihi paksust ei mõõdetud), põhjas pehme sete (võib-olla paks õli). Algne sügavus oli oli 11m.</v>
      </c>
      <c r="AP108" s="13" t="str">
        <f>algandmed!AQ108</f>
        <v>Proovi ei võeta, kuna see näitaks vaid naftasaaduste lahustuvust vees.</v>
      </c>
      <c r="AQ108" s="13" t="str">
        <f>algandmed!AR108</f>
        <v>-</v>
      </c>
      <c r="AR108" s="13" t="str">
        <f>algandmed!AS108</f>
        <v>Eemaldada VPA-st naftasaadused (vajadusel korduvalt) ja jätkata vaba naftasaaduste paksuse või veekvaliteedi seiret</v>
      </c>
      <c r="AS108" s="1" t="s">
        <v>682</v>
      </c>
      <c r="AU108" s="1">
        <f t="shared" si="50"/>
        <v>0</v>
      </c>
      <c r="AV108" s="1">
        <f t="shared" si="51"/>
        <v>5</v>
      </c>
      <c r="AW108" s="1">
        <f t="shared" si="52"/>
        <v>10</v>
      </c>
      <c r="AX108" s="1">
        <f t="shared" si="53"/>
        <v>9</v>
      </c>
      <c r="AY108" s="1">
        <f t="shared" si="54"/>
        <v>9</v>
      </c>
      <c r="AZ108" s="1">
        <f t="shared" si="55"/>
        <v>10</v>
      </c>
      <c r="BA108" s="1">
        <f t="shared" si="56"/>
        <v>12</v>
      </c>
      <c r="BB108" s="1">
        <f t="shared" si="57"/>
        <v>4</v>
      </c>
      <c r="BC108" s="1">
        <f t="shared" si="58"/>
        <v>3</v>
      </c>
      <c r="BD108" s="1">
        <f t="shared" si="59"/>
        <v>4</v>
      </c>
      <c r="BE108" s="1">
        <f t="shared" si="60"/>
        <v>2</v>
      </c>
      <c r="BF108" s="1">
        <f t="shared" si="61"/>
        <v>3</v>
      </c>
      <c r="BG108" s="1">
        <f t="shared" si="62"/>
        <v>4</v>
      </c>
      <c r="BH108" s="1">
        <f t="shared" si="63"/>
        <v>5</v>
      </c>
      <c r="BI108" s="1">
        <f t="shared" si="64"/>
        <v>63</v>
      </c>
      <c r="BJ108" s="1">
        <f t="shared" si="65"/>
        <v>11</v>
      </c>
      <c r="BK108" s="1">
        <f t="shared" si="66"/>
        <v>3</v>
      </c>
      <c r="BL108" s="1">
        <f t="shared" si="67"/>
        <v>4</v>
      </c>
      <c r="BM108" s="1">
        <f t="shared" si="68"/>
        <v>3</v>
      </c>
      <c r="BN108" s="1">
        <f t="shared" si="69"/>
        <v>14</v>
      </c>
      <c r="BO108" s="1">
        <f t="shared" si="70"/>
        <v>3</v>
      </c>
      <c r="BP108" s="1">
        <f t="shared" si="71"/>
        <v>9</v>
      </c>
      <c r="BQ108" s="1">
        <f t="shared" si="72"/>
        <v>0</v>
      </c>
      <c r="BR108" s="1">
        <f t="shared" si="73"/>
        <v>0</v>
      </c>
      <c r="BS108" s="1">
        <f t="shared" si="74"/>
        <v>0</v>
      </c>
      <c r="BT108" s="1">
        <f t="shared" si="75"/>
        <v>0</v>
      </c>
      <c r="BU108" s="1">
        <f t="shared" si="76"/>
        <v>0</v>
      </c>
      <c r="BV108" s="1">
        <f t="shared" si="77"/>
        <v>0</v>
      </c>
      <c r="BW108" s="1">
        <f t="shared" si="78"/>
        <v>0</v>
      </c>
      <c r="BX108" s="1">
        <f t="shared" si="79"/>
        <v>0</v>
      </c>
      <c r="BY108" s="1">
        <f t="shared" si="80"/>
        <v>0</v>
      </c>
      <c r="BZ108" s="1">
        <f t="shared" si="81"/>
        <v>0</v>
      </c>
      <c r="CA108" s="1">
        <f t="shared" si="82"/>
        <v>0</v>
      </c>
      <c r="CB108" s="1">
        <f t="shared" si="83"/>
        <v>0</v>
      </c>
      <c r="CC108" s="1">
        <f t="shared" si="84"/>
        <v>12</v>
      </c>
      <c r="CD108" s="1">
        <f t="shared" si="85"/>
        <v>8</v>
      </c>
      <c r="CE108" s="1">
        <f t="shared" si="86"/>
        <v>41</v>
      </c>
      <c r="CF108" s="1">
        <f t="shared" si="87"/>
        <v>0</v>
      </c>
      <c r="CG108" s="1">
        <f t="shared" si="88"/>
        <v>8</v>
      </c>
      <c r="CH108" s="1">
        <f t="shared" si="89"/>
        <v>10</v>
      </c>
      <c r="CI108" s="1">
        <f t="shared" si="90"/>
        <v>230</v>
      </c>
      <c r="CJ108" s="1">
        <f t="shared" si="91"/>
        <v>70</v>
      </c>
      <c r="CK108" s="1">
        <f t="shared" si="92"/>
        <v>1</v>
      </c>
      <c r="CL108" s="1">
        <f t="shared" si="93"/>
        <v>115</v>
      </c>
      <c r="CM108" s="1">
        <f t="shared" si="94"/>
        <v>45</v>
      </c>
      <c r="CN108" s="1">
        <f t="shared" si="95"/>
        <v>730</v>
      </c>
    </row>
    <row r="109" spans="1:92" ht="13.15" customHeight="1">
      <c r="B109" s="3" t="s">
        <v>1721</v>
      </c>
      <c r="C109" s="1" t="s">
        <v>683</v>
      </c>
      <c r="D109" s="1" t="s">
        <v>2369</v>
      </c>
      <c r="E109" s="47">
        <v>401889.353</v>
      </c>
      <c r="F109" s="47">
        <v>6465275.335</v>
      </c>
      <c r="G109" s="4" t="s">
        <v>684</v>
      </c>
      <c r="H109" s="5">
        <v>11.27</v>
      </c>
      <c r="I109" s="5">
        <v>0.74</v>
      </c>
      <c r="J109" s="5">
        <v>12.4</v>
      </c>
      <c r="K109" s="5">
        <v>12.7</v>
      </c>
      <c r="L109" s="24">
        <v>4.72</v>
      </c>
      <c r="M109" s="24">
        <f t="shared" si="96"/>
        <v>6.55</v>
      </c>
      <c r="N109" s="6">
        <v>42817</v>
      </c>
      <c r="O109" s="1" t="s">
        <v>685</v>
      </c>
      <c r="P109" s="9" t="s">
        <v>686</v>
      </c>
      <c r="Q109" s="8">
        <v>1.8</v>
      </c>
      <c r="R109" s="9" t="s">
        <v>687</v>
      </c>
      <c r="AI109" s="1" t="s">
        <v>688</v>
      </c>
      <c r="AJ109" s="42" t="s">
        <v>689</v>
      </c>
      <c r="AK109" s="45" t="s">
        <v>1802</v>
      </c>
      <c r="AM109" s="1" t="s">
        <v>508</v>
      </c>
      <c r="AN109" s="1" t="s">
        <v>690</v>
      </c>
      <c r="AO109" s="13" t="str">
        <f>algandmed!AP109</f>
        <v>VPA on terve. Päise avamiseks padrunvõti 17. Veepinnal naftasaaduste kihti pole.</v>
      </c>
      <c r="AP109" s="13" t="str">
        <f>algandmed!AQ109</f>
        <v>Proov võeti pumbaga MP-1.</v>
      </c>
      <c r="AQ109" s="13" t="str">
        <f>algandmed!AR109</f>
        <v>Proovi võtmisel 13.10.2017 oli vett VPA-s 77l, pumba sügavus 12,9m manteltoru otsast. Proov võeti pärast 4-kordse veekoguse välja pumpamist (16 minutit) sagedusel 250Hz. q 0,32. S 0,22</v>
      </c>
      <c r="AR109" s="13" t="str">
        <f>algandmed!AS109</f>
        <v>Jätkata seiret.</v>
      </c>
      <c r="AS109" s="1" t="s">
        <v>691</v>
      </c>
      <c r="AU109" s="1">
        <f t="shared" si="50"/>
        <v>0</v>
      </c>
      <c r="AV109" s="1">
        <f t="shared" si="51"/>
        <v>4</v>
      </c>
      <c r="AW109" s="1">
        <f t="shared" si="52"/>
        <v>10</v>
      </c>
      <c r="AX109" s="1">
        <f t="shared" si="53"/>
        <v>32</v>
      </c>
      <c r="AY109" s="1">
        <f t="shared" si="54"/>
        <v>10</v>
      </c>
      <c r="AZ109" s="1">
        <f t="shared" si="55"/>
        <v>11</v>
      </c>
      <c r="BA109" s="1">
        <f t="shared" si="56"/>
        <v>14</v>
      </c>
      <c r="BB109" s="1">
        <f t="shared" si="57"/>
        <v>5</v>
      </c>
      <c r="BC109" s="1">
        <f t="shared" si="58"/>
        <v>4</v>
      </c>
      <c r="BD109" s="1">
        <f t="shared" si="59"/>
        <v>4</v>
      </c>
      <c r="BE109" s="1">
        <f t="shared" si="60"/>
        <v>4</v>
      </c>
      <c r="BF109" s="1">
        <f t="shared" si="61"/>
        <v>4</v>
      </c>
      <c r="BG109" s="1">
        <f t="shared" si="62"/>
        <v>4</v>
      </c>
      <c r="BH109" s="1">
        <f t="shared" si="63"/>
        <v>5</v>
      </c>
      <c r="BI109" s="1">
        <f t="shared" si="64"/>
        <v>45</v>
      </c>
      <c r="BJ109" s="1">
        <f t="shared" si="65"/>
        <v>14</v>
      </c>
      <c r="BK109" s="1">
        <f t="shared" si="66"/>
        <v>3</v>
      </c>
      <c r="BL109" s="1">
        <f t="shared" si="67"/>
        <v>8</v>
      </c>
      <c r="BM109" s="1">
        <f t="shared" si="68"/>
        <v>0</v>
      </c>
      <c r="BN109" s="1">
        <f t="shared" si="69"/>
        <v>0</v>
      </c>
      <c r="BO109" s="1">
        <f t="shared" si="70"/>
        <v>0</v>
      </c>
      <c r="BP109" s="1">
        <f t="shared" si="71"/>
        <v>0</v>
      </c>
      <c r="BQ109" s="1">
        <f t="shared" si="72"/>
        <v>0</v>
      </c>
      <c r="BR109" s="1">
        <f t="shared" si="73"/>
        <v>0</v>
      </c>
      <c r="BS109" s="1">
        <f t="shared" si="74"/>
        <v>0</v>
      </c>
      <c r="BT109" s="1">
        <f t="shared" si="75"/>
        <v>0</v>
      </c>
      <c r="BU109" s="1">
        <f t="shared" si="76"/>
        <v>0</v>
      </c>
      <c r="BV109" s="1">
        <f t="shared" si="77"/>
        <v>0</v>
      </c>
      <c r="BW109" s="1">
        <f t="shared" si="78"/>
        <v>0</v>
      </c>
      <c r="BX109" s="1">
        <f t="shared" si="79"/>
        <v>0</v>
      </c>
      <c r="BY109" s="1">
        <f t="shared" si="80"/>
        <v>0</v>
      </c>
      <c r="BZ109" s="1">
        <f t="shared" si="81"/>
        <v>0</v>
      </c>
      <c r="CA109" s="1">
        <f t="shared" si="82"/>
        <v>0</v>
      </c>
      <c r="CB109" s="1">
        <f t="shared" si="83"/>
        <v>0</v>
      </c>
      <c r="CC109" s="1">
        <f t="shared" si="84"/>
        <v>8</v>
      </c>
      <c r="CD109" s="1">
        <f t="shared" si="85"/>
        <v>8</v>
      </c>
      <c r="CE109" s="1">
        <f t="shared" si="86"/>
        <v>31</v>
      </c>
      <c r="CF109" s="1">
        <f t="shared" si="87"/>
        <v>0</v>
      </c>
      <c r="CG109" s="1">
        <f t="shared" si="88"/>
        <v>5</v>
      </c>
      <c r="CH109" s="1">
        <f t="shared" si="89"/>
        <v>11</v>
      </c>
      <c r="CI109" s="1">
        <f t="shared" si="90"/>
        <v>80</v>
      </c>
      <c r="CJ109" s="1">
        <f t="shared" si="91"/>
        <v>25</v>
      </c>
      <c r="CK109" s="1">
        <f t="shared" si="92"/>
        <v>184</v>
      </c>
      <c r="CL109" s="1">
        <f t="shared" si="93"/>
        <v>15</v>
      </c>
      <c r="CM109" s="1">
        <f t="shared" si="94"/>
        <v>71</v>
      </c>
      <c r="CN109" s="1">
        <f t="shared" si="95"/>
        <v>619</v>
      </c>
    </row>
    <row r="110" spans="1:92" ht="13.15" customHeight="1">
      <c r="B110" s="3" t="s">
        <v>1722</v>
      </c>
      <c r="C110" s="1" t="s">
        <v>683</v>
      </c>
      <c r="D110" s="1" t="s">
        <v>2369</v>
      </c>
      <c r="E110" s="47">
        <v>401874.74200000003</v>
      </c>
      <c r="F110" s="47">
        <v>6465400.6679999996</v>
      </c>
      <c r="G110" s="4" t="s">
        <v>684</v>
      </c>
      <c r="H110" s="5">
        <v>12.04</v>
      </c>
      <c r="I110" s="5">
        <v>0.4</v>
      </c>
      <c r="K110" s="5">
        <v>14</v>
      </c>
      <c r="L110" s="24">
        <f>I110+5</f>
        <v>5.4</v>
      </c>
      <c r="M110" s="24">
        <f t="shared" si="96"/>
        <v>6.6399999999999988</v>
      </c>
      <c r="N110" s="6">
        <v>42817</v>
      </c>
      <c r="O110" s="1" t="s">
        <v>692</v>
      </c>
      <c r="P110" s="9" t="s">
        <v>161</v>
      </c>
      <c r="Q110" s="8">
        <v>0.1</v>
      </c>
      <c r="R110" s="9" t="s">
        <v>686</v>
      </c>
      <c r="S110" s="8">
        <v>0.9</v>
      </c>
      <c r="T110" s="9" t="s">
        <v>687</v>
      </c>
      <c r="AI110" s="1" t="s">
        <v>688</v>
      </c>
      <c r="AJ110" s="42" t="s">
        <v>689</v>
      </c>
      <c r="AK110" s="45" t="s">
        <v>1802</v>
      </c>
      <c r="AM110" s="1" t="s">
        <v>508</v>
      </c>
      <c r="AN110" s="1" t="s">
        <v>690</v>
      </c>
      <c r="AO110" s="13" t="str">
        <f>algandmed!AP110</f>
        <v>Kaitsetoru on maha sõidetud.</v>
      </c>
      <c r="AP110" s="13" t="str">
        <f>algandmed!AQ110</f>
        <v>Proovi ei võetud.</v>
      </c>
      <c r="AQ110" s="13" t="str">
        <f>algandmed!AR110</f>
        <v>-</v>
      </c>
      <c r="AR110" s="13" t="str">
        <f>algandmed!AS110</f>
        <v>VPA tuleb taastada reostuse leviku selgitamiseks kütusehoidlast põhja suunas.</v>
      </c>
      <c r="AS110" s="1" t="s">
        <v>691</v>
      </c>
      <c r="AU110" s="1">
        <f t="shared" si="50"/>
        <v>0</v>
      </c>
      <c r="AV110" s="1">
        <f t="shared" si="51"/>
        <v>4</v>
      </c>
      <c r="AW110" s="1">
        <f t="shared" si="52"/>
        <v>10</v>
      </c>
      <c r="AX110" s="1">
        <f t="shared" si="53"/>
        <v>32</v>
      </c>
      <c r="AY110" s="1">
        <f t="shared" si="54"/>
        <v>10</v>
      </c>
      <c r="AZ110" s="1">
        <f t="shared" si="55"/>
        <v>11</v>
      </c>
      <c r="BA110" s="1">
        <f t="shared" si="56"/>
        <v>14</v>
      </c>
      <c r="BB110" s="1">
        <f t="shared" si="57"/>
        <v>5</v>
      </c>
      <c r="BC110" s="1">
        <f t="shared" si="58"/>
        <v>3</v>
      </c>
      <c r="BD110" s="1">
        <f t="shared" si="59"/>
        <v>0</v>
      </c>
      <c r="BE110" s="1">
        <f t="shared" si="60"/>
        <v>2</v>
      </c>
      <c r="BF110" s="1">
        <f t="shared" si="61"/>
        <v>3</v>
      </c>
      <c r="BG110" s="1">
        <f t="shared" si="62"/>
        <v>4</v>
      </c>
      <c r="BH110" s="1">
        <f t="shared" si="63"/>
        <v>5</v>
      </c>
      <c r="BI110" s="1">
        <f t="shared" si="64"/>
        <v>42</v>
      </c>
      <c r="BJ110" s="1">
        <f t="shared" si="65"/>
        <v>6</v>
      </c>
      <c r="BK110" s="1">
        <f t="shared" si="66"/>
        <v>3</v>
      </c>
      <c r="BL110" s="1">
        <f t="shared" si="67"/>
        <v>14</v>
      </c>
      <c r="BM110" s="1">
        <f t="shared" si="68"/>
        <v>3</v>
      </c>
      <c r="BN110" s="1">
        <f t="shared" si="69"/>
        <v>8</v>
      </c>
      <c r="BO110" s="1">
        <f t="shared" si="70"/>
        <v>0</v>
      </c>
      <c r="BP110" s="1">
        <f t="shared" si="71"/>
        <v>0</v>
      </c>
      <c r="BQ110" s="1">
        <f t="shared" si="72"/>
        <v>0</v>
      </c>
      <c r="BR110" s="1">
        <f t="shared" si="73"/>
        <v>0</v>
      </c>
      <c r="BS110" s="1">
        <f t="shared" si="74"/>
        <v>0</v>
      </c>
      <c r="BT110" s="1">
        <f t="shared" si="75"/>
        <v>0</v>
      </c>
      <c r="BU110" s="1">
        <f t="shared" si="76"/>
        <v>0</v>
      </c>
      <c r="BV110" s="1">
        <f t="shared" si="77"/>
        <v>0</v>
      </c>
      <c r="BW110" s="1">
        <f t="shared" si="78"/>
        <v>0</v>
      </c>
      <c r="BX110" s="1">
        <f t="shared" si="79"/>
        <v>0</v>
      </c>
      <c r="BY110" s="1">
        <f t="shared" si="80"/>
        <v>0</v>
      </c>
      <c r="BZ110" s="1">
        <f t="shared" si="81"/>
        <v>0</v>
      </c>
      <c r="CA110" s="1">
        <f t="shared" si="82"/>
        <v>0</v>
      </c>
      <c r="CB110" s="1">
        <f t="shared" si="83"/>
        <v>0</v>
      </c>
      <c r="CC110" s="1">
        <f t="shared" si="84"/>
        <v>8</v>
      </c>
      <c r="CD110" s="1">
        <f t="shared" si="85"/>
        <v>8</v>
      </c>
      <c r="CE110" s="1">
        <f t="shared" si="86"/>
        <v>31</v>
      </c>
      <c r="CF110" s="1">
        <f t="shared" si="87"/>
        <v>0</v>
      </c>
      <c r="CG110" s="1">
        <f t="shared" si="88"/>
        <v>5</v>
      </c>
      <c r="CH110" s="1">
        <f t="shared" si="89"/>
        <v>11</v>
      </c>
      <c r="CI110" s="1">
        <f t="shared" si="90"/>
        <v>28</v>
      </c>
      <c r="CJ110" s="1">
        <f t="shared" si="91"/>
        <v>17</v>
      </c>
      <c r="CK110" s="1">
        <f t="shared" si="92"/>
        <v>1</v>
      </c>
      <c r="CL110" s="1">
        <f t="shared" si="93"/>
        <v>77</v>
      </c>
      <c r="CM110" s="1">
        <f t="shared" si="94"/>
        <v>71</v>
      </c>
      <c r="CN110" s="1">
        <f t="shared" si="95"/>
        <v>436</v>
      </c>
    </row>
    <row r="111" spans="1:92" ht="13.15" customHeight="1">
      <c r="B111" s="3" t="s">
        <v>1723</v>
      </c>
      <c r="C111" s="1" t="s">
        <v>683</v>
      </c>
      <c r="D111" s="1" t="s">
        <v>2369</v>
      </c>
      <c r="E111" s="47">
        <v>401967.55499999999</v>
      </c>
      <c r="F111" s="47">
        <v>6465408.6299999999</v>
      </c>
      <c r="G111" s="4" t="s">
        <v>684</v>
      </c>
      <c r="H111" s="5">
        <v>10.91</v>
      </c>
      <c r="I111" s="5">
        <v>0.74</v>
      </c>
      <c r="J111" s="5">
        <v>12.3</v>
      </c>
      <c r="K111" s="5">
        <v>12.6</v>
      </c>
      <c r="L111" s="24">
        <v>3.99</v>
      </c>
      <c r="M111" s="24">
        <f t="shared" si="96"/>
        <v>6.92</v>
      </c>
      <c r="N111" s="6">
        <v>42817</v>
      </c>
      <c r="O111" s="1" t="s">
        <v>693</v>
      </c>
      <c r="P111" s="9" t="s">
        <v>686</v>
      </c>
      <c r="Q111" s="8">
        <v>0.5</v>
      </c>
      <c r="R111" s="9" t="s">
        <v>687</v>
      </c>
      <c r="AI111" s="1" t="s">
        <v>688</v>
      </c>
      <c r="AJ111" s="42" t="s">
        <v>689</v>
      </c>
      <c r="AK111" s="45" t="s">
        <v>1802</v>
      </c>
      <c r="AM111" s="1" t="s">
        <v>508</v>
      </c>
      <c r="AN111" s="1" t="s">
        <v>690</v>
      </c>
      <c r="AO111" s="13" t="str">
        <f>algandmed!AP111</f>
        <v>VPA on terve. Avamiseks padrunvõti 17. Veepinnal naftasaaduste kihti pole.</v>
      </c>
      <c r="AP111" s="13" t="str">
        <f>algandmed!AQ111</f>
        <v>Proov võeti pumbaga MP-1.</v>
      </c>
      <c r="AQ111" s="13" t="str">
        <f>algandmed!AR111</f>
        <v>Proovi võtmisel 13.10.2017 oli vett VPA-s 82l, pumba sügavus 12,8m manteltoru otsast. Proov võeti pärast 4-kordse veekoguse välja pumpamist (16 minutit) sagedusel 250Hz. q 0,33. S 0,05</v>
      </c>
      <c r="AR111" s="13" t="str">
        <f>algandmed!AS111</f>
        <v>Jätkata seiret.</v>
      </c>
      <c r="AS111" s="1" t="s">
        <v>691</v>
      </c>
      <c r="AU111" s="1">
        <f t="shared" si="50"/>
        <v>0</v>
      </c>
      <c r="AV111" s="1">
        <f t="shared" si="51"/>
        <v>4</v>
      </c>
      <c r="AW111" s="1">
        <f t="shared" si="52"/>
        <v>10</v>
      </c>
      <c r="AX111" s="1">
        <f t="shared" si="53"/>
        <v>32</v>
      </c>
      <c r="AY111" s="1">
        <f t="shared" si="54"/>
        <v>10</v>
      </c>
      <c r="AZ111" s="1">
        <f t="shared" si="55"/>
        <v>10</v>
      </c>
      <c r="BA111" s="1">
        <f t="shared" si="56"/>
        <v>14</v>
      </c>
      <c r="BB111" s="1">
        <f t="shared" si="57"/>
        <v>5</v>
      </c>
      <c r="BC111" s="1">
        <f t="shared" si="58"/>
        <v>4</v>
      </c>
      <c r="BD111" s="1">
        <f t="shared" si="59"/>
        <v>4</v>
      </c>
      <c r="BE111" s="1">
        <f t="shared" si="60"/>
        <v>4</v>
      </c>
      <c r="BF111" s="1">
        <f t="shared" si="61"/>
        <v>4</v>
      </c>
      <c r="BG111" s="1">
        <f t="shared" si="62"/>
        <v>4</v>
      </c>
      <c r="BH111" s="1">
        <f t="shared" si="63"/>
        <v>5</v>
      </c>
      <c r="BI111" s="1">
        <f t="shared" si="64"/>
        <v>45</v>
      </c>
      <c r="BJ111" s="1">
        <f t="shared" si="65"/>
        <v>14</v>
      </c>
      <c r="BK111" s="1">
        <f t="shared" si="66"/>
        <v>3</v>
      </c>
      <c r="BL111" s="1">
        <f t="shared" si="67"/>
        <v>8</v>
      </c>
      <c r="BM111" s="1">
        <f t="shared" si="68"/>
        <v>0</v>
      </c>
      <c r="BN111" s="1">
        <f t="shared" si="69"/>
        <v>0</v>
      </c>
      <c r="BO111" s="1">
        <f t="shared" si="70"/>
        <v>0</v>
      </c>
      <c r="BP111" s="1">
        <f t="shared" si="71"/>
        <v>0</v>
      </c>
      <c r="BQ111" s="1">
        <f t="shared" si="72"/>
        <v>0</v>
      </c>
      <c r="BR111" s="1">
        <f t="shared" si="73"/>
        <v>0</v>
      </c>
      <c r="BS111" s="1">
        <f t="shared" si="74"/>
        <v>0</v>
      </c>
      <c r="BT111" s="1">
        <f t="shared" si="75"/>
        <v>0</v>
      </c>
      <c r="BU111" s="1">
        <f t="shared" si="76"/>
        <v>0</v>
      </c>
      <c r="BV111" s="1">
        <f t="shared" si="77"/>
        <v>0</v>
      </c>
      <c r="BW111" s="1">
        <f t="shared" si="78"/>
        <v>0</v>
      </c>
      <c r="BX111" s="1">
        <f t="shared" si="79"/>
        <v>0</v>
      </c>
      <c r="BY111" s="1">
        <f t="shared" si="80"/>
        <v>0</v>
      </c>
      <c r="BZ111" s="1">
        <f t="shared" si="81"/>
        <v>0</v>
      </c>
      <c r="CA111" s="1">
        <f t="shared" si="82"/>
        <v>0</v>
      </c>
      <c r="CB111" s="1">
        <f t="shared" si="83"/>
        <v>0</v>
      </c>
      <c r="CC111" s="1">
        <f t="shared" si="84"/>
        <v>8</v>
      </c>
      <c r="CD111" s="1">
        <f t="shared" si="85"/>
        <v>8</v>
      </c>
      <c r="CE111" s="1">
        <f t="shared" si="86"/>
        <v>31</v>
      </c>
      <c r="CF111" s="1">
        <f t="shared" si="87"/>
        <v>0</v>
      </c>
      <c r="CG111" s="1">
        <f t="shared" si="88"/>
        <v>5</v>
      </c>
      <c r="CH111" s="1">
        <f t="shared" si="89"/>
        <v>11</v>
      </c>
      <c r="CI111" s="1">
        <f t="shared" si="90"/>
        <v>74</v>
      </c>
      <c r="CJ111" s="1">
        <f t="shared" si="91"/>
        <v>25</v>
      </c>
      <c r="CK111" s="1">
        <f t="shared" si="92"/>
        <v>184</v>
      </c>
      <c r="CL111" s="1">
        <f t="shared" si="93"/>
        <v>15</v>
      </c>
      <c r="CM111" s="1">
        <f t="shared" si="94"/>
        <v>71</v>
      </c>
      <c r="CN111" s="1">
        <f t="shared" si="95"/>
        <v>612</v>
      </c>
    </row>
    <row r="112" spans="1:92" ht="13.15" customHeight="1">
      <c r="B112" s="3" t="s">
        <v>1724</v>
      </c>
      <c r="C112" s="1" t="s">
        <v>683</v>
      </c>
      <c r="D112" s="1" t="s">
        <v>2369</v>
      </c>
      <c r="E112" s="47">
        <v>401998.86900000001</v>
      </c>
      <c r="F112" s="47">
        <v>6465289.4129999997</v>
      </c>
      <c r="G112" s="4" t="s">
        <v>684</v>
      </c>
      <c r="H112" s="5">
        <v>10.34</v>
      </c>
      <c r="I112" s="5">
        <v>0.72</v>
      </c>
      <c r="J112" s="5">
        <v>11.47</v>
      </c>
      <c r="K112" s="5">
        <v>11.8</v>
      </c>
      <c r="L112" s="24">
        <v>4.28</v>
      </c>
      <c r="M112" s="24">
        <f t="shared" si="96"/>
        <v>6.06</v>
      </c>
      <c r="N112" s="6">
        <v>42817</v>
      </c>
      <c r="O112" s="1" t="s">
        <v>694</v>
      </c>
      <c r="P112" s="9" t="s">
        <v>687</v>
      </c>
      <c r="AI112" s="1" t="s">
        <v>688</v>
      </c>
      <c r="AJ112" s="42" t="s">
        <v>689</v>
      </c>
      <c r="AK112" s="45" t="s">
        <v>1802</v>
      </c>
      <c r="AM112" s="1" t="s">
        <v>508</v>
      </c>
      <c r="AN112" s="1" t="s">
        <v>690</v>
      </c>
      <c r="AO112" s="13" t="str">
        <f>algandmed!AP112</f>
        <v>VPA on terve. Avamiseks padrunvõti 17. Veepinnal naftasaaduste kihti pole.</v>
      </c>
      <c r="AP112" s="13" t="str">
        <f>algandmed!AQ112</f>
        <v>Proov võeti pumbaga MP-1.</v>
      </c>
      <c r="AQ112" s="13" t="str">
        <f>algandmed!AR112</f>
        <v>Proovi võtmisel 13.10.2017 oli vett VPA-s 72l, pumba sügavus 11,9m manteltoru otsast. Proov võeti pärast 4-kordse veekoguse välja pumpamist (13 minutit) sagedusel 250Hz. q 0,35. S 0,07</v>
      </c>
      <c r="AR112" s="13" t="str">
        <f>algandmed!AS112</f>
        <v>Jätkata seiret.</v>
      </c>
      <c r="AS112" s="1" t="s">
        <v>691</v>
      </c>
      <c r="AU112" s="1">
        <f t="shared" si="50"/>
        <v>0</v>
      </c>
      <c r="AV112" s="1">
        <f t="shared" si="51"/>
        <v>4</v>
      </c>
      <c r="AW112" s="1">
        <f t="shared" si="52"/>
        <v>10</v>
      </c>
      <c r="AX112" s="1">
        <f t="shared" si="53"/>
        <v>32</v>
      </c>
      <c r="AY112" s="1">
        <f t="shared" si="54"/>
        <v>10</v>
      </c>
      <c r="AZ112" s="1">
        <f t="shared" si="55"/>
        <v>11</v>
      </c>
      <c r="BA112" s="1">
        <f t="shared" si="56"/>
        <v>14</v>
      </c>
      <c r="BB112" s="1">
        <f t="shared" si="57"/>
        <v>5</v>
      </c>
      <c r="BC112" s="1">
        <f t="shared" si="58"/>
        <v>4</v>
      </c>
      <c r="BD112" s="1">
        <f t="shared" si="59"/>
        <v>5</v>
      </c>
      <c r="BE112" s="1">
        <f t="shared" si="60"/>
        <v>4</v>
      </c>
      <c r="BF112" s="1">
        <f t="shared" si="61"/>
        <v>4</v>
      </c>
      <c r="BG112" s="1">
        <f t="shared" si="62"/>
        <v>4</v>
      </c>
      <c r="BH112" s="1">
        <f t="shared" si="63"/>
        <v>5</v>
      </c>
      <c r="BI112" s="1">
        <f t="shared" si="64"/>
        <v>42</v>
      </c>
      <c r="BJ112" s="1">
        <f t="shared" si="65"/>
        <v>8</v>
      </c>
      <c r="BK112" s="1">
        <f t="shared" si="66"/>
        <v>0</v>
      </c>
      <c r="BL112" s="1">
        <f t="shared" si="67"/>
        <v>0</v>
      </c>
      <c r="BM112" s="1">
        <f t="shared" si="68"/>
        <v>0</v>
      </c>
      <c r="BN112" s="1">
        <f t="shared" si="69"/>
        <v>0</v>
      </c>
      <c r="BO112" s="1">
        <f t="shared" si="70"/>
        <v>0</v>
      </c>
      <c r="BP112" s="1">
        <f t="shared" si="71"/>
        <v>0</v>
      </c>
      <c r="BQ112" s="1">
        <f t="shared" si="72"/>
        <v>0</v>
      </c>
      <c r="BR112" s="1">
        <f t="shared" si="73"/>
        <v>0</v>
      </c>
      <c r="BS112" s="1">
        <f t="shared" si="74"/>
        <v>0</v>
      </c>
      <c r="BT112" s="1">
        <f t="shared" si="75"/>
        <v>0</v>
      </c>
      <c r="BU112" s="1">
        <f t="shared" si="76"/>
        <v>0</v>
      </c>
      <c r="BV112" s="1">
        <f t="shared" si="77"/>
        <v>0</v>
      </c>
      <c r="BW112" s="1">
        <f t="shared" si="78"/>
        <v>0</v>
      </c>
      <c r="BX112" s="1">
        <f t="shared" si="79"/>
        <v>0</v>
      </c>
      <c r="BY112" s="1">
        <f t="shared" si="80"/>
        <v>0</v>
      </c>
      <c r="BZ112" s="1">
        <f t="shared" si="81"/>
        <v>0</v>
      </c>
      <c r="CA112" s="1">
        <f t="shared" si="82"/>
        <v>0</v>
      </c>
      <c r="CB112" s="1">
        <f t="shared" si="83"/>
        <v>0</v>
      </c>
      <c r="CC112" s="1">
        <f t="shared" si="84"/>
        <v>8</v>
      </c>
      <c r="CD112" s="1">
        <f t="shared" si="85"/>
        <v>8</v>
      </c>
      <c r="CE112" s="1">
        <f t="shared" si="86"/>
        <v>31</v>
      </c>
      <c r="CF112" s="1">
        <f t="shared" si="87"/>
        <v>0</v>
      </c>
      <c r="CG112" s="1">
        <f t="shared" si="88"/>
        <v>5</v>
      </c>
      <c r="CH112" s="1">
        <f t="shared" si="89"/>
        <v>11</v>
      </c>
      <c r="CI112" s="1">
        <f t="shared" si="90"/>
        <v>74</v>
      </c>
      <c r="CJ112" s="1">
        <f t="shared" si="91"/>
        <v>25</v>
      </c>
      <c r="CK112" s="1">
        <f t="shared" si="92"/>
        <v>184</v>
      </c>
      <c r="CL112" s="1">
        <f t="shared" si="93"/>
        <v>15</v>
      </c>
      <c r="CM112" s="1">
        <f t="shared" si="94"/>
        <v>71</v>
      </c>
      <c r="CN112" s="1">
        <f t="shared" si="95"/>
        <v>594</v>
      </c>
    </row>
    <row r="113" spans="1:92" ht="13.15" customHeight="1">
      <c r="B113" s="3" t="s">
        <v>1725</v>
      </c>
      <c r="C113" s="1" t="s">
        <v>683</v>
      </c>
      <c r="D113" s="1" t="s">
        <v>2369</v>
      </c>
      <c r="E113" s="47">
        <v>401930.89600000001</v>
      </c>
      <c r="F113" s="47">
        <v>6465344.699</v>
      </c>
      <c r="G113" s="4" t="s">
        <v>684</v>
      </c>
      <c r="H113" s="5">
        <v>11.52</v>
      </c>
      <c r="I113" s="5">
        <v>0.81</v>
      </c>
      <c r="K113" s="5">
        <v>12.6</v>
      </c>
      <c r="L113" s="24">
        <v>4.5199999999999996</v>
      </c>
      <c r="M113" s="24">
        <f t="shared" si="96"/>
        <v>7</v>
      </c>
      <c r="N113" s="6">
        <v>42817</v>
      </c>
      <c r="O113" s="1" t="s">
        <v>695</v>
      </c>
      <c r="P113" s="9" t="s">
        <v>75</v>
      </c>
      <c r="Q113" s="8">
        <v>0.5</v>
      </c>
      <c r="R113" s="9" t="s">
        <v>687</v>
      </c>
      <c r="AI113" s="1" t="s">
        <v>688</v>
      </c>
      <c r="AJ113" s="42" t="s">
        <v>689</v>
      </c>
      <c r="AK113" s="45" t="s">
        <v>1802</v>
      </c>
      <c r="AM113" s="1" t="s">
        <v>508</v>
      </c>
      <c r="AN113" s="1" t="s">
        <v>690</v>
      </c>
      <c r="AO113" s="13" t="str">
        <f>algandmed!AP113</f>
        <v>VPA on terve. Avamiseks padrunvõti 17. Puurauk haiseb, veepinnal üle 1m naftasaaduste kiht.</v>
      </c>
      <c r="AP113" s="13" t="str">
        <f>algandmed!AQ113</f>
        <v>Proovi ei võeta, kuna see iseloomustab vaid naftasaaduste lahustuvust vees.</v>
      </c>
      <c r="AQ113" s="13" t="str">
        <f>algandmed!AR113</f>
        <v>-</v>
      </c>
      <c r="AR113" s="13" t="str">
        <f>algandmed!AS113</f>
        <v>Eemaldada VPA-st naftasaadused (vajadusel korduvalt) ja jätkata vaba naftasaaduste paksuse või veekvaliteedi seiret</v>
      </c>
      <c r="AS113" s="1" t="s">
        <v>691</v>
      </c>
      <c r="AU113" s="1">
        <f t="shared" si="50"/>
        <v>0</v>
      </c>
      <c r="AV113" s="1">
        <f t="shared" si="51"/>
        <v>4</v>
      </c>
      <c r="AW113" s="1">
        <f t="shared" si="52"/>
        <v>10</v>
      </c>
      <c r="AX113" s="1">
        <f t="shared" si="53"/>
        <v>32</v>
      </c>
      <c r="AY113" s="1">
        <f t="shared" si="54"/>
        <v>10</v>
      </c>
      <c r="AZ113" s="1">
        <f t="shared" si="55"/>
        <v>11</v>
      </c>
      <c r="BA113" s="1">
        <f t="shared" si="56"/>
        <v>14</v>
      </c>
      <c r="BB113" s="1">
        <f t="shared" si="57"/>
        <v>5</v>
      </c>
      <c r="BC113" s="1">
        <f t="shared" si="58"/>
        <v>4</v>
      </c>
      <c r="BD113" s="1">
        <f t="shared" si="59"/>
        <v>0</v>
      </c>
      <c r="BE113" s="1">
        <f t="shared" si="60"/>
        <v>4</v>
      </c>
      <c r="BF113" s="1">
        <f t="shared" si="61"/>
        <v>4</v>
      </c>
      <c r="BG113" s="1">
        <f t="shared" si="62"/>
        <v>1</v>
      </c>
      <c r="BH113" s="1">
        <f t="shared" si="63"/>
        <v>5</v>
      </c>
      <c r="BI113" s="1">
        <f t="shared" si="64"/>
        <v>42</v>
      </c>
      <c r="BJ113" s="1">
        <f t="shared" si="65"/>
        <v>11</v>
      </c>
      <c r="BK113" s="1">
        <f t="shared" si="66"/>
        <v>3</v>
      </c>
      <c r="BL113" s="1">
        <f t="shared" si="67"/>
        <v>8</v>
      </c>
      <c r="BM113" s="1">
        <f t="shared" si="68"/>
        <v>0</v>
      </c>
      <c r="BN113" s="1">
        <f t="shared" si="69"/>
        <v>0</v>
      </c>
      <c r="BO113" s="1">
        <f t="shared" si="70"/>
        <v>0</v>
      </c>
      <c r="BP113" s="1">
        <f t="shared" si="71"/>
        <v>0</v>
      </c>
      <c r="BQ113" s="1">
        <f t="shared" si="72"/>
        <v>0</v>
      </c>
      <c r="BR113" s="1">
        <f t="shared" si="73"/>
        <v>0</v>
      </c>
      <c r="BS113" s="1">
        <f t="shared" si="74"/>
        <v>0</v>
      </c>
      <c r="BT113" s="1">
        <f t="shared" si="75"/>
        <v>0</v>
      </c>
      <c r="BU113" s="1">
        <f t="shared" si="76"/>
        <v>0</v>
      </c>
      <c r="BV113" s="1">
        <f t="shared" si="77"/>
        <v>0</v>
      </c>
      <c r="BW113" s="1">
        <f t="shared" si="78"/>
        <v>0</v>
      </c>
      <c r="BX113" s="1">
        <f t="shared" si="79"/>
        <v>0</v>
      </c>
      <c r="BY113" s="1">
        <f t="shared" si="80"/>
        <v>0</v>
      </c>
      <c r="BZ113" s="1">
        <f t="shared" si="81"/>
        <v>0</v>
      </c>
      <c r="CA113" s="1">
        <f t="shared" si="82"/>
        <v>0</v>
      </c>
      <c r="CB113" s="1">
        <f t="shared" si="83"/>
        <v>0</v>
      </c>
      <c r="CC113" s="1">
        <f t="shared" si="84"/>
        <v>8</v>
      </c>
      <c r="CD113" s="1">
        <f t="shared" si="85"/>
        <v>8</v>
      </c>
      <c r="CE113" s="1">
        <f t="shared" si="86"/>
        <v>31</v>
      </c>
      <c r="CF113" s="1">
        <f t="shared" si="87"/>
        <v>0</v>
      </c>
      <c r="CG113" s="1">
        <f t="shared" si="88"/>
        <v>5</v>
      </c>
      <c r="CH113" s="1">
        <f t="shared" si="89"/>
        <v>11</v>
      </c>
      <c r="CI113" s="1">
        <f t="shared" si="90"/>
        <v>91</v>
      </c>
      <c r="CJ113" s="1">
        <f t="shared" si="91"/>
        <v>75</v>
      </c>
      <c r="CK113" s="1">
        <f t="shared" si="92"/>
        <v>1</v>
      </c>
      <c r="CL113" s="1">
        <f t="shared" si="93"/>
        <v>115</v>
      </c>
      <c r="CM113" s="1">
        <f t="shared" si="94"/>
        <v>71</v>
      </c>
      <c r="CN113" s="1">
        <f t="shared" si="95"/>
        <v>584</v>
      </c>
    </row>
    <row r="114" spans="1:92" ht="13.15" customHeight="1">
      <c r="B114" s="3" t="s">
        <v>1726</v>
      </c>
      <c r="C114" s="1" t="s">
        <v>683</v>
      </c>
      <c r="D114" s="1" t="s">
        <v>2369</v>
      </c>
      <c r="E114" s="5">
        <v>401894</v>
      </c>
      <c r="F114" s="5">
        <v>6465235</v>
      </c>
      <c r="G114" s="4" t="s">
        <v>684</v>
      </c>
      <c r="H114" s="5">
        <v>10.3</v>
      </c>
      <c r="I114" s="5">
        <v>0.3</v>
      </c>
      <c r="K114" s="5">
        <v>12.2</v>
      </c>
      <c r="L114" s="24">
        <f>I114+4.65</f>
        <v>4.95</v>
      </c>
      <c r="M114" s="24">
        <f t="shared" si="96"/>
        <v>5.3500000000000005</v>
      </c>
      <c r="N114" s="6">
        <v>35696</v>
      </c>
      <c r="O114" s="1" t="s">
        <v>696</v>
      </c>
      <c r="P114" s="9" t="s">
        <v>83</v>
      </c>
      <c r="Q114" s="8">
        <v>0.4</v>
      </c>
      <c r="R114" s="9" t="s">
        <v>697</v>
      </c>
      <c r="S114" s="8">
        <v>0.7</v>
      </c>
      <c r="T114" s="9" t="s">
        <v>77</v>
      </c>
      <c r="U114" s="8">
        <v>1.9</v>
      </c>
      <c r="V114" s="9" t="s">
        <v>687</v>
      </c>
      <c r="AI114" s="1" t="s">
        <v>688</v>
      </c>
      <c r="AJ114" s="42" t="s">
        <v>689</v>
      </c>
      <c r="AK114" s="45" t="s">
        <v>1802</v>
      </c>
      <c r="AM114" s="1" t="s">
        <v>508</v>
      </c>
      <c r="AN114" s="1" t="s">
        <v>690</v>
      </c>
      <c r="AO114" s="13" t="str">
        <f>algandmed!AP114</f>
        <v>VPA on hävinud või likvideeritud. Maapealset kaitsetoru ei leidnud.</v>
      </c>
      <c r="AP114" s="13" t="str">
        <f>algandmed!AQ114</f>
        <v>-</v>
      </c>
      <c r="AQ114" s="13" t="str">
        <f>algandmed!AR114</f>
        <v>-</v>
      </c>
      <c r="AR114" s="13" t="str">
        <f>algandmed!AS114</f>
        <v>VPA tuleb taastada reostuse leviku selgitamiseks kütusehoidlast edela-lõuna suunas.</v>
      </c>
      <c r="AS114" s="1" t="s">
        <v>691</v>
      </c>
      <c r="AU114" s="1">
        <f t="shared" si="50"/>
        <v>0</v>
      </c>
      <c r="AV114" s="1">
        <f t="shared" si="51"/>
        <v>4</v>
      </c>
      <c r="AW114" s="1">
        <f t="shared" si="52"/>
        <v>10</v>
      </c>
      <c r="AX114" s="1">
        <f t="shared" si="53"/>
        <v>32</v>
      </c>
      <c r="AY114" s="1">
        <f t="shared" si="54"/>
        <v>6</v>
      </c>
      <c r="AZ114" s="1">
        <f t="shared" si="55"/>
        <v>7</v>
      </c>
      <c r="BA114" s="1">
        <f t="shared" si="56"/>
        <v>14</v>
      </c>
      <c r="BB114" s="1">
        <f t="shared" si="57"/>
        <v>4</v>
      </c>
      <c r="BC114" s="1">
        <f t="shared" si="58"/>
        <v>3</v>
      </c>
      <c r="BD114" s="1">
        <f t="shared" si="59"/>
        <v>0</v>
      </c>
      <c r="BE114" s="1">
        <f t="shared" si="60"/>
        <v>4</v>
      </c>
      <c r="BF114" s="1">
        <f t="shared" si="61"/>
        <v>4</v>
      </c>
      <c r="BG114" s="1">
        <f t="shared" si="62"/>
        <v>4</v>
      </c>
      <c r="BH114" s="1">
        <f t="shared" si="63"/>
        <v>5</v>
      </c>
      <c r="BI114" s="1">
        <f t="shared" si="64"/>
        <v>42</v>
      </c>
      <c r="BJ114" s="1">
        <f t="shared" si="65"/>
        <v>4</v>
      </c>
      <c r="BK114" s="1">
        <f t="shared" si="66"/>
        <v>3</v>
      </c>
      <c r="BL114" s="1">
        <f t="shared" si="67"/>
        <v>7</v>
      </c>
      <c r="BM114" s="1">
        <f t="shared" si="68"/>
        <v>3</v>
      </c>
      <c r="BN114" s="1">
        <f t="shared" si="69"/>
        <v>14</v>
      </c>
      <c r="BO114" s="1">
        <f t="shared" si="70"/>
        <v>3</v>
      </c>
      <c r="BP114" s="1">
        <f t="shared" si="71"/>
        <v>8</v>
      </c>
      <c r="BQ114" s="1">
        <f t="shared" si="72"/>
        <v>0</v>
      </c>
      <c r="BR114" s="1">
        <f t="shared" si="73"/>
        <v>0</v>
      </c>
      <c r="BS114" s="1">
        <f t="shared" si="74"/>
        <v>0</v>
      </c>
      <c r="BT114" s="1">
        <f t="shared" si="75"/>
        <v>0</v>
      </c>
      <c r="BU114" s="1">
        <f t="shared" si="76"/>
        <v>0</v>
      </c>
      <c r="BV114" s="1">
        <f t="shared" si="77"/>
        <v>0</v>
      </c>
      <c r="BW114" s="1">
        <f t="shared" si="78"/>
        <v>0</v>
      </c>
      <c r="BX114" s="1">
        <f t="shared" si="79"/>
        <v>0</v>
      </c>
      <c r="BY114" s="1">
        <f t="shared" si="80"/>
        <v>0</v>
      </c>
      <c r="BZ114" s="1">
        <f t="shared" si="81"/>
        <v>0</v>
      </c>
      <c r="CA114" s="1">
        <f t="shared" si="82"/>
        <v>0</v>
      </c>
      <c r="CB114" s="1">
        <f t="shared" si="83"/>
        <v>0</v>
      </c>
      <c r="CC114" s="1">
        <f t="shared" si="84"/>
        <v>8</v>
      </c>
      <c r="CD114" s="1">
        <f t="shared" si="85"/>
        <v>8</v>
      </c>
      <c r="CE114" s="1">
        <f t="shared" si="86"/>
        <v>31</v>
      </c>
      <c r="CF114" s="1">
        <f t="shared" si="87"/>
        <v>0</v>
      </c>
      <c r="CG114" s="1">
        <f t="shared" si="88"/>
        <v>5</v>
      </c>
      <c r="CH114" s="1">
        <f t="shared" si="89"/>
        <v>11</v>
      </c>
      <c r="CI114" s="1">
        <f t="shared" si="90"/>
        <v>67</v>
      </c>
      <c r="CJ114" s="1">
        <f t="shared" si="91"/>
        <v>1</v>
      </c>
      <c r="CK114" s="1">
        <f t="shared" si="92"/>
        <v>1</v>
      </c>
      <c r="CL114" s="1">
        <f t="shared" si="93"/>
        <v>83</v>
      </c>
      <c r="CM114" s="1">
        <f t="shared" si="94"/>
        <v>71</v>
      </c>
      <c r="CN114" s="1">
        <f t="shared" si="95"/>
        <v>467</v>
      </c>
    </row>
    <row r="115" spans="1:92" ht="13.15" customHeight="1">
      <c r="B115" s="3" t="s">
        <v>241</v>
      </c>
      <c r="C115" s="1" t="s">
        <v>683</v>
      </c>
      <c r="D115" s="1" t="s">
        <v>2369</v>
      </c>
      <c r="E115" s="47">
        <v>402058.484</v>
      </c>
      <c r="F115" s="47">
        <v>6465241.0729999999</v>
      </c>
      <c r="G115" s="4" t="s">
        <v>698</v>
      </c>
      <c r="H115" s="5">
        <v>10.1</v>
      </c>
      <c r="I115" s="5">
        <v>0.84</v>
      </c>
      <c r="J115" s="5">
        <v>10</v>
      </c>
      <c r="K115" s="5">
        <v>10.5</v>
      </c>
      <c r="L115" s="24">
        <v>3.44</v>
      </c>
      <c r="M115" s="24">
        <f t="shared" si="96"/>
        <v>6.66</v>
      </c>
      <c r="N115" s="6">
        <v>35696</v>
      </c>
      <c r="O115" s="1" t="s">
        <v>699</v>
      </c>
      <c r="P115" s="9" t="s">
        <v>687</v>
      </c>
      <c r="AJ115" s="9"/>
      <c r="AK115" s="3" t="s">
        <v>1837</v>
      </c>
      <c r="AM115" s="1" t="s">
        <v>508</v>
      </c>
      <c r="AN115" s="1" t="s">
        <v>690</v>
      </c>
      <c r="AO115" s="13" t="str">
        <f>algandmed!AP115</f>
        <v>VPA on terve. Avamiseks padrunvõti 17. Veepinnal naftasaaduste kihti pole.</v>
      </c>
      <c r="AP115" s="13" t="str">
        <f>algandmed!AQ115</f>
        <v>Proov võeti pumbaga MP-1.</v>
      </c>
      <c r="AQ115" s="13" t="str">
        <f>algandmed!AR115</f>
        <v>Proovi võtmisel 13.10.2017 oli vett VPA-s 55l, pumba sügavus 10,5m manteltoru otsast. Proov võeti pärast 4-kordse veekoguse välja pumpamist (11 minutit) sagedusel 250Hz. q 0,33. S 0,13</v>
      </c>
      <c r="AR115" s="13" t="str">
        <f>algandmed!AS115</f>
        <v>VPA tuleb nõuetekohaselt likvideerida.</v>
      </c>
      <c r="AS115" s="1" t="s">
        <v>691</v>
      </c>
      <c r="AU115" s="1">
        <f t="shared" si="50"/>
        <v>0</v>
      </c>
      <c r="AV115" s="1">
        <f t="shared" si="51"/>
        <v>4</v>
      </c>
      <c r="AW115" s="1">
        <f t="shared" si="52"/>
        <v>10</v>
      </c>
      <c r="AX115" s="1">
        <f t="shared" si="53"/>
        <v>32</v>
      </c>
      <c r="AY115" s="1">
        <f t="shared" si="54"/>
        <v>10</v>
      </c>
      <c r="AZ115" s="1">
        <f t="shared" si="55"/>
        <v>11</v>
      </c>
      <c r="BA115" s="1">
        <f t="shared" si="56"/>
        <v>14</v>
      </c>
      <c r="BB115" s="1">
        <f t="shared" si="57"/>
        <v>4</v>
      </c>
      <c r="BC115" s="1">
        <f t="shared" si="58"/>
        <v>4</v>
      </c>
      <c r="BD115" s="1">
        <f t="shared" si="59"/>
        <v>2</v>
      </c>
      <c r="BE115" s="1">
        <f t="shared" si="60"/>
        <v>4</v>
      </c>
      <c r="BF115" s="1">
        <f t="shared" si="61"/>
        <v>4</v>
      </c>
      <c r="BG115" s="1">
        <f t="shared" si="62"/>
        <v>4</v>
      </c>
      <c r="BH115" s="1">
        <f t="shared" si="63"/>
        <v>5</v>
      </c>
      <c r="BI115" s="1">
        <f t="shared" si="64"/>
        <v>45</v>
      </c>
      <c r="BJ115" s="1">
        <f t="shared" si="65"/>
        <v>8</v>
      </c>
      <c r="BK115" s="1">
        <f t="shared" si="66"/>
        <v>0</v>
      </c>
      <c r="BL115" s="1">
        <f t="shared" si="67"/>
        <v>0</v>
      </c>
      <c r="BM115" s="1">
        <f t="shared" si="68"/>
        <v>0</v>
      </c>
      <c r="BN115" s="1">
        <f t="shared" si="69"/>
        <v>0</v>
      </c>
      <c r="BO115" s="1">
        <f t="shared" si="70"/>
        <v>0</v>
      </c>
      <c r="BP115" s="1">
        <f t="shared" si="71"/>
        <v>0</v>
      </c>
      <c r="BQ115" s="1">
        <f t="shared" si="72"/>
        <v>0</v>
      </c>
      <c r="BR115" s="1">
        <f t="shared" si="73"/>
        <v>0</v>
      </c>
      <c r="BS115" s="1">
        <f t="shared" si="74"/>
        <v>0</v>
      </c>
      <c r="BT115" s="1">
        <f t="shared" si="75"/>
        <v>0</v>
      </c>
      <c r="BU115" s="1">
        <f t="shared" si="76"/>
        <v>0</v>
      </c>
      <c r="BV115" s="1">
        <f t="shared" si="77"/>
        <v>0</v>
      </c>
      <c r="BW115" s="1">
        <f t="shared" si="78"/>
        <v>0</v>
      </c>
      <c r="BX115" s="1">
        <f t="shared" si="79"/>
        <v>0</v>
      </c>
      <c r="BY115" s="1">
        <f t="shared" si="80"/>
        <v>0</v>
      </c>
      <c r="BZ115" s="1">
        <f t="shared" si="81"/>
        <v>0</v>
      </c>
      <c r="CA115" s="1">
        <f t="shared" si="82"/>
        <v>0</v>
      </c>
      <c r="CB115" s="1">
        <f t="shared" si="83"/>
        <v>0</v>
      </c>
      <c r="CC115" s="1">
        <f t="shared" si="84"/>
        <v>0</v>
      </c>
      <c r="CD115" s="1">
        <f t="shared" si="85"/>
        <v>0</v>
      </c>
      <c r="CE115" s="1">
        <f t="shared" si="86"/>
        <v>27</v>
      </c>
      <c r="CF115" s="1">
        <f t="shared" si="87"/>
        <v>0</v>
      </c>
      <c r="CG115" s="1">
        <f t="shared" si="88"/>
        <v>5</v>
      </c>
      <c r="CH115" s="1">
        <f t="shared" si="89"/>
        <v>11</v>
      </c>
      <c r="CI115" s="1">
        <f t="shared" si="90"/>
        <v>74</v>
      </c>
      <c r="CJ115" s="1">
        <f t="shared" si="91"/>
        <v>25</v>
      </c>
      <c r="CK115" s="1">
        <f t="shared" si="92"/>
        <v>184</v>
      </c>
      <c r="CL115" s="1">
        <f t="shared" si="93"/>
        <v>38</v>
      </c>
      <c r="CM115" s="1">
        <f t="shared" si="94"/>
        <v>71</v>
      </c>
      <c r="CN115" s="1">
        <f t="shared" si="95"/>
        <v>596</v>
      </c>
    </row>
    <row r="116" spans="1:92" ht="13.15" customHeight="1">
      <c r="B116" s="3" t="s">
        <v>351</v>
      </c>
      <c r="C116" s="1" t="s">
        <v>683</v>
      </c>
      <c r="D116" s="1" t="s">
        <v>2369</v>
      </c>
      <c r="E116" s="47">
        <v>402108.42</v>
      </c>
      <c r="F116" s="47">
        <v>6465181.574</v>
      </c>
      <c r="G116" s="4" t="s">
        <v>700</v>
      </c>
      <c r="H116" s="5">
        <v>9.4600000000000009</v>
      </c>
      <c r="I116" s="5">
        <v>0.67</v>
      </c>
      <c r="J116" s="5">
        <v>8.83</v>
      </c>
      <c r="K116" s="5">
        <v>9</v>
      </c>
      <c r="L116" s="24">
        <v>3.63</v>
      </c>
      <c r="M116" s="24">
        <f t="shared" si="96"/>
        <v>5.830000000000001</v>
      </c>
      <c r="N116" s="6">
        <v>35696</v>
      </c>
      <c r="O116" s="1" t="s">
        <v>701</v>
      </c>
      <c r="P116" s="9" t="s">
        <v>687</v>
      </c>
      <c r="AI116" s="42" t="s">
        <v>702</v>
      </c>
      <c r="AJ116" s="42" t="s">
        <v>703</v>
      </c>
      <c r="AK116" s="3" t="s">
        <v>1837</v>
      </c>
      <c r="AM116" s="1" t="s">
        <v>508</v>
      </c>
      <c r="AN116" s="1" t="s">
        <v>690</v>
      </c>
      <c r="AO116" s="13" t="str">
        <f>algandmed!AP116</f>
        <v>VPA on terve. Avamiseks padrunvõti 17. Veepinnal naftasaaduste kihti pole.</v>
      </c>
      <c r="AP116" s="13" t="str">
        <f>algandmed!AQ116</f>
        <v>Proov võeti pumbaga MP-1.</v>
      </c>
      <c r="AQ116" s="13" t="str">
        <f>algandmed!AR116</f>
        <v>Proovi võtmisel 13.10.2017 oli vett VPA-s 48l, pumba sügavus 9,2m manteltoru otsast. Proov võeti pärast 4-kordse veekoguse välja pumpamist (10 minutit) sagedusel 250Hz. q 0,34. S 0,55</v>
      </c>
      <c r="AR116" s="13" t="str">
        <f>algandmed!AS116</f>
        <v>VPA tuleb nõuetekohaselt likvideerida.</v>
      </c>
      <c r="AS116" s="1" t="s">
        <v>691</v>
      </c>
      <c r="AU116" s="1">
        <f t="shared" si="50"/>
        <v>0</v>
      </c>
      <c r="AV116" s="1">
        <f t="shared" si="51"/>
        <v>4</v>
      </c>
      <c r="AW116" s="1">
        <f t="shared" si="52"/>
        <v>10</v>
      </c>
      <c r="AX116" s="1">
        <f t="shared" si="53"/>
        <v>32</v>
      </c>
      <c r="AY116" s="1">
        <f t="shared" si="54"/>
        <v>9</v>
      </c>
      <c r="AZ116" s="1">
        <f t="shared" si="55"/>
        <v>11</v>
      </c>
      <c r="BA116" s="1">
        <f t="shared" si="56"/>
        <v>14</v>
      </c>
      <c r="BB116" s="1">
        <f t="shared" si="57"/>
        <v>4</v>
      </c>
      <c r="BC116" s="1">
        <f t="shared" si="58"/>
        <v>4</v>
      </c>
      <c r="BD116" s="1">
        <f t="shared" si="59"/>
        <v>4</v>
      </c>
      <c r="BE116" s="1">
        <f t="shared" si="60"/>
        <v>1</v>
      </c>
      <c r="BF116" s="1">
        <f t="shared" si="61"/>
        <v>4</v>
      </c>
      <c r="BG116" s="1">
        <f t="shared" si="62"/>
        <v>4</v>
      </c>
      <c r="BH116" s="1">
        <f t="shared" si="63"/>
        <v>5</v>
      </c>
      <c r="BI116" s="1">
        <f t="shared" si="64"/>
        <v>42</v>
      </c>
      <c r="BJ116" s="1">
        <f t="shared" si="65"/>
        <v>8</v>
      </c>
      <c r="BK116" s="1">
        <f t="shared" si="66"/>
        <v>0</v>
      </c>
      <c r="BL116" s="1">
        <f t="shared" si="67"/>
        <v>0</v>
      </c>
      <c r="BM116" s="1">
        <f t="shared" si="68"/>
        <v>0</v>
      </c>
      <c r="BN116" s="1">
        <f t="shared" si="69"/>
        <v>0</v>
      </c>
      <c r="BO116" s="1">
        <f t="shared" si="70"/>
        <v>0</v>
      </c>
      <c r="BP116" s="1">
        <f t="shared" si="71"/>
        <v>0</v>
      </c>
      <c r="BQ116" s="1">
        <f t="shared" si="72"/>
        <v>0</v>
      </c>
      <c r="BR116" s="1">
        <f t="shared" si="73"/>
        <v>0</v>
      </c>
      <c r="BS116" s="1">
        <f t="shared" si="74"/>
        <v>0</v>
      </c>
      <c r="BT116" s="1">
        <f t="shared" si="75"/>
        <v>0</v>
      </c>
      <c r="BU116" s="1">
        <f t="shared" si="76"/>
        <v>0</v>
      </c>
      <c r="BV116" s="1">
        <f t="shared" si="77"/>
        <v>0</v>
      </c>
      <c r="BW116" s="1">
        <f t="shared" si="78"/>
        <v>0</v>
      </c>
      <c r="BX116" s="1">
        <f t="shared" si="79"/>
        <v>0</v>
      </c>
      <c r="BY116" s="1">
        <f t="shared" si="80"/>
        <v>0</v>
      </c>
      <c r="BZ116" s="1">
        <f t="shared" si="81"/>
        <v>0</v>
      </c>
      <c r="CA116" s="1">
        <f t="shared" si="82"/>
        <v>0</v>
      </c>
      <c r="CB116" s="1">
        <f t="shared" si="83"/>
        <v>0</v>
      </c>
      <c r="CC116" s="1">
        <f t="shared" si="84"/>
        <v>12</v>
      </c>
      <c r="CD116" s="1">
        <f t="shared" si="85"/>
        <v>11</v>
      </c>
      <c r="CE116" s="1">
        <f t="shared" si="86"/>
        <v>27</v>
      </c>
      <c r="CF116" s="1">
        <f t="shared" si="87"/>
        <v>0</v>
      </c>
      <c r="CG116" s="1">
        <f t="shared" si="88"/>
        <v>5</v>
      </c>
      <c r="CH116" s="1">
        <f t="shared" si="89"/>
        <v>11</v>
      </c>
      <c r="CI116" s="1">
        <f t="shared" si="90"/>
        <v>74</v>
      </c>
      <c r="CJ116" s="1">
        <f t="shared" si="91"/>
        <v>25</v>
      </c>
      <c r="CK116" s="1">
        <f t="shared" si="92"/>
        <v>183</v>
      </c>
      <c r="CL116" s="1">
        <f t="shared" si="93"/>
        <v>38</v>
      </c>
      <c r="CM116" s="1">
        <f t="shared" si="94"/>
        <v>71</v>
      </c>
      <c r="CN116" s="1">
        <f t="shared" si="95"/>
        <v>613</v>
      </c>
    </row>
    <row r="117" spans="1:92" ht="13.15" customHeight="1">
      <c r="B117" s="3" t="s">
        <v>1727</v>
      </c>
      <c r="C117" s="1" t="s">
        <v>683</v>
      </c>
      <c r="D117" s="1" t="s">
        <v>2369</v>
      </c>
      <c r="E117" s="47">
        <v>402009.17700000003</v>
      </c>
      <c r="F117" s="47">
        <v>6465486.8420000002</v>
      </c>
      <c r="G117" s="4" t="s">
        <v>684</v>
      </c>
      <c r="H117" s="5">
        <v>11.11</v>
      </c>
      <c r="I117" s="5">
        <v>0.63</v>
      </c>
      <c r="J117" s="5">
        <v>12.6</v>
      </c>
      <c r="K117" s="5">
        <v>12.6</v>
      </c>
      <c r="L117" s="24">
        <v>4.04</v>
      </c>
      <c r="M117" s="24">
        <f t="shared" si="96"/>
        <v>7.0699999999999994</v>
      </c>
      <c r="N117" s="6">
        <v>35696</v>
      </c>
      <c r="O117" s="1" t="s">
        <v>704</v>
      </c>
      <c r="P117" s="9" t="s">
        <v>83</v>
      </c>
      <c r="Q117" s="8">
        <v>0.2</v>
      </c>
      <c r="R117" s="9" t="s">
        <v>705</v>
      </c>
      <c r="S117" s="8">
        <v>0.6</v>
      </c>
      <c r="T117" s="9" t="s">
        <v>686</v>
      </c>
      <c r="U117" s="8">
        <v>1.2</v>
      </c>
      <c r="V117" s="9" t="s">
        <v>687</v>
      </c>
      <c r="AI117" s="1" t="s">
        <v>688</v>
      </c>
      <c r="AJ117" s="42" t="s">
        <v>689</v>
      </c>
      <c r="AK117" s="45" t="s">
        <v>1802</v>
      </c>
      <c r="AM117" s="1" t="s">
        <v>508</v>
      </c>
      <c r="AN117" s="1" t="s">
        <v>690</v>
      </c>
      <c r="AO117" s="13" t="str">
        <f>algandmed!AP117</f>
        <v>Sügavusel 9m takistus ees. Avamiseks 6-kantvõti 8. Veepinnal naftasaaduste kihti pole.</v>
      </c>
      <c r="AP117" s="13" t="str">
        <f>algandmed!AQ117</f>
        <v>Proov võeti pumbaga MP-1, kuid pumpa ei tohi lasta 9m sügavamale.</v>
      </c>
      <c r="AQ117" s="13" t="str">
        <f>algandmed!AR117</f>
        <v>Proovi võtmisel 12.10.2017 oli vett VPA-s 72l, pumba sügavus 9m manteltoru otsast. Proov võeti pärast 4-kordse veekoguse välja pumpamist (13 minutit) sagedusel 250Hz. q 0,35. S 0,02</v>
      </c>
      <c r="AR117" s="13" t="str">
        <f>algandmed!AS117</f>
        <v>Eemaldada VPA-st 9 m sügavusel takistus ja jätkata seiret.</v>
      </c>
      <c r="AS117" s="1" t="s">
        <v>691</v>
      </c>
      <c r="AU117" s="1">
        <f t="shared" si="50"/>
        <v>0</v>
      </c>
      <c r="AV117" s="1">
        <f t="shared" si="51"/>
        <v>4</v>
      </c>
      <c r="AW117" s="1">
        <f t="shared" si="52"/>
        <v>10</v>
      </c>
      <c r="AX117" s="1">
        <f t="shared" si="53"/>
        <v>32</v>
      </c>
      <c r="AY117" s="1">
        <f t="shared" si="54"/>
        <v>10</v>
      </c>
      <c r="AZ117" s="1">
        <f t="shared" si="55"/>
        <v>11</v>
      </c>
      <c r="BA117" s="1">
        <f t="shared" si="56"/>
        <v>14</v>
      </c>
      <c r="BB117" s="1">
        <f t="shared" si="57"/>
        <v>5</v>
      </c>
      <c r="BC117" s="1">
        <f t="shared" si="58"/>
        <v>4</v>
      </c>
      <c r="BD117" s="1">
        <f t="shared" si="59"/>
        <v>4</v>
      </c>
      <c r="BE117" s="1">
        <f t="shared" si="60"/>
        <v>4</v>
      </c>
      <c r="BF117" s="1">
        <f t="shared" si="61"/>
        <v>4</v>
      </c>
      <c r="BG117" s="1">
        <f t="shared" si="62"/>
        <v>4</v>
      </c>
      <c r="BH117" s="1">
        <f t="shared" si="63"/>
        <v>5</v>
      </c>
      <c r="BI117" s="1">
        <f t="shared" si="64"/>
        <v>44</v>
      </c>
      <c r="BJ117" s="1">
        <f t="shared" si="65"/>
        <v>4</v>
      </c>
      <c r="BK117" s="1">
        <f t="shared" si="66"/>
        <v>3</v>
      </c>
      <c r="BL117" s="1">
        <f t="shared" si="67"/>
        <v>8</v>
      </c>
      <c r="BM117" s="1">
        <f t="shared" si="68"/>
        <v>3</v>
      </c>
      <c r="BN117" s="1">
        <f t="shared" si="69"/>
        <v>14</v>
      </c>
      <c r="BO117" s="1">
        <f t="shared" si="70"/>
        <v>3</v>
      </c>
      <c r="BP117" s="1">
        <f t="shared" si="71"/>
        <v>8</v>
      </c>
      <c r="BQ117" s="1">
        <f t="shared" si="72"/>
        <v>0</v>
      </c>
      <c r="BR117" s="1">
        <f t="shared" si="73"/>
        <v>0</v>
      </c>
      <c r="BS117" s="1">
        <f t="shared" si="74"/>
        <v>0</v>
      </c>
      <c r="BT117" s="1">
        <f t="shared" si="75"/>
        <v>0</v>
      </c>
      <c r="BU117" s="1">
        <f t="shared" si="76"/>
        <v>0</v>
      </c>
      <c r="BV117" s="1">
        <f t="shared" si="77"/>
        <v>0</v>
      </c>
      <c r="BW117" s="1">
        <f t="shared" si="78"/>
        <v>0</v>
      </c>
      <c r="BX117" s="1">
        <f t="shared" si="79"/>
        <v>0</v>
      </c>
      <c r="BY117" s="1">
        <f t="shared" si="80"/>
        <v>0</v>
      </c>
      <c r="BZ117" s="1">
        <f t="shared" si="81"/>
        <v>0</v>
      </c>
      <c r="CA117" s="1">
        <f t="shared" si="82"/>
        <v>0</v>
      </c>
      <c r="CB117" s="1">
        <f t="shared" si="83"/>
        <v>0</v>
      </c>
      <c r="CC117" s="1">
        <f t="shared" si="84"/>
        <v>8</v>
      </c>
      <c r="CD117" s="1">
        <f t="shared" si="85"/>
        <v>8</v>
      </c>
      <c r="CE117" s="1">
        <f t="shared" si="86"/>
        <v>31</v>
      </c>
      <c r="CF117" s="1">
        <f t="shared" si="87"/>
        <v>0</v>
      </c>
      <c r="CG117" s="1">
        <f t="shared" si="88"/>
        <v>5</v>
      </c>
      <c r="CH117" s="1">
        <f t="shared" si="89"/>
        <v>11</v>
      </c>
      <c r="CI117" s="1">
        <f t="shared" si="90"/>
        <v>86</v>
      </c>
      <c r="CJ117" s="1">
        <f t="shared" si="91"/>
        <v>65</v>
      </c>
      <c r="CK117" s="1">
        <f t="shared" si="92"/>
        <v>181</v>
      </c>
      <c r="CL117" s="1">
        <f t="shared" si="93"/>
        <v>58</v>
      </c>
      <c r="CM117" s="1">
        <f t="shared" si="94"/>
        <v>71</v>
      </c>
      <c r="CN117" s="1">
        <f t="shared" si="95"/>
        <v>722</v>
      </c>
    </row>
    <row r="118" spans="1:92" ht="13.15" customHeight="1">
      <c r="B118" s="3" t="s">
        <v>148</v>
      </c>
      <c r="C118" s="1" t="s">
        <v>683</v>
      </c>
      <c r="D118" s="1" t="s">
        <v>2369</v>
      </c>
      <c r="E118" s="47">
        <v>402047.51699999999</v>
      </c>
      <c r="F118" s="47">
        <v>6465551.7249999996</v>
      </c>
      <c r="G118" s="4" t="s">
        <v>684</v>
      </c>
      <c r="H118" s="5">
        <v>11.17</v>
      </c>
      <c r="I118" s="5">
        <v>0.35</v>
      </c>
      <c r="J118" s="5">
        <v>12.53</v>
      </c>
      <c r="K118" s="5">
        <v>12.6</v>
      </c>
      <c r="L118" s="24">
        <v>4.04</v>
      </c>
      <c r="M118" s="24">
        <f t="shared" si="96"/>
        <v>7.13</v>
      </c>
      <c r="N118" s="6">
        <v>35696</v>
      </c>
      <c r="O118" s="1" t="s">
        <v>706</v>
      </c>
      <c r="P118" s="9" t="s">
        <v>83</v>
      </c>
      <c r="Q118" s="8">
        <v>0.3</v>
      </c>
      <c r="R118" s="9" t="s">
        <v>686</v>
      </c>
      <c r="S118" s="8">
        <v>1.8</v>
      </c>
      <c r="T118" s="9" t="s">
        <v>687</v>
      </c>
      <c r="AI118" s="1" t="s">
        <v>688</v>
      </c>
      <c r="AJ118" s="42" t="s">
        <v>689</v>
      </c>
      <c r="AK118" s="45" t="s">
        <v>1802</v>
      </c>
      <c r="AM118" s="1" t="s">
        <v>508</v>
      </c>
      <c r="AN118" s="1" t="s">
        <v>690</v>
      </c>
      <c r="AO118" s="13" t="str">
        <f>algandmed!AP118</f>
        <v>VPA on terve. Avamiseks padrunvõti 17. Veepinnal naftasaaduste kihti pole.</v>
      </c>
      <c r="AP118" s="13" t="str">
        <f>algandmed!AQ118</f>
        <v>Proov võeti pumbaga MP-1.</v>
      </c>
      <c r="AQ118" s="13" t="str">
        <f>algandmed!AR118</f>
        <v>Proovi võtmisel 12.10.2017 oli vett VPA-s 66,5l, pumba sügavus 12,2m manteltoru otsast. Proov võeti pärast 4-kordse veekoguse välja pumpamist (16 minutit) sagedusel 250Hz. q 0,27. S 0,01</v>
      </c>
      <c r="AR118" s="13" t="str">
        <f>algandmed!AS118</f>
        <v>VPA tuleb nõuetekohaselt likvideerida.</v>
      </c>
      <c r="AS118" s="1" t="s">
        <v>691</v>
      </c>
      <c r="AU118" s="1">
        <f t="shared" si="50"/>
        <v>0</v>
      </c>
      <c r="AV118" s="1">
        <f t="shared" si="51"/>
        <v>5</v>
      </c>
      <c r="AW118" s="1">
        <f t="shared" si="52"/>
        <v>10</v>
      </c>
      <c r="AX118" s="1">
        <f t="shared" si="53"/>
        <v>32</v>
      </c>
      <c r="AY118" s="1">
        <f t="shared" si="54"/>
        <v>10</v>
      </c>
      <c r="AZ118" s="1">
        <f t="shared" si="55"/>
        <v>11</v>
      </c>
      <c r="BA118" s="1">
        <f t="shared" si="56"/>
        <v>14</v>
      </c>
      <c r="BB118" s="1">
        <f t="shared" si="57"/>
        <v>5</v>
      </c>
      <c r="BC118" s="1">
        <f t="shared" si="58"/>
        <v>4</v>
      </c>
      <c r="BD118" s="1">
        <f t="shared" si="59"/>
        <v>5</v>
      </c>
      <c r="BE118" s="1">
        <f t="shared" si="60"/>
        <v>4</v>
      </c>
      <c r="BF118" s="1">
        <f t="shared" si="61"/>
        <v>4</v>
      </c>
      <c r="BG118" s="1">
        <f t="shared" si="62"/>
        <v>4</v>
      </c>
      <c r="BH118" s="1">
        <f t="shared" si="63"/>
        <v>5</v>
      </c>
      <c r="BI118" s="1">
        <f t="shared" si="64"/>
        <v>45</v>
      </c>
      <c r="BJ118" s="1">
        <f t="shared" si="65"/>
        <v>4</v>
      </c>
      <c r="BK118" s="1">
        <f t="shared" si="66"/>
        <v>3</v>
      </c>
      <c r="BL118" s="1">
        <f t="shared" si="67"/>
        <v>14</v>
      </c>
      <c r="BM118" s="1">
        <f t="shared" si="68"/>
        <v>3</v>
      </c>
      <c r="BN118" s="1">
        <f t="shared" si="69"/>
        <v>8</v>
      </c>
      <c r="BO118" s="1">
        <f t="shared" si="70"/>
        <v>0</v>
      </c>
      <c r="BP118" s="1">
        <f t="shared" si="71"/>
        <v>0</v>
      </c>
      <c r="BQ118" s="1">
        <f t="shared" si="72"/>
        <v>0</v>
      </c>
      <c r="BR118" s="1">
        <f t="shared" si="73"/>
        <v>0</v>
      </c>
      <c r="BS118" s="1">
        <f t="shared" si="74"/>
        <v>0</v>
      </c>
      <c r="BT118" s="1">
        <f t="shared" si="75"/>
        <v>0</v>
      </c>
      <c r="BU118" s="1">
        <f t="shared" si="76"/>
        <v>0</v>
      </c>
      <c r="BV118" s="1">
        <f t="shared" si="77"/>
        <v>0</v>
      </c>
      <c r="BW118" s="1">
        <f t="shared" si="78"/>
        <v>0</v>
      </c>
      <c r="BX118" s="1">
        <f t="shared" si="79"/>
        <v>0</v>
      </c>
      <c r="BY118" s="1">
        <f t="shared" si="80"/>
        <v>0</v>
      </c>
      <c r="BZ118" s="1">
        <f t="shared" si="81"/>
        <v>0</v>
      </c>
      <c r="CA118" s="1">
        <f t="shared" si="82"/>
        <v>0</v>
      </c>
      <c r="CB118" s="1">
        <f t="shared" si="83"/>
        <v>0</v>
      </c>
      <c r="CC118" s="1">
        <f t="shared" si="84"/>
        <v>8</v>
      </c>
      <c r="CD118" s="1">
        <f t="shared" si="85"/>
        <v>8</v>
      </c>
      <c r="CE118" s="1">
        <f t="shared" si="86"/>
        <v>31</v>
      </c>
      <c r="CF118" s="1">
        <f t="shared" si="87"/>
        <v>0</v>
      </c>
      <c r="CG118" s="1">
        <f t="shared" si="88"/>
        <v>5</v>
      </c>
      <c r="CH118" s="1">
        <f t="shared" si="89"/>
        <v>11</v>
      </c>
      <c r="CI118" s="1">
        <f t="shared" si="90"/>
        <v>74</v>
      </c>
      <c r="CJ118" s="1">
        <f t="shared" si="91"/>
        <v>25</v>
      </c>
      <c r="CK118" s="1">
        <f t="shared" si="92"/>
        <v>186</v>
      </c>
      <c r="CL118" s="1">
        <f t="shared" si="93"/>
        <v>38</v>
      </c>
      <c r="CM118" s="1">
        <f t="shared" si="94"/>
        <v>71</v>
      </c>
      <c r="CN118" s="1">
        <f t="shared" si="95"/>
        <v>647</v>
      </c>
    </row>
    <row r="119" spans="1:92" ht="13.15" customHeight="1">
      <c r="B119" s="3" t="s">
        <v>151</v>
      </c>
      <c r="C119" s="1" t="s">
        <v>683</v>
      </c>
      <c r="D119" s="1" t="s">
        <v>2369</v>
      </c>
      <c r="E119" s="47">
        <v>401787.89600000001</v>
      </c>
      <c r="F119" s="47">
        <v>6465348.9890000001</v>
      </c>
      <c r="G119" s="4" t="s">
        <v>684</v>
      </c>
      <c r="H119" s="5">
        <v>11.46</v>
      </c>
      <c r="I119" s="5">
        <v>0.38</v>
      </c>
      <c r="J119" s="5">
        <v>18</v>
      </c>
      <c r="K119" s="5">
        <v>18.100000000000001</v>
      </c>
      <c r="L119" s="24">
        <v>4.91</v>
      </c>
      <c r="M119" s="24">
        <f t="shared" si="96"/>
        <v>6.5500000000000007</v>
      </c>
      <c r="N119" s="6">
        <v>37370</v>
      </c>
      <c r="O119" s="1" t="s">
        <v>707</v>
      </c>
      <c r="P119" s="9" t="s">
        <v>75</v>
      </c>
      <c r="Q119" s="8">
        <v>0.8</v>
      </c>
      <c r="R119" s="9" t="s">
        <v>77</v>
      </c>
      <c r="S119" s="8">
        <v>1.3</v>
      </c>
      <c r="T119" s="9" t="s">
        <v>687</v>
      </c>
      <c r="AI119" s="1" t="s">
        <v>688</v>
      </c>
      <c r="AJ119" s="42" t="s">
        <v>689</v>
      </c>
      <c r="AK119" s="45" t="s">
        <v>1802</v>
      </c>
      <c r="AM119" s="1" t="s">
        <v>508</v>
      </c>
      <c r="AN119" s="1" t="s">
        <v>690</v>
      </c>
      <c r="AO119" s="13" t="str">
        <f>algandmed!AP119</f>
        <v>VPA on terve. Avamiseks padrunvõti 17. Veepinnal naftasaaduste kihti pole.</v>
      </c>
      <c r="AP119" s="13" t="str">
        <f>algandmed!AQ119</f>
        <v>Proov võeti pumbaga MP-1.</v>
      </c>
      <c r="AQ119" s="13" t="str">
        <f>algandmed!AR119</f>
        <v>Proovi võtmisel 13.10.2017 oli vett VPA-s 103l, pumba sügavus 14m manteltoru otsast. Proov võeti pärast 4-kordse veekoguse välja pumpamist (20 minutit) sagedusel 250Hz. q 0,35. S 0,18</v>
      </c>
      <c r="AR119" s="13" t="str">
        <f>algandmed!AS119</f>
        <v>Jätkata seiret.</v>
      </c>
      <c r="AS119" s="1" t="s">
        <v>708</v>
      </c>
      <c r="AU119" s="1">
        <f t="shared" si="50"/>
        <v>0</v>
      </c>
      <c r="AV119" s="1">
        <f t="shared" si="51"/>
        <v>5</v>
      </c>
      <c r="AW119" s="1">
        <f t="shared" si="52"/>
        <v>10</v>
      </c>
      <c r="AX119" s="1">
        <f t="shared" si="53"/>
        <v>32</v>
      </c>
      <c r="AY119" s="1">
        <f t="shared" si="54"/>
        <v>10</v>
      </c>
      <c r="AZ119" s="1">
        <f t="shared" si="55"/>
        <v>11</v>
      </c>
      <c r="BA119" s="1">
        <f t="shared" si="56"/>
        <v>14</v>
      </c>
      <c r="BB119" s="1">
        <f t="shared" si="57"/>
        <v>5</v>
      </c>
      <c r="BC119" s="1">
        <f t="shared" si="58"/>
        <v>4</v>
      </c>
      <c r="BD119" s="1">
        <f t="shared" si="59"/>
        <v>2</v>
      </c>
      <c r="BE119" s="1">
        <f t="shared" si="60"/>
        <v>4</v>
      </c>
      <c r="BF119" s="1">
        <f t="shared" si="61"/>
        <v>4</v>
      </c>
      <c r="BG119" s="1">
        <f t="shared" si="62"/>
        <v>4</v>
      </c>
      <c r="BH119" s="1">
        <f t="shared" si="63"/>
        <v>5</v>
      </c>
      <c r="BI119" s="1">
        <f t="shared" si="64"/>
        <v>45</v>
      </c>
      <c r="BJ119" s="1">
        <f t="shared" si="65"/>
        <v>11</v>
      </c>
      <c r="BK119" s="1">
        <f t="shared" si="66"/>
        <v>3</v>
      </c>
      <c r="BL119" s="1">
        <f t="shared" si="67"/>
        <v>14</v>
      </c>
      <c r="BM119" s="1">
        <f t="shared" si="68"/>
        <v>3</v>
      </c>
      <c r="BN119" s="1">
        <f t="shared" si="69"/>
        <v>8</v>
      </c>
      <c r="BO119" s="1">
        <f t="shared" si="70"/>
        <v>0</v>
      </c>
      <c r="BP119" s="1">
        <f t="shared" si="71"/>
        <v>0</v>
      </c>
      <c r="BQ119" s="1">
        <f t="shared" si="72"/>
        <v>0</v>
      </c>
      <c r="BR119" s="1">
        <f t="shared" si="73"/>
        <v>0</v>
      </c>
      <c r="BS119" s="1">
        <f t="shared" si="74"/>
        <v>0</v>
      </c>
      <c r="BT119" s="1">
        <f t="shared" si="75"/>
        <v>0</v>
      </c>
      <c r="BU119" s="1">
        <f t="shared" si="76"/>
        <v>0</v>
      </c>
      <c r="BV119" s="1">
        <f t="shared" si="77"/>
        <v>0</v>
      </c>
      <c r="BW119" s="1">
        <f t="shared" si="78"/>
        <v>0</v>
      </c>
      <c r="BX119" s="1">
        <f t="shared" si="79"/>
        <v>0</v>
      </c>
      <c r="BY119" s="1">
        <f t="shared" si="80"/>
        <v>0</v>
      </c>
      <c r="BZ119" s="1">
        <f t="shared" si="81"/>
        <v>0</v>
      </c>
      <c r="CA119" s="1">
        <f t="shared" si="82"/>
        <v>0</v>
      </c>
      <c r="CB119" s="1">
        <f t="shared" si="83"/>
        <v>0</v>
      </c>
      <c r="CC119" s="1">
        <f t="shared" si="84"/>
        <v>8</v>
      </c>
      <c r="CD119" s="1">
        <f t="shared" si="85"/>
        <v>8</v>
      </c>
      <c r="CE119" s="1">
        <f t="shared" si="86"/>
        <v>31</v>
      </c>
      <c r="CF119" s="1">
        <f t="shared" si="87"/>
        <v>0</v>
      </c>
      <c r="CG119" s="1">
        <f t="shared" si="88"/>
        <v>5</v>
      </c>
      <c r="CH119" s="1">
        <f t="shared" si="89"/>
        <v>11</v>
      </c>
      <c r="CI119" s="1">
        <f t="shared" si="90"/>
        <v>74</v>
      </c>
      <c r="CJ119" s="1">
        <f t="shared" si="91"/>
        <v>25</v>
      </c>
      <c r="CK119" s="1">
        <f t="shared" si="92"/>
        <v>183</v>
      </c>
      <c r="CL119" s="1">
        <f t="shared" si="93"/>
        <v>15</v>
      </c>
      <c r="CM119" s="1">
        <f t="shared" si="94"/>
        <v>89</v>
      </c>
      <c r="CN119" s="1">
        <f t="shared" si="95"/>
        <v>643</v>
      </c>
    </row>
    <row r="120" spans="1:92" ht="13.15" customHeight="1">
      <c r="B120" s="3" t="s">
        <v>155</v>
      </c>
      <c r="C120" s="1" t="s">
        <v>683</v>
      </c>
      <c r="D120" s="1" t="s">
        <v>2369</v>
      </c>
      <c r="E120" s="47">
        <v>401931.46</v>
      </c>
      <c r="F120" s="47">
        <v>6465144.602</v>
      </c>
      <c r="G120" s="4" t="s">
        <v>709</v>
      </c>
      <c r="H120" s="5">
        <v>10.67</v>
      </c>
      <c r="I120" s="5">
        <v>0.57999999999999996</v>
      </c>
      <c r="J120" s="5">
        <v>12.31</v>
      </c>
      <c r="K120" s="5">
        <v>12.2</v>
      </c>
      <c r="L120" s="54">
        <v>4.8</v>
      </c>
      <c r="M120" s="24">
        <f t="shared" si="96"/>
        <v>5.87</v>
      </c>
      <c r="N120" s="6">
        <v>37370</v>
      </c>
      <c r="O120" s="1" t="s">
        <v>710</v>
      </c>
      <c r="P120" s="9" t="s">
        <v>83</v>
      </c>
      <c r="Q120" s="8">
        <v>0.1</v>
      </c>
      <c r="R120" s="9" t="s">
        <v>686</v>
      </c>
      <c r="S120" s="8">
        <v>0.4</v>
      </c>
      <c r="T120" s="9" t="s">
        <v>687</v>
      </c>
      <c r="AJ120" s="9"/>
      <c r="AK120" s="3" t="s">
        <v>1837</v>
      </c>
      <c r="AM120" s="1" t="s">
        <v>508</v>
      </c>
      <c r="AN120" s="1" t="s">
        <v>690</v>
      </c>
      <c r="AO120" s="13" t="str">
        <f>algandmed!AP120</f>
        <v>VPA on terve. Avamiseks padrunvõti 17. Veepinnal naftasaaduste kihti pole.</v>
      </c>
      <c r="AP120" s="13" t="str">
        <f>algandmed!AQ120</f>
        <v>Proov võeti pumbaga MP-1.</v>
      </c>
      <c r="AQ120" s="13" t="str">
        <f>algandmed!AR120</f>
        <v>Proovi võtmisel 12.10.2017 oli vett VPA-s 61l, pumba sügavus 12,6m manteltoru otsast. Proov võeti pärast 4-kordse veekoguse välja pumpamist (13 minutit) sagedusel 250Hz. q 0,32. S 0,01</v>
      </c>
      <c r="AR120" s="13" t="str">
        <f>algandmed!AS120</f>
        <v>Jätkata seiret.</v>
      </c>
      <c r="AS120" s="1" t="s">
        <v>708</v>
      </c>
      <c r="AU120" s="1">
        <f t="shared" si="50"/>
        <v>0</v>
      </c>
      <c r="AV120" s="1">
        <f t="shared" si="51"/>
        <v>5</v>
      </c>
      <c r="AW120" s="1">
        <f t="shared" si="52"/>
        <v>10</v>
      </c>
      <c r="AX120" s="1">
        <f t="shared" si="53"/>
        <v>32</v>
      </c>
      <c r="AY120" s="1">
        <f t="shared" si="54"/>
        <v>9</v>
      </c>
      <c r="AZ120" s="1">
        <f t="shared" si="55"/>
        <v>11</v>
      </c>
      <c r="BA120" s="1">
        <f t="shared" si="56"/>
        <v>14</v>
      </c>
      <c r="BB120" s="1">
        <f t="shared" si="57"/>
        <v>5</v>
      </c>
      <c r="BC120" s="1">
        <f t="shared" si="58"/>
        <v>4</v>
      </c>
      <c r="BD120" s="1">
        <f t="shared" si="59"/>
        <v>5</v>
      </c>
      <c r="BE120" s="1">
        <f t="shared" si="60"/>
        <v>4</v>
      </c>
      <c r="BF120" s="1">
        <f t="shared" si="61"/>
        <v>3</v>
      </c>
      <c r="BG120" s="1">
        <f t="shared" si="62"/>
        <v>4</v>
      </c>
      <c r="BH120" s="1">
        <f t="shared" si="63"/>
        <v>5</v>
      </c>
      <c r="BI120" s="1">
        <f t="shared" si="64"/>
        <v>46</v>
      </c>
      <c r="BJ120" s="1">
        <f t="shared" si="65"/>
        <v>4</v>
      </c>
      <c r="BK120" s="1">
        <f t="shared" si="66"/>
        <v>3</v>
      </c>
      <c r="BL120" s="1">
        <f t="shared" si="67"/>
        <v>14</v>
      </c>
      <c r="BM120" s="1">
        <f t="shared" si="68"/>
        <v>3</v>
      </c>
      <c r="BN120" s="1">
        <f t="shared" si="69"/>
        <v>8</v>
      </c>
      <c r="BO120" s="1">
        <f t="shared" si="70"/>
        <v>0</v>
      </c>
      <c r="BP120" s="1">
        <f t="shared" si="71"/>
        <v>0</v>
      </c>
      <c r="BQ120" s="1">
        <f t="shared" si="72"/>
        <v>0</v>
      </c>
      <c r="BR120" s="1">
        <f t="shared" si="73"/>
        <v>0</v>
      </c>
      <c r="BS120" s="1">
        <f t="shared" si="74"/>
        <v>0</v>
      </c>
      <c r="BT120" s="1">
        <f t="shared" si="75"/>
        <v>0</v>
      </c>
      <c r="BU120" s="1">
        <f t="shared" si="76"/>
        <v>0</v>
      </c>
      <c r="BV120" s="1">
        <f t="shared" si="77"/>
        <v>0</v>
      </c>
      <c r="BW120" s="1">
        <f t="shared" si="78"/>
        <v>0</v>
      </c>
      <c r="BX120" s="1">
        <f t="shared" si="79"/>
        <v>0</v>
      </c>
      <c r="BY120" s="1">
        <f t="shared" si="80"/>
        <v>0</v>
      </c>
      <c r="BZ120" s="1">
        <f t="shared" si="81"/>
        <v>0</v>
      </c>
      <c r="CA120" s="1">
        <f t="shared" si="82"/>
        <v>0</v>
      </c>
      <c r="CB120" s="1">
        <f t="shared" si="83"/>
        <v>0</v>
      </c>
      <c r="CC120" s="1">
        <f t="shared" si="84"/>
        <v>0</v>
      </c>
      <c r="CD120" s="1">
        <f t="shared" si="85"/>
        <v>0</v>
      </c>
      <c r="CE120" s="1">
        <f t="shared" si="86"/>
        <v>27</v>
      </c>
      <c r="CF120" s="1">
        <f t="shared" si="87"/>
        <v>0</v>
      </c>
      <c r="CG120" s="1">
        <f t="shared" si="88"/>
        <v>5</v>
      </c>
      <c r="CH120" s="1">
        <f t="shared" si="89"/>
        <v>11</v>
      </c>
      <c r="CI120" s="1">
        <f t="shared" si="90"/>
        <v>74</v>
      </c>
      <c r="CJ120" s="1">
        <f t="shared" si="91"/>
        <v>25</v>
      </c>
      <c r="CK120" s="1">
        <f t="shared" si="92"/>
        <v>184</v>
      </c>
      <c r="CL120" s="1">
        <f t="shared" si="93"/>
        <v>15</v>
      </c>
      <c r="CM120" s="1">
        <f t="shared" si="94"/>
        <v>89</v>
      </c>
      <c r="CN120" s="1">
        <f t="shared" si="95"/>
        <v>619</v>
      </c>
    </row>
    <row r="121" spans="1:92" ht="13.15" customHeight="1">
      <c r="B121" s="3" t="s">
        <v>160</v>
      </c>
      <c r="C121" s="1" t="s">
        <v>683</v>
      </c>
      <c r="D121" s="1" t="s">
        <v>2369</v>
      </c>
      <c r="E121" s="47">
        <v>401958.15700000001</v>
      </c>
      <c r="F121" s="47">
        <v>6465081.9800000004</v>
      </c>
      <c r="G121" s="4" t="s">
        <v>709</v>
      </c>
      <c r="H121" s="5">
        <v>10.02</v>
      </c>
      <c r="I121" s="5">
        <v>0.19</v>
      </c>
      <c r="J121" s="5">
        <v>12.66</v>
      </c>
      <c r="K121" s="5">
        <v>12.4</v>
      </c>
      <c r="L121" s="24">
        <v>4.93</v>
      </c>
      <c r="M121" s="24">
        <f t="shared" si="96"/>
        <v>5.09</v>
      </c>
      <c r="N121" s="6">
        <v>37370</v>
      </c>
      <c r="O121" s="1" t="s">
        <v>711</v>
      </c>
      <c r="P121" s="9" t="s">
        <v>83</v>
      </c>
      <c r="Q121" s="8">
        <v>0.1</v>
      </c>
      <c r="R121" s="9" t="s">
        <v>686</v>
      </c>
      <c r="S121" s="8">
        <v>0.4</v>
      </c>
      <c r="T121" s="9" t="s">
        <v>687</v>
      </c>
      <c r="AJ121" s="9"/>
      <c r="AK121" s="3" t="s">
        <v>1837</v>
      </c>
      <c r="AM121" s="1" t="s">
        <v>508</v>
      </c>
      <c r="AN121" s="1" t="s">
        <v>690</v>
      </c>
      <c r="AO121" s="13" t="str">
        <f>algandmed!AP121</f>
        <v>VPA on terve. Avamiseks padrunvõti 17. Veepinnal naftasaaduste kihti pole.</v>
      </c>
      <c r="AP121" s="13" t="str">
        <f>algandmed!AQ121</f>
        <v>Proov võeti pumbaga MP-1.</v>
      </c>
      <c r="AQ121" s="13" t="str">
        <f>algandmed!AR121</f>
        <v>Proovi võtmisel 12.10.2017 oli vett VPA-s 65l, pumba sügavus 12,7m manteltoru otsast. Proov võeti pärast 4-kordse veekoguse välja pumpamist (19 minutit) sagedusel 200Hz. q 0,25. S 0,02</v>
      </c>
      <c r="AR121" s="13" t="str">
        <f>algandmed!AS121</f>
        <v>VPA tuleb nõuetekohaselt likvideerida.</v>
      </c>
      <c r="AS121" s="1" t="s">
        <v>708</v>
      </c>
      <c r="AU121" s="1">
        <f t="shared" si="50"/>
        <v>0</v>
      </c>
      <c r="AV121" s="1">
        <f t="shared" si="51"/>
        <v>5</v>
      </c>
      <c r="AW121" s="1">
        <f t="shared" si="52"/>
        <v>10</v>
      </c>
      <c r="AX121" s="1">
        <f t="shared" si="53"/>
        <v>32</v>
      </c>
      <c r="AY121" s="1">
        <f t="shared" si="54"/>
        <v>10</v>
      </c>
      <c r="AZ121" s="1">
        <f t="shared" si="55"/>
        <v>10</v>
      </c>
      <c r="BA121" s="1">
        <f t="shared" si="56"/>
        <v>14</v>
      </c>
      <c r="BB121" s="1">
        <f t="shared" si="57"/>
        <v>5</v>
      </c>
      <c r="BC121" s="1">
        <f t="shared" si="58"/>
        <v>4</v>
      </c>
      <c r="BD121" s="1">
        <f t="shared" si="59"/>
        <v>5</v>
      </c>
      <c r="BE121" s="1">
        <f t="shared" si="60"/>
        <v>4</v>
      </c>
      <c r="BF121" s="1">
        <f t="shared" si="61"/>
        <v>4</v>
      </c>
      <c r="BG121" s="1">
        <f t="shared" si="62"/>
        <v>4</v>
      </c>
      <c r="BH121" s="1">
        <f t="shared" si="63"/>
        <v>5</v>
      </c>
      <c r="BI121" s="1">
        <f t="shared" si="64"/>
        <v>46</v>
      </c>
      <c r="BJ121" s="1">
        <f t="shared" si="65"/>
        <v>4</v>
      </c>
      <c r="BK121" s="1">
        <f t="shared" si="66"/>
        <v>3</v>
      </c>
      <c r="BL121" s="1">
        <f t="shared" si="67"/>
        <v>14</v>
      </c>
      <c r="BM121" s="1">
        <f t="shared" si="68"/>
        <v>3</v>
      </c>
      <c r="BN121" s="1">
        <f t="shared" si="69"/>
        <v>8</v>
      </c>
      <c r="BO121" s="1">
        <f t="shared" si="70"/>
        <v>0</v>
      </c>
      <c r="BP121" s="1">
        <f t="shared" si="71"/>
        <v>0</v>
      </c>
      <c r="BQ121" s="1">
        <f t="shared" si="72"/>
        <v>0</v>
      </c>
      <c r="BR121" s="1">
        <f t="shared" si="73"/>
        <v>0</v>
      </c>
      <c r="BS121" s="1">
        <f t="shared" si="74"/>
        <v>0</v>
      </c>
      <c r="BT121" s="1">
        <f t="shared" si="75"/>
        <v>0</v>
      </c>
      <c r="BU121" s="1">
        <f t="shared" si="76"/>
        <v>0</v>
      </c>
      <c r="BV121" s="1">
        <f t="shared" si="77"/>
        <v>0</v>
      </c>
      <c r="BW121" s="1">
        <f t="shared" si="78"/>
        <v>0</v>
      </c>
      <c r="BX121" s="1">
        <f t="shared" si="79"/>
        <v>0</v>
      </c>
      <c r="BY121" s="1">
        <f t="shared" si="80"/>
        <v>0</v>
      </c>
      <c r="BZ121" s="1">
        <f t="shared" si="81"/>
        <v>0</v>
      </c>
      <c r="CA121" s="1">
        <f t="shared" si="82"/>
        <v>0</v>
      </c>
      <c r="CB121" s="1">
        <f t="shared" si="83"/>
        <v>0</v>
      </c>
      <c r="CC121" s="1">
        <f t="shared" si="84"/>
        <v>0</v>
      </c>
      <c r="CD121" s="1">
        <f t="shared" si="85"/>
        <v>0</v>
      </c>
      <c r="CE121" s="1">
        <f t="shared" si="86"/>
        <v>27</v>
      </c>
      <c r="CF121" s="1">
        <f t="shared" si="87"/>
        <v>0</v>
      </c>
      <c r="CG121" s="1">
        <f t="shared" si="88"/>
        <v>5</v>
      </c>
      <c r="CH121" s="1">
        <f t="shared" si="89"/>
        <v>11</v>
      </c>
      <c r="CI121" s="1">
        <f t="shared" si="90"/>
        <v>74</v>
      </c>
      <c r="CJ121" s="1">
        <f t="shared" si="91"/>
        <v>25</v>
      </c>
      <c r="CK121" s="1">
        <f t="shared" si="92"/>
        <v>184</v>
      </c>
      <c r="CL121" s="1">
        <f t="shared" si="93"/>
        <v>38</v>
      </c>
      <c r="CM121" s="1">
        <f t="shared" si="94"/>
        <v>89</v>
      </c>
      <c r="CN121" s="1">
        <f t="shared" si="95"/>
        <v>643</v>
      </c>
    </row>
    <row r="122" spans="1:92" ht="13.15" customHeight="1">
      <c r="B122" s="3" t="s">
        <v>712</v>
      </c>
      <c r="C122" s="1" t="s">
        <v>683</v>
      </c>
      <c r="D122" s="1" t="s">
        <v>2369</v>
      </c>
      <c r="E122" s="5">
        <v>401872</v>
      </c>
      <c r="F122" s="5">
        <v>6466007</v>
      </c>
      <c r="G122" s="4" t="s">
        <v>684</v>
      </c>
      <c r="H122" s="5">
        <v>11.3</v>
      </c>
      <c r="I122" s="5">
        <v>0.3</v>
      </c>
      <c r="K122" s="5">
        <v>3.3</v>
      </c>
      <c r="L122" s="24">
        <v>2.5499999999999998</v>
      </c>
      <c r="M122" s="24">
        <f t="shared" si="96"/>
        <v>8.75</v>
      </c>
      <c r="N122" s="6">
        <v>35244</v>
      </c>
      <c r="O122" s="1" t="s">
        <v>713</v>
      </c>
      <c r="P122" s="9" t="s">
        <v>714</v>
      </c>
      <c r="Q122" s="8">
        <v>0.5</v>
      </c>
      <c r="R122" s="9" t="s">
        <v>83</v>
      </c>
      <c r="S122" s="8">
        <v>0.8</v>
      </c>
      <c r="T122" s="9" t="s">
        <v>715</v>
      </c>
      <c r="U122" s="8">
        <v>1.3</v>
      </c>
      <c r="V122" s="9" t="s">
        <v>78</v>
      </c>
      <c r="AI122" s="1" t="s">
        <v>688</v>
      </c>
      <c r="AJ122" s="42" t="s">
        <v>689</v>
      </c>
      <c r="AK122" s="45" t="s">
        <v>1802</v>
      </c>
      <c r="AM122" s="1" t="s">
        <v>508</v>
      </c>
      <c r="AN122" s="1" t="s">
        <v>690</v>
      </c>
      <c r="AO122" s="13" t="str">
        <f>algandmed!AP122</f>
        <v>VPA on hävinud või likvideeritud. Maapealset kaitsetoru ei leidnud.</v>
      </c>
      <c r="AP122" s="13" t="str">
        <f>algandmed!AQ122</f>
        <v>-</v>
      </c>
      <c r="AQ122" s="13" t="str">
        <f>algandmed!AR122</f>
        <v>-</v>
      </c>
      <c r="AR122" s="13" t="str">
        <f>algandmed!AS122</f>
        <v>-</v>
      </c>
      <c r="AS122" s="1" t="s">
        <v>716</v>
      </c>
      <c r="AU122" s="1">
        <f t="shared" si="50"/>
        <v>0</v>
      </c>
      <c r="AV122" s="1">
        <f t="shared" si="51"/>
        <v>5</v>
      </c>
      <c r="AW122" s="1">
        <f t="shared" si="52"/>
        <v>10</v>
      </c>
      <c r="AX122" s="1">
        <f t="shared" si="53"/>
        <v>32</v>
      </c>
      <c r="AY122" s="1">
        <f t="shared" si="54"/>
        <v>6</v>
      </c>
      <c r="AZ122" s="1">
        <f t="shared" si="55"/>
        <v>7</v>
      </c>
      <c r="BA122" s="1">
        <f t="shared" si="56"/>
        <v>14</v>
      </c>
      <c r="BB122" s="1">
        <f t="shared" si="57"/>
        <v>4</v>
      </c>
      <c r="BC122" s="1">
        <f t="shared" si="58"/>
        <v>3</v>
      </c>
      <c r="BD122" s="1">
        <f t="shared" si="59"/>
        <v>0</v>
      </c>
      <c r="BE122" s="1">
        <f t="shared" si="60"/>
        <v>3</v>
      </c>
      <c r="BF122" s="1">
        <f t="shared" si="61"/>
        <v>4</v>
      </c>
      <c r="BG122" s="1">
        <f t="shared" si="62"/>
        <v>4</v>
      </c>
      <c r="BH122" s="1">
        <f t="shared" si="63"/>
        <v>5</v>
      </c>
      <c r="BI122" s="1">
        <f t="shared" si="64"/>
        <v>41</v>
      </c>
      <c r="BJ122" s="1">
        <f t="shared" si="65"/>
        <v>30</v>
      </c>
      <c r="BK122" s="1">
        <f t="shared" si="66"/>
        <v>3</v>
      </c>
      <c r="BL122" s="1">
        <f t="shared" si="67"/>
        <v>4</v>
      </c>
      <c r="BM122" s="1">
        <f t="shared" si="68"/>
        <v>3</v>
      </c>
      <c r="BN122" s="1">
        <f t="shared" si="69"/>
        <v>59</v>
      </c>
      <c r="BO122" s="1">
        <f t="shared" si="70"/>
        <v>3</v>
      </c>
      <c r="BP122" s="1">
        <f t="shared" si="71"/>
        <v>9</v>
      </c>
      <c r="BQ122" s="1">
        <f t="shared" si="72"/>
        <v>0</v>
      </c>
      <c r="BR122" s="1">
        <f t="shared" si="73"/>
        <v>0</v>
      </c>
      <c r="BS122" s="1">
        <f t="shared" si="74"/>
        <v>0</v>
      </c>
      <c r="BT122" s="1">
        <f t="shared" si="75"/>
        <v>0</v>
      </c>
      <c r="BU122" s="1">
        <f t="shared" si="76"/>
        <v>0</v>
      </c>
      <c r="BV122" s="1">
        <f t="shared" si="77"/>
        <v>0</v>
      </c>
      <c r="BW122" s="1">
        <f t="shared" si="78"/>
        <v>0</v>
      </c>
      <c r="BX122" s="1">
        <f t="shared" si="79"/>
        <v>0</v>
      </c>
      <c r="BY122" s="1">
        <f t="shared" si="80"/>
        <v>0</v>
      </c>
      <c r="BZ122" s="1">
        <f t="shared" si="81"/>
        <v>0</v>
      </c>
      <c r="CA122" s="1">
        <f t="shared" si="82"/>
        <v>0</v>
      </c>
      <c r="CB122" s="1">
        <f t="shared" si="83"/>
        <v>0</v>
      </c>
      <c r="CC122" s="1">
        <f t="shared" si="84"/>
        <v>8</v>
      </c>
      <c r="CD122" s="1">
        <f t="shared" si="85"/>
        <v>8</v>
      </c>
      <c r="CE122" s="1">
        <f t="shared" si="86"/>
        <v>31</v>
      </c>
      <c r="CF122" s="1">
        <f t="shared" si="87"/>
        <v>0</v>
      </c>
      <c r="CG122" s="1">
        <f t="shared" si="88"/>
        <v>5</v>
      </c>
      <c r="CH122" s="1">
        <f t="shared" si="89"/>
        <v>11</v>
      </c>
      <c r="CI122" s="1">
        <f t="shared" si="90"/>
        <v>67</v>
      </c>
      <c r="CJ122" s="1">
        <f t="shared" si="91"/>
        <v>1</v>
      </c>
      <c r="CK122" s="1">
        <f t="shared" si="92"/>
        <v>1</v>
      </c>
      <c r="CL122" s="1">
        <f t="shared" si="93"/>
        <v>1</v>
      </c>
      <c r="CM122" s="1">
        <f t="shared" si="94"/>
        <v>94</v>
      </c>
      <c r="CN122" s="1">
        <f t="shared" si="95"/>
        <v>476</v>
      </c>
    </row>
    <row r="123" spans="1:92" ht="13.15" customHeight="1">
      <c r="B123" s="3" t="s">
        <v>717</v>
      </c>
      <c r="C123" s="1" t="s">
        <v>683</v>
      </c>
      <c r="D123" s="1" t="s">
        <v>2369</v>
      </c>
      <c r="E123" s="5">
        <v>401923</v>
      </c>
      <c r="F123" s="5">
        <v>6465350</v>
      </c>
      <c r="G123" s="4" t="s">
        <v>684</v>
      </c>
      <c r="H123" s="5">
        <v>11.3</v>
      </c>
      <c r="I123" s="5">
        <v>0.8</v>
      </c>
      <c r="K123" s="5">
        <v>8</v>
      </c>
      <c r="L123" s="24">
        <v>6.2</v>
      </c>
      <c r="M123" s="24">
        <f t="shared" si="96"/>
        <v>5.1000000000000005</v>
      </c>
      <c r="N123" s="6">
        <v>35244</v>
      </c>
      <c r="O123" s="1" t="s">
        <v>718</v>
      </c>
      <c r="P123" s="9" t="s">
        <v>719</v>
      </c>
      <c r="Q123" s="8">
        <v>0.3</v>
      </c>
      <c r="R123" s="9" t="s">
        <v>83</v>
      </c>
      <c r="S123" s="8">
        <v>0.5</v>
      </c>
      <c r="T123" s="9" t="s">
        <v>720</v>
      </c>
      <c r="U123" s="8">
        <v>0.7</v>
      </c>
      <c r="V123" s="9" t="s">
        <v>78</v>
      </c>
      <c r="AI123" s="1" t="s">
        <v>688</v>
      </c>
      <c r="AJ123" s="42" t="s">
        <v>689</v>
      </c>
      <c r="AK123" s="45" t="s">
        <v>1802</v>
      </c>
      <c r="AM123" s="1" t="s">
        <v>508</v>
      </c>
      <c r="AN123" s="1" t="s">
        <v>690</v>
      </c>
      <c r="AO123" s="13" t="str">
        <f>algandmed!AP123</f>
        <v>VPA on hävinud või likvideeritud. Maapealset kaitsetoru ei leidnud.</v>
      </c>
      <c r="AP123" s="13" t="str">
        <f>algandmed!AQ123</f>
        <v>-</v>
      </c>
      <c r="AQ123" s="13" t="str">
        <f>algandmed!AR121</f>
        <v>Proovi võtmisel 12.10.2017 oli vett VPA-s 65l, pumba sügavus 12,7m manteltoru otsast. Proov võeti pärast 4-kordse veekoguse välja pumpamist (19 minutit) sagedusel 200Hz. q 0,25. S 0,02</v>
      </c>
      <c r="AR123" s="13" t="str">
        <f>algandmed!AS121</f>
        <v>VPA tuleb nõuetekohaselt likvideerida.</v>
      </c>
      <c r="AS123" s="1" t="s">
        <v>716</v>
      </c>
      <c r="AU123" s="1">
        <f t="shared" si="50"/>
        <v>0</v>
      </c>
      <c r="AV123" s="1">
        <f t="shared" si="51"/>
        <v>5</v>
      </c>
      <c r="AW123" s="1">
        <f t="shared" si="52"/>
        <v>10</v>
      </c>
      <c r="AX123" s="1">
        <f t="shared" si="53"/>
        <v>32</v>
      </c>
      <c r="AY123" s="1">
        <f t="shared" si="54"/>
        <v>6</v>
      </c>
      <c r="AZ123" s="1">
        <f t="shared" si="55"/>
        <v>7</v>
      </c>
      <c r="BA123" s="1">
        <f t="shared" si="56"/>
        <v>14</v>
      </c>
      <c r="BB123" s="1">
        <f t="shared" si="57"/>
        <v>4</v>
      </c>
      <c r="BC123" s="1">
        <f t="shared" si="58"/>
        <v>3</v>
      </c>
      <c r="BD123" s="1">
        <f t="shared" si="59"/>
        <v>0</v>
      </c>
      <c r="BE123" s="1">
        <f t="shared" si="60"/>
        <v>1</v>
      </c>
      <c r="BF123" s="1">
        <f t="shared" si="61"/>
        <v>3</v>
      </c>
      <c r="BG123" s="1">
        <f t="shared" si="62"/>
        <v>3</v>
      </c>
      <c r="BH123" s="1">
        <f t="shared" si="63"/>
        <v>5</v>
      </c>
      <c r="BI123" s="1">
        <f t="shared" si="64"/>
        <v>39</v>
      </c>
      <c r="BJ123" s="1">
        <f t="shared" si="65"/>
        <v>26</v>
      </c>
      <c r="BK123" s="1">
        <f t="shared" si="66"/>
        <v>3</v>
      </c>
      <c r="BL123" s="1">
        <f t="shared" si="67"/>
        <v>4</v>
      </c>
      <c r="BM123" s="1">
        <f t="shared" si="68"/>
        <v>3</v>
      </c>
      <c r="BN123" s="1">
        <f t="shared" si="69"/>
        <v>59</v>
      </c>
      <c r="BO123" s="1">
        <f t="shared" si="70"/>
        <v>3</v>
      </c>
      <c r="BP123" s="1">
        <f t="shared" si="71"/>
        <v>9</v>
      </c>
      <c r="BQ123" s="1">
        <f t="shared" si="72"/>
        <v>0</v>
      </c>
      <c r="BR123" s="1">
        <f t="shared" si="73"/>
        <v>0</v>
      </c>
      <c r="BS123" s="1">
        <f t="shared" si="74"/>
        <v>0</v>
      </c>
      <c r="BT123" s="1">
        <f t="shared" si="75"/>
        <v>0</v>
      </c>
      <c r="BU123" s="1">
        <f t="shared" si="76"/>
        <v>0</v>
      </c>
      <c r="BV123" s="1">
        <f t="shared" si="77"/>
        <v>0</v>
      </c>
      <c r="BW123" s="1">
        <f t="shared" si="78"/>
        <v>0</v>
      </c>
      <c r="BX123" s="1">
        <f t="shared" si="79"/>
        <v>0</v>
      </c>
      <c r="BY123" s="1">
        <f t="shared" si="80"/>
        <v>0</v>
      </c>
      <c r="BZ123" s="1">
        <f t="shared" si="81"/>
        <v>0</v>
      </c>
      <c r="CA123" s="1">
        <f t="shared" si="82"/>
        <v>0</v>
      </c>
      <c r="CB123" s="1">
        <f t="shared" si="83"/>
        <v>0</v>
      </c>
      <c r="CC123" s="1">
        <f t="shared" si="84"/>
        <v>8</v>
      </c>
      <c r="CD123" s="1">
        <f t="shared" si="85"/>
        <v>8</v>
      </c>
      <c r="CE123" s="1">
        <f t="shared" si="86"/>
        <v>31</v>
      </c>
      <c r="CF123" s="1">
        <f t="shared" si="87"/>
        <v>0</v>
      </c>
      <c r="CG123" s="1">
        <f t="shared" si="88"/>
        <v>5</v>
      </c>
      <c r="CH123" s="1">
        <f t="shared" si="89"/>
        <v>11</v>
      </c>
      <c r="CI123" s="1">
        <f t="shared" si="90"/>
        <v>67</v>
      </c>
      <c r="CJ123" s="1">
        <f t="shared" si="91"/>
        <v>1</v>
      </c>
      <c r="CK123" s="1">
        <f t="shared" si="92"/>
        <v>184</v>
      </c>
      <c r="CL123" s="1">
        <f t="shared" si="93"/>
        <v>38</v>
      </c>
      <c r="CM123" s="1">
        <f t="shared" si="94"/>
        <v>94</v>
      </c>
      <c r="CN123" s="1">
        <f t="shared" si="95"/>
        <v>686</v>
      </c>
    </row>
    <row r="124" spans="1:92" ht="13.15" customHeight="1">
      <c r="A124" s="2">
        <v>19853</v>
      </c>
      <c r="B124" s="3" t="s">
        <v>721</v>
      </c>
      <c r="C124" s="1" t="s">
        <v>722</v>
      </c>
      <c r="D124" s="3" t="s">
        <v>723</v>
      </c>
      <c r="E124" s="5">
        <v>631188.6</v>
      </c>
      <c r="F124" s="5">
        <v>6586283</v>
      </c>
      <c r="G124" s="4" t="s">
        <v>724</v>
      </c>
      <c r="H124" s="5">
        <v>72.7</v>
      </c>
      <c r="I124" s="5">
        <v>0.72</v>
      </c>
      <c r="J124" s="5">
        <v>6.57</v>
      </c>
      <c r="K124" s="5">
        <v>5.65</v>
      </c>
      <c r="L124" s="24">
        <v>4.45</v>
      </c>
      <c r="M124" s="33">
        <f t="shared" si="96"/>
        <v>68.25</v>
      </c>
      <c r="N124" s="6">
        <v>42850</v>
      </c>
      <c r="O124" s="1" t="s">
        <v>725</v>
      </c>
      <c r="P124" s="7" t="s">
        <v>726</v>
      </c>
      <c r="Q124" s="8">
        <v>0.3</v>
      </c>
      <c r="R124" s="7" t="s">
        <v>727</v>
      </c>
      <c r="S124" s="8">
        <v>1.4</v>
      </c>
      <c r="T124" s="7" t="s">
        <v>728</v>
      </c>
      <c r="U124" s="8">
        <v>1.65</v>
      </c>
      <c r="V124" s="7" t="s">
        <v>729</v>
      </c>
      <c r="W124" s="8">
        <v>4.5999999999999996</v>
      </c>
      <c r="X124" s="7" t="s">
        <v>730</v>
      </c>
      <c r="Y124" s="8">
        <v>5.2</v>
      </c>
      <c r="Z124" s="7" t="s">
        <v>731</v>
      </c>
      <c r="AI124" s="1" t="s">
        <v>732</v>
      </c>
      <c r="AJ124" s="42" t="s">
        <v>733</v>
      </c>
      <c r="AK124" s="48" t="s">
        <v>734</v>
      </c>
      <c r="AM124" s="1" t="s">
        <v>575</v>
      </c>
      <c r="AN124" s="1" t="s">
        <v>576</v>
      </c>
      <c r="AO124" s="13" t="str">
        <f>algandmed!AP124</f>
        <v>VPA on terve. Päise avamiseks 6-kantvõti 8. Plasttoru 26cm metallmanteltorust madalamal. Veepinnal naftasaaduste kihti pole, põhjas pehme savikas sete, mitte õli.</v>
      </c>
      <c r="AP124" s="13" t="str">
        <f>algandmed!AQ124</f>
        <v>Proov võeti pumbaga MP-1.</v>
      </c>
      <c r="AQ124" s="13" t="str">
        <f>algandmed!AR124</f>
        <v>Proovi võtmisel 21.09.2017 oli vett VPA-s 5,4l, pumba sügavus 7m manteltoru otsast. Pumbates sagedusega 100Hz alanes veetase 30 sekundiga pumbani. Proov võeti pärast 4-kordse veekoguse välja pumpamist (9 minutit) sagedusel 100Hz. q 0,04. S 1,52</v>
      </c>
      <c r="AR124" s="13" t="str">
        <f>algandmed!AS124</f>
        <v>Jätkata seiret.</v>
      </c>
      <c r="AS124" s="1" t="s">
        <v>60</v>
      </c>
      <c r="AU124" s="1">
        <f t="shared" si="50"/>
        <v>5</v>
      </c>
      <c r="AV124" s="1">
        <f t="shared" si="51"/>
        <v>7</v>
      </c>
      <c r="AW124" s="1">
        <f t="shared" si="52"/>
        <v>10</v>
      </c>
      <c r="AX124" s="1">
        <f t="shared" si="53"/>
        <v>12</v>
      </c>
      <c r="AY124" s="1">
        <f t="shared" si="54"/>
        <v>8</v>
      </c>
      <c r="AZ124" s="1">
        <f t="shared" si="55"/>
        <v>7</v>
      </c>
      <c r="BA124" s="1">
        <f t="shared" si="56"/>
        <v>14</v>
      </c>
      <c r="BB124" s="1">
        <f t="shared" si="57"/>
        <v>4</v>
      </c>
      <c r="BC124" s="1">
        <f t="shared" si="58"/>
        <v>4</v>
      </c>
      <c r="BD124" s="1">
        <f t="shared" si="59"/>
        <v>4</v>
      </c>
      <c r="BE124" s="1">
        <f t="shared" si="60"/>
        <v>4</v>
      </c>
      <c r="BF124" s="1">
        <f t="shared" si="61"/>
        <v>4</v>
      </c>
      <c r="BG124" s="1">
        <f t="shared" si="62"/>
        <v>5</v>
      </c>
      <c r="BH124" s="1">
        <f t="shared" si="63"/>
        <v>5</v>
      </c>
      <c r="BI124" s="1">
        <f t="shared" si="64"/>
        <v>63</v>
      </c>
      <c r="BJ124" s="1">
        <f t="shared" si="65"/>
        <v>47</v>
      </c>
      <c r="BK124" s="1">
        <f t="shared" si="66"/>
        <v>3</v>
      </c>
      <c r="BL124" s="1">
        <f t="shared" si="67"/>
        <v>76</v>
      </c>
      <c r="BM124" s="1">
        <f t="shared" si="68"/>
        <v>3</v>
      </c>
      <c r="BN124" s="1">
        <f t="shared" si="69"/>
        <v>56</v>
      </c>
      <c r="BO124" s="1">
        <f t="shared" si="70"/>
        <v>4</v>
      </c>
      <c r="BP124" s="1">
        <f t="shared" si="71"/>
        <v>113</v>
      </c>
      <c r="BQ124" s="1">
        <f t="shared" si="72"/>
        <v>3</v>
      </c>
      <c r="BR124" s="1">
        <f t="shared" si="73"/>
        <v>68</v>
      </c>
      <c r="BS124" s="1">
        <f t="shared" si="74"/>
        <v>3</v>
      </c>
      <c r="BT124" s="1">
        <f t="shared" si="75"/>
        <v>153</v>
      </c>
      <c r="BU124" s="1">
        <f t="shared" si="76"/>
        <v>0</v>
      </c>
      <c r="BV124" s="1">
        <f t="shared" si="77"/>
        <v>0</v>
      </c>
      <c r="BW124" s="1">
        <f t="shared" si="78"/>
        <v>0</v>
      </c>
      <c r="BX124" s="1">
        <f t="shared" si="79"/>
        <v>0</v>
      </c>
      <c r="BY124" s="1">
        <f t="shared" si="80"/>
        <v>0</v>
      </c>
      <c r="BZ124" s="1">
        <f t="shared" si="81"/>
        <v>0</v>
      </c>
      <c r="CA124" s="1">
        <f t="shared" si="82"/>
        <v>0</v>
      </c>
      <c r="CB124" s="1">
        <f t="shared" si="83"/>
        <v>0</v>
      </c>
      <c r="CC124" s="1">
        <f t="shared" si="84"/>
        <v>9</v>
      </c>
      <c r="CD124" s="1">
        <f t="shared" si="85"/>
        <v>8</v>
      </c>
      <c r="CE124" s="1">
        <f t="shared" si="86"/>
        <v>63</v>
      </c>
      <c r="CF124" s="1">
        <f t="shared" si="87"/>
        <v>0</v>
      </c>
      <c r="CG124" s="1">
        <f t="shared" si="88"/>
        <v>10</v>
      </c>
      <c r="CH124" s="1">
        <f t="shared" si="89"/>
        <v>12</v>
      </c>
      <c r="CI124" s="1">
        <f t="shared" si="90"/>
        <v>162</v>
      </c>
      <c r="CJ124" s="1">
        <f t="shared" si="91"/>
        <v>25</v>
      </c>
      <c r="CK124" s="1">
        <f t="shared" si="92"/>
        <v>244</v>
      </c>
      <c r="CL124" s="1">
        <f t="shared" si="93"/>
        <v>15</v>
      </c>
      <c r="CM124" s="1">
        <f t="shared" si="94"/>
        <v>105</v>
      </c>
      <c r="CN124" s="1">
        <f t="shared" si="95"/>
        <v>1338</v>
      </c>
    </row>
    <row r="125" spans="1:92" ht="13.15" customHeight="1">
      <c r="A125" s="2">
        <v>19883</v>
      </c>
      <c r="B125" s="3" t="s">
        <v>735</v>
      </c>
      <c r="C125" s="1" t="s">
        <v>736</v>
      </c>
      <c r="D125" s="3" t="s">
        <v>737</v>
      </c>
      <c r="E125" s="5">
        <v>503771.74699999997</v>
      </c>
      <c r="F125" s="5">
        <v>6579305.5360000003</v>
      </c>
      <c r="G125" s="4" t="s">
        <v>738</v>
      </c>
      <c r="H125" s="5">
        <v>16.86</v>
      </c>
      <c r="I125" s="5">
        <v>0.61</v>
      </c>
      <c r="J125" s="5">
        <v>8.5</v>
      </c>
      <c r="K125" s="5">
        <v>8.5</v>
      </c>
      <c r="L125" s="24">
        <v>1.96</v>
      </c>
      <c r="M125" s="33">
        <f t="shared" si="96"/>
        <v>14.899999999999999</v>
      </c>
      <c r="N125" s="6">
        <v>42892</v>
      </c>
      <c r="O125" s="1" t="s">
        <v>739</v>
      </c>
      <c r="P125" s="9" t="s">
        <v>740</v>
      </c>
      <c r="Q125" s="8">
        <v>0.8</v>
      </c>
      <c r="R125" s="9" t="s">
        <v>741</v>
      </c>
      <c r="S125" s="8">
        <v>1.4</v>
      </c>
      <c r="T125" s="9" t="s">
        <v>742</v>
      </c>
      <c r="U125" s="8">
        <v>1.5</v>
      </c>
      <c r="V125" s="9" t="s">
        <v>743</v>
      </c>
      <c r="AI125" s="42" t="s">
        <v>744</v>
      </c>
      <c r="AJ125" s="42" t="s">
        <v>745</v>
      </c>
      <c r="AK125" s="45" t="s">
        <v>1803</v>
      </c>
      <c r="AM125" s="1" t="s">
        <v>116</v>
      </c>
      <c r="AN125" s="1" t="s">
        <v>746</v>
      </c>
      <c r="AO125" s="13" t="str">
        <f>algandmed!AP125</f>
        <v>VPA on korras. VPA avamiseks 6-kantvõti 8. Veepinnal naftasaaduste kihti pole, vesi puhas.</v>
      </c>
      <c r="AP125" s="13" t="str">
        <f>algandmed!AQ125</f>
        <v>Proov võeti pumbaga MP-1. Pump ja mõõdulint said põhjas naftasaadustega määritud. Pumpamisel tekkisid veepinnale naftasaaduste laigud.</v>
      </c>
      <c r="AQ125" s="13" t="str">
        <f>algandmed!AR125</f>
        <v>Proovi võtmisel 18.10.2017 oli vett VPA-s 53,7l, pumba sügavus 7,4m manteltoru otsast. Proov võeti pärast 1-kordset veekoguse välja pumpamist (3 minutiga alanes veetase pumbani) sagedusel 250Hz. Taastub väga aeglaselt.</v>
      </c>
      <c r="AR125" s="13" t="str">
        <f>algandmed!AS125</f>
        <v>Jätkata seiret.</v>
      </c>
      <c r="AS125" s="1" t="s">
        <v>60</v>
      </c>
      <c r="AU125" s="1">
        <f t="shared" si="50"/>
        <v>5</v>
      </c>
      <c r="AV125" s="1">
        <f t="shared" si="51"/>
        <v>6</v>
      </c>
      <c r="AW125" s="1">
        <f t="shared" si="52"/>
        <v>10</v>
      </c>
      <c r="AX125" s="1">
        <f t="shared" si="53"/>
        <v>22</v>
      </c>
      <c r="AY125" s="1">
        <f t="shared" si="54"/>
        <v>10</v>
      </c>
      <c r="AZ125" s="1">
        <f t="shared" si="55"/>
        <v>11</v>
      </c>
      <c r="BA125" s="1">
        <f t="shared" si="56"/>
        <v>14</v>
      </c>
      <c r="BB125" s="1">
        <f t="shared" si="57"/>
        <v>5</v>
      </c>
      <c r="BC125" s="1">
        <f t="shared" si="58"/>
        <v>4</v>
      </c>
      <c r="BD125" s="1">
        <f t="shared" si="59"/>
        <v>3</v>
      </c>
      <c r="BE125" s="1">
        <f t="shared" si="60"/>
        <v>3</v>
      </c>
      <c r="BF125" s="1">
        <f t="shared" si="61"/>
        <v>4</v>
      </c>
      <c r="BG125" s="1">
        <f t="shared" si="62"/>
        <v>4</v>
      </c>
      <c r="BH125" s="1">
        <f t="shared" si="63"/>
        <v>5</v>
      </c>
      <c r="BI125" s="1">
        <f t="shared" si="64"/>
        <v>45</v>
      </c>
      <c r="BJ125" s="1">
        <f t="shared" si="65"/>
        <v>60</v>
      </c>
      <c r="BK125" s="1">
        <f t="shared" si="66"/>
        <v>3</v>
      </c>
      <c r="BL125" s="1">
        <f t="shared" si="67"/>
        <v>96</v>
      </c>
      <c r="BM125" s="1">
        <f t="shared" si="68"/>
        <v>3</v>
      </c>
      <c r="BN125" s="1">
        <f t="shared" si="69"/>
        <v>21</v>
      </c>
      <c r="BO125" s="1">
        <f t="shared" si="70"/>
        <v>3</v>
      </c>
      <c r="BP125" s="1">
        <f t="shared" si="71"/>
        <v>112</v>
      </c>
      <c r="BQ125" s="1">
        <f t="shared" si="72"/>
        <v>0</v>
      </c>
      <c r="BR125" s="1">
        <f t="shared" si="73"/>
        <v>0</v>
      </c>
      <c r="BS125" s="1">
        <f t="shared" si="74"/>
        <v>0</v>
      </c>
      <c r="BT125" s="1">
        <f t="shared" si="75"/>
        <v>0</v>
      </c>
      <c r="BU125" s="1">
        <f t="shared" si="76"/>
        <v>0</v>
      </c>
      <c r="BV125" s="1">
        <f t="shared" si="77"/>
        <v>0</v>
      </c>
      <c r="BW125" s="1">
        <f t="shared" si="78"/>
        <v>0</v>
      </c>
      <c r="BX125" s="1">
        <f t="shared" si="79"/>
        <v>0</v>
      </c>
      <c r="BY125" s="1">
        <f t="shared" si="80"/>
        <v>0</v>
      </c>
      <c r="BZ125" s="1">
        <f t="shared" si="81"/>
        <v>0</v>
      </c>
      <c r="CA125" s="1">
        <f t="shared" si="82"/>
        <v>0</v>
      </c>
      <c r="CB125" s="1">
        <f t="shared" si="83"/>
        <v>0</v>
      </c>
      <c r="CC125" s="1">
        <f t="shared" si="84"/>
        <v>19</v>
      </c>
      <c r="CD125" s="1">
        <f t="shared" si="85"/>
        <v>8</v>
      </c>
      <c r="CE125" s="1">
        <f t="shared" si="86"/>
        <v>29</v>
      </c>
      <c r="CF125" s="1">
        <f t="shared" si="87"/>
        <v>0</v>
      </c>
      <c r="CG125" s="1">
        <f t="shared" si="88"/>
        <v>5</v>
      </c>
      <c r="CH125" s="1">
        <f t="shared" si="89"/>
        <v>13</v>
      </c>
      <c r="CI125" s="1">
        <f t="shared" si="90"/>
        <v>90</v>
      </c>
      <c r="CJ125" s="1">
        <f t="shared" si="91"/>
        <v>134</v>
      </c>
      <c r="CK125" s="1">
        <f t="shared" si="92"/>
        <v>218</v>
      </c>
      <c r="CL125" s="1">
        <f t="shared" si="93"/>
        <v>15</v>
      </c>
      <c r="CM125" s="1">
        <f t="shared" si="94"/>
        <v>105</v>
      </c>
      <c r="CN125" s="1">
        <f t="shared" si="95"/>
        <v>1085</v>
      </c>
    </row>
    <row r="126" spans="1:92" ht="13.15" customHeight="1">
      <c r="A126" s="2">
        <v>19884</v>
      </c>
      <c r="B126" s="3" t="s">
        <v>747</v>
      </c>
      <c r="C126" s="1" t="s">
        <v>736</v>
      </c>
      <c r="D126" s="3" t="s">
        <v>737</v>
      </c>
      <c r="E126" s="5">
        <v>503641.46899999998</v>
      </c>
      <c r="F126" s="5">
        <v>6579331.5640000002</v>
      </c>
      <c r="G126" s="4" t="s">
        <v>748</v>
      </c>
      <c r="H126" s="5">
        <v>15.41</v>
      </c>
      <c r="I126" s="5">
        <v>0.83</v>
      </c>
      <c r="J126" s="5">
        <v>6.1</v>
      </c>
      <c r="K126" s="5">
        <v>6.1</v>
      </c>
      <c r="L126" s="24">
        <v>1.66</v>
      </c>
      <c r="M126" s="33">
        <f t="shared" si="96"/>
        <v>13.75</v>
      </c>
      <c r="N126" s="6">
        <v>42892</v>
      </c>
      <c r="O126" s="1" t="s">
        <v>749</v>
      </c>
      <c r="P126" s="9" t="s">
        <v>750</v>
      </c>
      <c r="Q126" s="8">
        <v>0.9</v>
      </c>
      <c r="R126" s="9" t="s">
        <v>751</v>
      </c>
      <c r="S126" s="8">
        <v>1.2</v>
      </c>
      <c r="T126" s="9" t="s">
        <v>752</v>
      </c>
      <c r="AE126" s="9"/>
      <c r="AG126" s="9"/>
      <c r="AI126" s="42" t="s">
        <v>746</v>
      </c>
      <c r="AJ126" s="42" t="s">
        <v>80</v>
      </c>
      <c r="AM126" s="1" t="s">
        <v>116</v>
      </c>
      <c r="AN126" s="1" t="s">
        <v>746</v>
      </c>
      <c r="AO126" s="13" t="str">
        <f>algandmed!AP126</f>
        <v>VPA on korras. VPA avamiseks 6-kantvõti 8. Veepinnal naftasaaduste kihti pole, vesi puhas.</v>
      </c>
      <c r="AP126" s="13" t="str">
        <f>algandmed!AQ126</f>
        <v>Proov võeti pumbaga MP-1. VPA põhi masuudine - määris pumba.</v>
      </c>
      <c r="AQ126" s="13" t="str">
        <f>algandmed!AR126</f>
        <v>Proovi võtmisel 18.10.2017 oli vett VPA-s 34l, pumba sügavus 5,7m manteltoru otsast. Proov võeti pärast 4-kordse veekoguse välja pumpamist (8 minutit) sagedusel 200Hz. q 0,29. S 0,11</v>
      </c>
      <c r="AR126" s="13" t="str">
        <f>algandmed!AS126</f>
        <v>Jätkata seiret.</v>
      </c>
      <c r="AS126" s="1" t="s">
        <v>60</v>
      </c>
      <c r="AU126" s="1">
        <f t="shared" si="50"/>
        <v>5</v>
      </c>
      <c r="AV126" s="1">
        <f t="shared" si="51"/>
        <v>6</v>
      </c>
      <c r="AW126" s="1">
        <f t="shared" si="52"/>
        <v>10</v>
      </c>
      <c r="AX126" s="1">
        <f t="shared" si="53"/>
        <v>22</v>
      </c>
      <c r="AY126" s="1">
        <f t="shared" si="54"/>
        <v>10</v>
      </c>
      <c r="AZ126" s="1">
        <f t="shared" si="55"/>
        <v>11</v>
      </c>
      <c r="BA126" s="1">
        <f t="shared" si="56"/>
        <v>14</v>
      </c>
      <c r="BB126" s="1">
        <f t="shared" si="57"/>
        <v>5</v>
      </c>
      <c r="BC126" s="1">
        <f t="shared" si="58"/>
        <v>4</v>
      </c>
      <c r="BD126" s="1">
        <f t="shared" si="59"/>
        <v>3</v>
      </c>
      <c r="BE126" s="1">
        <f t="shared" si="60"/>
        <v>3</v>
      </c>
      <c r="BF126" s="1">
        <f t="shared" si="61"/>
        <v>4</v>
      </c>
      <c r="BG126" s="1">
        <f t="shared" si="62"/>
        <v>5</v>
      </c>
      <c r="BH126" s="1">
        <f t="shared" si="63"/>
        <v>5</v>
      </c>
      <c r="BI126" s="1">
        <f t="shared" si="64"/>
        <v>41</v>
      </c>
      <c r="BJ126" s="1">
        <f t="shared" si="65"/>
        <v>64</v>
      </c>
      <c r="BK126" s="1">
        <f t="shared" si="66"/>
        <v>3</v>
      </c>
      <c r="BL126" s="1">
        <f t="shared" si="67"/>
        <v>116</v>
      </c>
      <c r="BM126" s="1">
        <f t="shared" si="68"/>
        <v>3</v>
      </c>
      <c r="BN126" s="1">
        <f t="shared" si="69"/>
        <v>88</v>
      </c>
      <c r="BO126" s="1">
        <f t="shared" si="70"/>
        <v>0</v>
      </c>
      <c r="BP126" s="1">
        <f t="shared" si="71"/>
        <v>0</v>
      </c>
      <c r="BQ126" s="1">
        <f t="shared" si="72"/>
        <v>0</v>
      </c>
      <c r="BR126" s="1">
        <f t="shared" si="73"/>
        <v>0</v>
      </c>
      <c r="BS126" s="1">
        <f t="shared" si="74"/>
        <v>0</v>
      </c>
      <c r="BT126" s="1">
        <f t="shared" si="75"/>
        <v>0</v>
      </c>
      <c r="BU126" s="1">
        <f t="shared" si="76"/>
        <v>0</v>
      </c>
      <c r="BV126" s="1">
        <f t="shared" si="77"/>
        <v>0</v>
      </c>
      <c r="BW126" s="1">
        <f t="shared" si="78"/>
        <v>0</v>
      </c>
      <c r="BX126" s="1">
        <f t="shared" si="79"/>
        <v>0</v>
      </c>
      <c r="BY126" s="1">
        <f t="shared" si="80"/>
        <v>0</v>
      </c>
      <c r="BZ126" s="1">
        <f t="shared" si="81"/>
        <v>0</v>
      </c>
      <c r="CA126" s="1">
        <f t="shared" si="82"/>
        <v>0</v>
      </c>
      <c r="CB126" s="1">
        <f t="shared" si="83"/>
        <v>0</v>
      </c>
      <c r="CC126" s="1">
        <f t="shared" si="84"/>
        <v>13</v>
      </c>
      <c r="CD126" s="1">
        <f t="shared" si="85"/>
        <v>1</v>
      </c>
      <c r="CE126" s="1">
        <f t="shared" si="86"/>
        <v>0</v>
      </c>
      <c r="CF126" s="1">
        <f t="shared" si="87"/>
        <v>0</v>
      </c>
      <c r="CG126" s="1">
        <f t="shared" si="88"/>
        <v>5</v>
      </c>
      <c r="CH126" s="1">
        <f t="shared" si="89"/>
        <v>13</v>
      </c>
      <c r="CI126" s="1">
        <f t="shared" si="90"/>
        <v>90</v>
      </c>
      <c r="CJ126" s="1">
        <f t="shared" si="91"/>
        <v>60</v>
      </c>
      <c r="CK126" s="1">
        <f t="shared" si="92"/>
        <v>182</v>
      </c>
      <c r="CL126" s="1">
        <f t="shared" si="93"/>
        <v>15</v>
      </c>
      <c r="CM126" s="1">
        <f t="shared" si="94"/>
        <v>105</v>
      </c>
      <c r="CN126" s="1">
        <f t="shared" si="95"/>
        <v>906</v>
      </c>
    </row>
    <row r="127" spans="1:92" ht="13.15" customHeight="1">
      <c r="A127" s="2">
        <v>19885</v>
      </c>
      <c r="B127" s="3" t="s">
        <v>753</v>
      </c>
      <c r="C127" s="1" t="s">
        <v>736</v>
      </c>
      <c r="D127" s="3" t="s">
        <v>737</v>
      </c>
      <c r="E127" s="5">
        <v>503614.853</v>
      </c>
      <c r="F127" s="5">
        <v>6579308.3039999995</v>
      </c>
      <c r="G127" s="4" t="s">
        <v>748</v>
      </c>
      <c r="H127" s="5">
        <v>15.86</v>
      </c>
      <c r="I127" s="5">
        <v>0.92</v>
      </c>
      <c r="J127" s="5">
        <v>38.450000000000003</v>
      </c>
      <c r="K127" s="5">
        <v>39</v>
      </c>
      <c r="L127" s="24">
        <v>15.53</v>
      </c>
      <c r="M127" s="33">
        <f t="shared" si="96"/>
        <v>0.33000000000000007</v>
      </c>
      <c r="N127" s="6">
        <v>42892</v>
      </c>
      <c r="O127" s="14" t="s">
        <v>754</v>
      </c>
      <c r="P127" s="19" t="s">
        <v>755</v>
      </c>
      <c r="Q127" s="8">
        <v>0.6</v>
      </c>
      <c r="R127" s="19" t="s">
        <v>756</v>
      </c>
      <c r="S127" s="8">
        <v>0.8</v>
      </c>
      <c r="T127" s="19" t="s">
        <v>86</v>
      </c>
      <c r="U127" s="8">
        <v>1.1000000000000001</v>
      </c>
      <c r="V127" s="19" t="s">
        <v>686</v>
      </c>
      <c r="W127" s="8">
        <v>1.5</v>
      </c>
      <c r="X127" s="19" t="s">
        <v>757</v>
      </c>
      <c r="Y127" s="8">
        <v>17.100000000000001</v>
      </c>
      <c r="Z127" s="19" t="s">
        <v>758</v>
      </c>
      <c r="AA127" s="8">
        <v>19.3</v>
      </c>
      <c r="AB127" s="19" t="s">
        <v>759</v>
      </c>
      <c r="AC127" s="8">
        <v>25</v>
      </c>
      <c r="AD127" s="19" t="s">
        <v>760</v>
      </c>
      <c r="AE127" s="8">
        <v>27.5</v>
      </c>
      <c r="AF127" s="19" t="s">
        <v>761</v>
      </c>
      <c r="AG127" s="9"/>
      <c r="AI127" s="42" t="s">
        <v>746</v>
      </c>
      <c r="AJ127" s="42" t="s">
        <v>80</v>
      </c>
      <c r="AL127" s="14"/>
      <c r="AM127" s="1" t="s">
        <v>116</v>
      </c>
      <c r="AN127" s="1" t="s">
        <v>746</v>
      </c>
      <c r="AO127" s="13" t="str">
        <f>algandmed!AP127</f>
        <v>VPA on korras. VPA avamiseks 6-kantvõti 8. Algne sügavus oli oli 39m. Veepinnal naftasaaduste kihti pole, vesi puhas.</v>
      </c>
      <c r="AP127" s="13" t="str">
        <f>algandmed!AQ127</f>
        <v>Proov võeti pumbaga MP-1.</v>
      </c>
      <c r="AQ127" s="13" t="str">
        <f>algandmed!AR127</f>
        <v>Proovi võtmisel 13.10.2017 oli vett VPA-s 167l, pumba sügavus 36,9m manteltoru otsast. Pumbates sagedusega 250Hz alanes veetase 9 minutiga pumbani. Proov võeti pärast 4-kordse veekoguse välja pumpamist (74 minutit) sagedusel 225Hz. q 0,15. S 4,18</v>
      </c>
      <c r="AR127" s="13" t="str">
        <f>algandmed!AS127</f>
        <v>VPA tuleb puhastada ja nõuetekohaselt likvideerida.</v>
      </c>
      <c r="AS127" s="1" t="s">
        <v>762</v>
      </c>
      <c r="AU127" s="1">
        <f t="shared" si="50"/>
        <v>5</v>
      </c>
      <c r="AV127" s="1">
        <f t="shared" si="51"/>
        <v>6</v>
      </c>
      <c r="AW127" s="1">
        <f t="shared" si="52"/>
        <v>10</v>
      </c>
      <c r="AX127" s="1">
        <f t="shared" si="53"/>
        <v>22</v>
      </c>
      <c r="AY127" s="1">
        <f t="shared" si="54"/>
        <v>10</v>
      </c>
      <c r="AZ127" s="1">
        <f t="shared" si="55"/>
        <v>11</v>
      </c>
      <c r="BA127" s="1">
        <f t="shared" si="56"/>
        <v>14</v>
      </c>
      <c r="BB127" s="1">
        <f t="shared" si="57"/>
        <v>5</v>
      </c>
      <c r="BC127" s="1">
        <f t="shared" si="58"/>
        <v>4</v>
      </c>
      <c r="BD127" s="1">
        <f t="shared" si="59"/>
        <v>5</v>
      </c>
      <c r="BE127" s="1">
        <f t="shared" si="60"/>
        <v>2</v>
      </c>
      <c r="BF127" s="1">
        <f t="shared" si="61"/>
        <v>5</v>
      </c>
      <c r="BG127" s="1">
        <f t="shared" si="62"/>
        <v>4</v>
      </c>
      <c r="BH127" s="1">
        <f t="shared" si="63"/>
        <v>5</v>
      </c>
      <c r="BI127" s="1">
        <f t="shared" si="64"/>
        <v>46</v>
      </c>
      <c r="BJ127" s="1">
        <f t="shared" si="65"/>
        <v>29</v>
      </c>
      <c r="BK127" s="1">
        <f t="shared" si="66"/>
        <v>3</v>
      </c>
      <c r="BL127" s="1">
        <f t="shared" si="67"/>
        <v>19</v>
      </c>
      <c r="BM127" s="1">
        <f t="shared" si="68"/>
        <v>3</v>
      </c>
      <c r="BN127" s="1">
        <f t="shared" si="69"/>
        <v>4</v>
      </c>
      <c r="BO127" s="1">
        <f t="shared" si="70"/>
        <v>3</v>
      </c>
      <c r="BP127" s="1">
        <f t="shared" si="71"/>
        <v>14</v>
      </c>
      <c r="BQ127" s="1">
        <f t="shared" si="72"/>
        <v>3</v>
      </c>
      <c r="BR127" s="1">
        <f t="shared" si="73"/>
        <v>103</v>
      </c>
      <c r="BS127" s="1">
        <f t="shared" si="74"/>
        <v>4</v>
      </c>
      <c r="BT127" s="1">
        <f t="shared" si="75"/>
        <v>14</v>
      </c>
      <c r="BU127" s="1">
        <f t="shared" si="76"/>
        <v>4</v>
      </c>
      <c r="BV127" s="1">
        <f t="shared" si="77"/>
        <v>21</v>
      </c>
      <c r="BW127" s="1">
        <f t="shared" si="78"/>
        <v>2</v>
      </c>
      <c r="BX127" s="1">
        <f t="shared" si="79"/>
        <v>33</v>
      </c>
      <c r="BY127" s="1">
        <f t="shared" si="80"/>
        <v>4</v>
      </c>
      <c r="BZ127" s="1">
        <f t="shared" si="81"/>
        <v>9</v>
      </c>
      <c r="CA127" s="1">
        <f t="shared" si="82"/>
        <v>0</v>
      </c>
      <c r="CB127" s="1">
        <f t="shared" si="83"/>
        <v>0</v>
      </c>
      <c r="CC127" s="1">
        <f t="shared" si="84"/>
        <v>13</v>
      </c>
      <c r="CD127" s="1">
        <f t="shared" si="85"/>
        <v>1</v>
      </c>
      <c r="CE127" s="1">
        <f t="shared" si="86"/>
        <v>0</v>
      </c>
      <c r="CF127" s="1">
        <f t="shared" si="87"/>
        <v>0</v>
      </c>
      <c r="CG127" s="1">
        <f t="shared" si="88"/>
        <v>5</v>
      </c>
      <c r="CH127" s="1">
        <f t="shared" si="89"/>
        <v>13</v>
      </c>
      <c r="CI127" s="1">
        <f t="shared" si="90"/>
        <v>117</v>
      </c>
      <c r="CJ127" s="1">
        <f t="shared" si="91"/>
        <v>25</v>
      </c>
      <c r="CK127" s="1">
        <f t="shared" si="92"/>
        <v>246</v>
      </c>
      <c r="CL127" s="1">
        <f t="shared" si="93"/>
        <v>51</v>
      </c>
      <c r="CM127" s="1">
        <f t="shared" si="94"/>
        <v>61</v>
      </c>
      <c r="CN127" s="1">
        <f t="shared" si="95"/>
        <v>958</v>
      </c>
    </row>
    <row r="128" spans="1:92" ht="13.15" customHeight="1">
      <c r="A128" s="2">
        <v>19839</v>
      </c>
      <c r="B128" s="3" t="s">
        <v>763</v>
      </c>
      <c r="C128" s="1" t="s">
        <v>187</v>
      </c>
      <c r="D128" s="3" t="s">
        <v>764</v>
      </c>
      <c r="E128" s="5">
        <v>537658.39199999999</v>
      </c>
      <c r="F128" s="5">
        <v>6591319.176</v>
      </c>
      <c r="G128" s="4" t="s">
        <v>765</v>
      </c>
      <c r="H128" s="5">
        <v>3.23</v>
      </c>
      <c r="I128" s="5">
        <v>0.54</v>
      </c>
      <c r="J128" s="5">
        <v>3.44</v>
      </c>
      <c r="K128" s="5">
        <v>3.3</v>
      </c>
      <c r="L128" s="24">
        <v>2.4</v>
      </c>
      <c r="M128" s="33">
        <f t="shared" ref="M128:M155" si="97">H128-L128</f>
        <v>0.83000000000000007</v>
      </c>
      <c r="N128" s="6">
        <v>42898</v>
      </c>
      <c r="O128" s="1" t="s">
        <v>766</v>
      </c>
      <c r="P128" s="9" t="s">
        <v>767</v>
      </c>
      <c r="Q128" s="8">
        <v>0.2</v>
      </c>
      <c r="R128" s="9" t="s">
        <v>768</v>
      </c>
      <c r="S128" s="8">
        <v>2.6</v>
      </c>
      <c r="T128" s="9" t="s">
        <v>769</v>
      </c>
      <c r="U128" s="8">
        <v>3.3</v>
      </c>
      <c r="V128" s="9" t="s">
        <v>770</v>
      </c>
      <c r="AI128" s="42" t="s">
        <v>79</v>
      </c>
      <c r="AJ128" s="42" t="s">
        <v>80</v>
      </c>
      <c r="AK128" s="56" t="s">
        <v>1825</v>
      </c>
      <c r="AM128" s="1" t="s">
        <v>116</v>
      </c>
      <c r="AN128" s="1" t="s">
        <v>117</v>
      </c>
      <c r="AO128" s="13" t="str">
        <f>algandmed!AP128</f>
        <v>VPA on avariis. Päise avamiseks 6-kantvõti 8. Plastoru on kõver. 0,9m proovivõtu toru sügavamale kui 2,3m ei lähe. Veepinnal naftasaaduste kihti pole, põhjas must sete, mis haiseb orgaanika järgi.</v>
      </c>
      <c r="AP128" s="13" t="str">
        <f>algandmed!AQ128</f>
        <v>Proov võeti baileriga.</v>
      </c>
      <c r="AQ128" s="13" t="str">
        <f>algandmed!AR128</f>
        <v>Proovi võtmiseks 09.10.2017 pumbaga MP-1 oli vähe vett, vaid 3l. Proov võeti baileriga pärast VPA 1-kordset tühjendamist.</v>
      </c>
      <c r="AR128" s="13" t="str">
        <f>algandmed!AS128</f>
        <v>Jätkata seiret.</v>
      </c>
      <c r="AS128" s="1" t="s">
        <v>60</v>
      </c>
      <c r="AU128" s="1">
        <f t="shared" si="50"/>
        <v>5</v>
      </c>
      <c r="AV128" s="1">
        <f t="shared" si="51"/>
        <v>7</v>
      </c>
      <c r="AW128" s="1">
        <f t="shared" si="52"/>
        <v>10</v>
      </c>
      <c r="AX128" s="1">
        <f t="shared" si="53"/>
        <v>15</v>
      </c>
      <c r="AY128" s="1">
        <f t="shared" si="54"/>
        <v>10</v>
      </c>
      <c r="AZ128" s="1">
        <f t="shared" si="55"/>
        <v>11</v>
      </c>
      <c r="BA128" s="1">
        <f t="shared" si="56"/>
        <v>14</v>
      </c>
      <c r="BB128" s="1">
        <f t="shared" si="57"/>
        <v>4</v>
      </c>
      <c r="BC128" s="1">
        <f t="shared" si="58"/>
        <v>4</v>
      </c>
      <c r="BD128" s="1">
        <f t="shared" si="59"/>
        <v>4</v>
      </c>
      <c r="BE128" s="1">
        <f t="shared" si="60"/>
        <v>3</v>
      </c>
      <c r="BF128" s="1">
        <f t="shared" si="61"/>
        <v>3</v>
      </c>
      <c r="BG128" s="1">
        <f t="shared" si="62"/>
        <v>4</v>
      </c>
      <c r="BH128" s="1">
        <f t="shared" si="63"/>
        <v>5</v>
      </c>
      <c r="BI128" s="1">
        <f t="shared" si="64"/>
        <v>62</v>
      </c>
      <c r="BJ128" s="1">
        <f t="shared" si="65"/>
        <v>47</v>
      </c>
      <c r="BK128" s="1">
        <f t="shared" si="66"/>
        <v>3</v>
      </c>
      <c r="BL128" s="1">
        <f t="shared" si="67"/>
        <v>145</v>
      </c>
      <c r="BM128" s="1">
        <f t="shared" si="68"/>
        <v>3</v>
      </c>
      <c r="BN128" s="1">
        <f t="shared" si="69"/>
        <v>69</v>
      </c>
      <c r="BO128" s="1">
        <f t="shared" si="70"/>
        <v>3</v>
      </c>
      <c r="BP128" s="1">
        <f t="shared" si="71"/>
        <v>54</v>
      </c>
      <c r="BQ128" s="1">
        <f t="shared" si="72"/>
        <v>0</v>
      </c>
      <c r="BR128" s="1">
        <f t="shared" si="73"/>
        <v>0</v>
      </c>
      <c r="BS128" s="1">
        <f t="shared" si="74"/>
        <v>0</v>
      </c>
      <c r="BT128" s="1">
        <f t="shared" si="75"/>
        <v>0</v>
      </c>
      <c r="BU128" s="1">
        <f t="shared" si="76"/>
        <v>0</v>
      </c>
      <c r="BV128" s="1">
        <f t="shared" si="77"/>
        <v>0</v>
      </c>
      <c r="BW128" s="1">
        <f t="shared" si="78"/>
        <v>0</v>
      </c>
      <c r="BX128" s="1">
        <f t="shared" si="79"/>
        <v>0</v>
      </c>
      <c r="BY128" s="1">
        <f t="shared" si="80"/>
        <v>0</v>
      </c>
      <c r="BZ128" s="1">
        <f t="shared" si="81"/>
        <v>0</v>
      </c>
      <c r="CA128" s="1">
        <f t="shared" si="82"/>
        <v>0</v>
      </c>
      <c r="CB128" s="1">
        <f t="shared" si="83"/>
        <v>0</v>
      </c>
      <c r="CC128" s="1">
        <f t="shared" si="84"/>
        <v>14</v>
      </c>
      <c r="CD128" s="1">
        <f t="shared" si="85"/>
        <v>1</v>
      </c>
      <c r="CE128" s="1">
        <f t="shared" si="86"/>
        <v>47</v>
      </c>
      <c r="CF128" s="1">
        <f t="shared" si="87"/>
        <v>0</v>
      </c>
      <c r="CG128" s="1">
        <f t="shared" si="88"/>
        <v>5</v>
      </c>
      <c r="CH128" s="1">
        <f t="shared" si="89"/>
        <v>7</v>
      </c>
      <c r="CI128" s="1">
        <f t="shared" si="90"/>
        <v>196</v>
      </c>
      <c r="CJ128" s="1">
        <f t="shared" si="91"/>
        <v>22</v>
      </c>
      <c r="CK128" s="1">
        <f t="shared" si="92"/>
        <v>121</v>
      </c>
      <c r="CL128" s="1">
        <f t="shared" si="93"/>
        <v>15</v>
      </c>
      <c r="CM128" s="1">
        <f t="shared" si="94"/>
        <v>105</v>
      </c>
      <c r="CN128" s="1">
        <f t="shared" si="95"/>
        <v>1018</v>
      </c>
    </row>
    <row r="129" spans="1:92" ht="13.15" customHeight="1">
      <c r="A129" s="2">
        <v>19840</v>
      </c>
      <c r="B129" s="3" t="s">
        <v>771</v>
      </c>
      <c r="C129" s="1" t="s">
        <v>187</v>
      </c>
      <c r="D129" s="3" t="s">
        <v>764</v>
      </c>
      <c r="E129" s="5">
        <v>537697.43799999997</v>
      </c>
      <c r="F129" s="5">
        <v>6591265.6509999996</v>
      </c>
      <c r="G129" s="4" t="s">
        <v>765</v>
      </c>
      <c r="H129" s="5">
        <v>3.66</v>
      </c>
      <c r="I129" s="5">
        <v>0.74</v>
      </c>
      <c r="J129" s="5">
        <v>2.98</v>
      </c>
      <c r="K129" s="5">
        <v>3</v>
      </c>
      <c r="L129" s="24">
        <v>2.72</v>
      </c>
      <c r="M129" s="33">
        <f t="shared" si="97"/>
        <v>0.94</v>
      </c>
      <c r="N129" s="6">
        <v>42898</v>
      </c>
      <c r="O129" s="1" t="s">
        <v>772</v>
      </c>
      <c r="P129" s="9" t="s">
        <v>773</v>
      </c>
      <c r="Q129" s="8">
        <v>1.8</v>
      </c>
      <c r="R129" s="9" t="s">
        <v>774</v>
      </c>
      <c r="S129" s="8">
        <v>2</v>
      </c>
      <c r="T129" s="9" t="s">
        <v>775</v>
      </c>
      <c r="U129" s="8">
        <v>3.4</v>
      </c>
      <c r="V129" s="9" t="s">
        <v>776</v>
      </c>
      <c r="AI129" s="42" t="s">
        <v>79</v>
      </c>
      <c r="AJ129" s="42" t="s">
        <v>80</v>
      </c>
      <c r="AK129" s="56" t="s">
        <v>1825</v>
      </c>
      <c r="AM129" s="1" t="s">
        <v>116</v>
      </c>
      <c r="AN129" s="1" t="s">
        <v>117</v>
      </c>
      <c r="AO129" s="13" t="str">
        <f>algandmed!AP129</f>
        <v>VPA on avariis. Kaitsetoru kõveraks sõidetud. Päise avamiseks 6-kantvõti 8. Plastoru on kõver, takistus sügavusel 1,3m torust. 0,9m proovivõtu toru alla ei lähe. Naftasaaduste kihti ei õnnestunud mõõta. Põhjas pehme sete.</v>
      </c>
      <c r="AP129" s="13" t="str">
        <f>algandmed!AQ129</f>
        <v>Proov võeti pumbaga MP-1. Annab palju liivasetet.</v>
      </c>
      <c r="AQ129" s="13" t="str">
        <f>algandmed!AR129</f>
        <v>Proovi võtmisel 09.10.2017 oli vett VPA-s 2,3l, pumba sügavus 3,45m manteltoru otsast. Proov võeti pärast 4-kordse veekoguse välja pumpamist (2 minutiga alanes veetase pumbani) sagedusel 90Hz. q 0,03. S 0,02</v>
      </c>
      <c r="AR129" s="13" t="str">
        <f>algandmed!AS129</f>
        <v>Jätkata seiret.</v>
      </c>
      <c r="AS129" s="1" t="s">
        <v>60</v>
      </c>
      <c r="AU129" s="1">
        <f t="shared" si="50"/>
        <v>5</v>
      </c>
      <c r="AV129" s="1">
        <f t="shared" si="51"/>
        <v>7</v>
      </c>
      <c r="AW129" s="1">
        <f t="shared" si="52"/>
        <v>10</v>
      </c>
      <c r="AX129" s="1">
        <f t="shared" si="53"/>
        <v>15</v>
      </c>
      <c r="AY129" s="1">
        <f t="shared" si="54"/>
        <v>10</v>
      </c>
      <c r="AZ129" s="1">
        <f t="shared" si="55"/>
        <v>11</v>
      </c>
      <c r="BA129" s="1">
        <f t="shared" si="56"/>
        <v>14</v>
      </c>
      <c r="BB129" s="1">
        <f t="shared" si="57"/>
        <v>4</v>
      </c>
      <c r="BC129" s="1">
        <f t="shared" si="58"/>
        <v>4</v>
      </c>
      <c r="BD129" s="1">
        <f t="shared" si="59"/>
        <v>4</v>
      </c>
      <c r="BE129" s="1">
        <f t="shared" si="60"/>
        <v>1</v>
      </c>
      <c r="BF129" s="1">
        <f t="shared" si="61"/>
        <v>4</v>
      </c>
      <c r="BG129" s="1">
        <f t="shared" si="62"/>
        <v>4</v>
      </c>
      <c r="BH129" s="1">
        <f t="shared" si="63"/>
        <v>5</v>
      </c>
      <c r="BI129" s="1">
        <f t="shared" si="64"/>
        <v>56</v>
      </c>
      <c r="BJ129" s="1">
        <f t="shared" si="65"/>
        <v>132</v>
      </c>
      <c r="BK129" s="1">
        <f t="shared" si="66"/>
        <v>3</v>
      </c>
      <c r="BL129" s="1">
        <f t="shared" si="67"/>
        <v>59</v>
      </c>
      <c r="BM129" s="1">
        <f t="shared" si="68"/>
        <v>1</v>
      </c>
      <c r="BN129" s="1">
        <f t="shared" si="69"/>
        <v>88</v>
      </c>
      <c r="BO129" s="1">
        <f t="shared" si="70"/>
        <v>3</v>
      </c>
      <c r="BP129" s="1">
        <f t="shared" si="71"/>
        <v>77</v>
      </c>
      <c r="BQ129" s="1">
        <f t="shared" si="72"/>
        <v>0</v>
      </c>
      <c r="BR129" s="1">
        <f t="shared" si="73"/>
        <v>0</v>
      </c>
      <c r="BS129" s="1">
        <f t="shared" si="74"/>
        <v>0</v>
      </c>
      <c r="BT129" s="1">
        <f t="shared" si="75"/>
        <v>0</v>
      </c>
      <c r="BU129" s="1">
        <f t="shared" si="76"/>
        <v>0</v>
      </c>
      <c r="BV129" s="1">
        <f t="shared" si="77"/>
        <v>0</v>
      </c>
      <c r="BW129" s="1">
        <f t="shared" si="78"/>
        <v>0</v>
      </c>
      <c r="BX129" s="1">
        <f t="shared" si="79"/>
        <v>0</v>
      </c>
      <c r="BY129" s="1">
        <f t="shared" si="80"/>
        <v>0</v>
      </c>
      <c r="BZ129" s="1">
        <f t="shared" si="81"/>
        <v>0</v>
      </c>
      <c r="CA129" s="1">
        <f t="shared" si="82"/>
        <v>0</v>
      </c>
      <c r="CB129" s="1">
        <f t="shared" si="83"/>
        <v>0</v>
      </c>
      <c r="CC129" s="1">
        <f t="shared" si="84"/>
        <v>14</v>
      </c>
      <c r="CD129" s="1">
        <f t="shared" si="85"/>
        <v>1</v>
      </c>
      <c r="CE129" s="1">
        <f t="shared" si="86"/>
        <v>47</v>
      </c>
      <c r="CF129" s="1">
        <f t="shared" si="87"/>
        <v>0</v>
      </c>
      <c r="CG129" s="1">
        <f t="shared" si="88"/>
        <v>5</v>
      </c>
      <c r="CH129" s="1">
        <f t="shared" si="89"/>
        <v>7</v>
      </c>
      <c r="CI129" s="1">
        <f t="shared" si="90"/>
        <v>221</v>
      </c>
      <c r="CJ129" s="1">
        <f t="shared" si="91"/>
        <v>49</v>
      </c>
      <c r="CK129" s="1">
        <f t="shared" si="92"/>
        <v>207</v>
      </c>
      <c r="CL129" s="1">
        <f t="shared" si="93"/>
        <v>15</v>
      </c>
      <c r="CM129" s="1">
        <f t="shared" si="94"/>
        <v>105</v>
      </c>
      <c r="CN129" s="1">
        <f t="shared" si="95"/>
        <v>1188</v>
      </c>
    </row>
    <row r="130" spans="1:92" ht="13.15" customHeight="1">
      <c r="A130" s="2">
        <v>19841</v>
      </c>
      <c r="B130" s="3" t="s">
        <v>777</v>
      </c>
      <c r="C130" s="1" t="s">
        <v>187</v>
      </c>
      <c r="D130" s="3" t="s">
        <v>764</v>
      </c>
      <c r="E130" s="5">
        <v>537785.40300000005</v>
      </c>
      <c r="F130" s="5">
        <v>6591166.949</v>
      </c>
      <c r="G130" s="4" t="s">
        <v>778</v>
      </c>
      <c r="H130" s="5">
        <v>3.64</v>
      </c>
      <c r="I130" s="5">
        <v>0.61</v>
      </c>
      <c r="J130" s="5">
        <v>3.58</v>
      </c>
      <c r="K130" s="5">
        <v>3.58</v>
      </c>
      <c r="L130" s="24">
        <v>3.77</v>
      </c>
      <c r="M130" s="33">
        <f t="shared" si="97"/>
        <v>-0.12999999999999989</v>
      </c>
      <c r="N130" s="6">
        <v>42898</v>
      </c>
      <c r="O130" s="1" t="s">
        <v>779</v>
      </c>
      <c r="P130" s="9" t="s">
        <v>780</v>
      </c>
      <c r="Q130" s="8">
        <v>1.2</v>
      </c>
      <c r="R130" s="9" t="s">
        <v>781</v>
      </c>
      <c r="S130" s="8">
        <v>1.4</v>
      </c>
      <c r="T130" s="9" t="s">
        <v>782</v>
      </c>
      <c r="U130" s="8">
        <v>2</v>
      </c>
      <c r="V130" s="9" t="s">
        <v>769</v>
      </c>
      <c r="W130" s="8">
        <v>2.9</v>
      </c>
      <c r="X130" s="9" t="s">
        <v>783</v>
      </c>
      <c r="Y130" s="8">
        <v>3.7</v>
      </c>
      <c r="Z130" s="9" t="s">
        <v>784</v>
      </c>
      <c r="AI130" s="42" t="s">
        <v>79</v>
      </c>
      <c r="AJ130" s="42" t="s">
        <v>80</v>
      </c>
      <c r="AK130" s="56" t="s">
        <v>1825</v>
      </c>
      <c r="AM130" s="1" t="s">
        <v>116</v>
      </c>
      <c r="AN130" s="1" t="s">
        <v>117</v>
      </c>
      <c r="AO130" s="13" t="str">
        <f>algandmed!AP130</f>
        <v>VPA päise kinnituspolt on katki, ära saab haamriga tagudes. Päise avamiseks 6-kantvõti 8. Plastoru on kaitsetorust 16cm madalamal. Veepinnal naftasaaduste kihti pole.</v>
      </c>
      <c r="AP130" s="13" t="str">
        <f>algandmed!AQ130</f>
        <v>Proov võeti baileriga.</v>
      </c>
      <c r="AQ130" s="13" t="str">
        <f>algandmed!AR130</f>
        <v>Proovi võtmiseks 09.10.2017 pumbaga MP-1 oli vähe vett, vaid 4,3l. Proov võeti baileriga pärast VPA 4-kordset tühjendamist.</v>
      </c>
      <c r="AR130" s="13" t="str">
        <f>algandmed!AS130</f>
        <v>Jätkata seiret.</v>
      </c>
      <c r="AS130" s="1" t="s">
        <v>60</v>
      </c>
      <c r="AU130" s="1">
        <f t="shared" ref="AU130:AU193" si="98">LEN(A130)</f>
        <v>5</v>
      </c>
      <c r="AV130" s="1">
        <f t="shared" ref="AV130:AV193" si="99">LEN(B130)</f>
        <v>7</v>
      </c>
      <c r="AW130" s="1">
        <f t="shared" ref="AW130:AW193" si="100">LEN(C130)</f>
        <v>10</v>
      </c>
      <c r="AX130" s="1">
        <f t="shared" ref="AX130:AX193" si="101">LEN(D130)</f>
        <v>15</v>
      </c>
      <c r="AY130" s="1">
        <f t="shared" ref="AY130:AY193" si="102">LEN(E130)</f>
        <v>10</v>
      </c>
      <c r="AZ130" s="1">
        <f t="shared" ref="AZ130:AZ193" si="103">LEN(F130)</f>
        <v>11</v>
      </c>
      <c r="BA130" s="1">
        <f t="shared" ref="BA130:BA193" si="104">LEN(G130)</f>
        <v>14</v>
      </c>
      <c r="BB130" s="1">
        <f t="shared" ref="BB130:BB193" si="105">LEN(H130)</f>
        <v>4</v>
      </c>
      <c r="BC130" s="1">
        <f t="shared" ref="BC130:BC193" si="106">LEN(I130)</f>
        <v>4</v>
      </c>
      <c r="BD130" s="1">
        <f t="shared" ref="BD130:BD193" si="107">LEN(J130)</f>
        <v>4</v>
      </c>
      <c r="BE130" s="1">
        <f t="shared" ref="BE130:BE193" si="108">LEN(K130)</f>
        <v>4</v>
      </c>
      <c r="BF130" s="1">
        <f t="shared" ref="BF130:BF193" si="109">LEN(L130)</f>
        <v>4</v>
      </c>
      <c r="BG130" s="1">
        <f t="shared" ref="BG130:BG193" si="110">LEN(M130)</f>
        <v>5</v>
      </c>
      <c r="BH130" s="1">
        <f t="shared" ref="BH130:BH193" si="111">LEN(N130)</f>
        <v>5</v>
      </c>
      <c r="BI130" s="1">
        <f t="shared" ref="BI130:BI193" si="112">LEN(O130)</f>
        <v>62</v>
      </c>
      <c r="BJ130" s="1">
        <f t="shared" ref="BJ130:BJ193" si="113">LEN(P130)</f>
        <v>95</v>
      </c>
      <c r="BK130" s="1">
        <f t="shared" ref="BK130:BK193" si="114">LEN(Q130)</f>
        <v>3</v>
      </c>
      <c r="BL130" s="1">
        <f t="shared" ref="BL130:BL193" si="115">LEN(R130)</f>
        <v>63</v>
      </c>
      <c r="BM130" s="1">
        <f t="shared" ref="BM130:BM193" si="116">LEN(S130)</f>
        <v>3</v>
      </c>
      <c r="BN130" s="1">
        <f t="shared" ref="BN130:BN193" si="117">LEN(T130)</f>
        <v>49</v>
      </c>
      <c r="BO130" s="1">
        <f t="shared" ref="BO130:BO193" si="118">LEN(U130)</f>
        <v>1</v>
      </c>
      <c r="BP130" s="1">
        <f t="shared" ref="BP130:BP193" si="119">LEN(V130)</f>
        <v>69</v>
      </c>
      <c r="BQ130" s="1">
        <f t="shared" ref="BQ130:BQ193" si="120">LEN(W130)</f>
        <v>3</v>
      </c>
      <c r="BR130" s="1">
        <f t="shared" ref="BR130:BR193" si="121">LEN(X130)</f>
        <v>62</v>
      </c>
      <c r="BS130" s="1">
        <f t="shared" ref="BS130:BS193" si="122">LEN(Y130)</f>
        <v>3</v>
      </c>
      <c r="BT130" s="1">
        <f t="shared" ref="BT130:BT193" si="123">LEN(Z130)</f>
        <v>53</v>
      </c>
      <c r="BU130" s="1">
        <f t="shared" ref="BU130:BU193" si="124">LEN(AA130)</f>
        <v>0</v>
      </c>
      <c r="BV130" s="1">
        <f t="shared" ref="BV130:BV193" si="125">LEN(AB130)</f>
        <v>0</v>
      </c>
      <c r="BW130" s="1">
        <f t="shared" ref="BW130:BW193" si="126">LEN(AC130)</f>
        <v>0</v>
      </c>
      <c r="BX130" s="1">
        <f t="shared" ref="BX130:BX193" si="127">LEN(AD130)</f>
        <v>0</v>
      </c>
      <c r="BY130" s="1">
        <f t="shared" ref="BY130:BY193" si="128">LEN(AE130)</f>
        <v>0</v>
      </c>
      <c r="BZ130" s="1">
        <f t="shared" ref="BZ130:BZ193" si="129">LEN(AF130)</f>
        <v>0</v>
      </c>
      <c r="CA130" s="1">
        <f t="shared" ref="CA130:CA193" si="130">LEN(AG130)</f>
        <v>0</v>
      </c>
      <c r="CB130" s="1">
        <f t="shared" ref="CB130:CB193" si="131">LEN(AH130)</f>
        <v>0</v>
      </c>
      <c r="CC130" s="1">
        <f t="shared" ref="CC130:CC193" si="132">LEN(AI130)</f>
        <v>14</v>
      </c>
      <c r="CD130" s="1">
        <f t="shared" ref="CD130:CD193" si="133">LEN(AJ130)</f>
        <v>1</v>
      </c>
      <c r="CE130" s="1">
        <f t="shared" ref="CE130:CE193" si="134">LEN(AK130)</f>
        <v>47</v>
      </c>
      <c r="CF130" s="1">
        <f t="shared" ref="CF130:CF193" si="135">LEN(AL130)</f>
        <v>0</v>
      </c>
      <c r="CG130" s="1">
        <f t="shared" ref="CG130:CG193" si="136">LEN(AM130)</f>
        <v>5</v>
      </c>
      <c r="CH130" s="1">
        <f t="shared" ref="CH130:CH193" si="137">LEN(AN130)</f>
        <v>7</v>
      </c>
      <c r="CI130" s="1">
        <f t="shared" ref="CI130:CI193" si="138">LEN(AO130)</f>
        <v>166</v>
      </c>
      <c r="CJ130" s="1">
        <f t="shared" ref="CJ130:CJ193" si="139">LEN(AP130)</f>
        <v>22</v>
      </c>
      <c r="CK130" s="1">
        <f t="shared" ref="CK130:CK193" si="140">LEN(AQ130)</f>
        <v>123</v>
      </c>
      <c r="CL130" s="1">
        <f t="shared" ref="CL130:CL193" si="141">LEN(AR130)</f>
        <v>15</v>
      </c>
      <c r="CM130" s="1">
        <f t="shared" ref="CM130:CM193" si="142">LEN(AS130)</f>
        <v>105</v>
      </c>
      <c r="CN130" s="1">
        <f t="shared" ref="CN130:CN193" si="143">SUM(AU130:CM130)</f>
        <v>1073</v>
      </c>
    </row>
    <row r="131" spans="1:92" ht="13.15" customHeight="1">
      <c r="B131" s="3" t="s">
        <v>1775</v>
      </c>
      <c r="C131" s="1" t="s">
        <v>187</v>
      </c>
      <c r="D131" s="3" t="s">
        <v>764</v>
      </c>
      <c r="E131" s="5">
        <v>537812.66899999999</v>
      </c>
      <c r="F131" s="5">
        <v>6591200.7980000004</v>
      </c>
      <c r="G131" s="4" t="s">
        <v>778</v>
      </c>
      <c r="H131" s="5">
        <v>4.9000000000000004</v>
      </c>
      <c r="I131" s="5">
        <v>0.76</v>
      </c>
      <c r="J131" s="5">
        <v>3.24</v>
      </c>
      <c r="K131" s="5">
        <v>3.3</v>
      </c>
      <c r="L131" s="24">
        <v>1.67</v>
      </c>
      <c r="M131" s="33">
        <f t="shared" si="97"/>
        <v>3.2300000000000004</v>
      </c>
      <c r="N131" s="6">
        <v>42898</v>
      </c>
      <c r="O131" s="1" t="s">
        <v>785</v>
      </c>
      <c r="P131" s="9" t="s">
        <v>642</v>
      </c>
      <c r="Q131" s="8">
        <v>2</v>
      </c>
      <c r="R131" s="9" t="s">
        <v>786</v>
      </c>
      <c r="AI131" s="42" t="s">
        <v>79</v>
      </c>
      <c r="AJ131" s="42" t="s">
        <v>80</v>
      </c>
      <c r="AK131" s="56" t="s">
        <v>1825</v>
      </c>
      <c r="AM131" s="1" t="s">
        <v>116</v>
      </c>
      <c r="AN131" s="1" t="s">
        <v>117</v>
      </c>
      <c r="AO131" s="13" t="str">
        <f>algandmed!AP131</f>
        <v>VPA on terve. Päise avamiseks 6-kantvõti 6. Plastoru on 1cm kaitsetorust madalamal. Veepinnal naftasaaduste kihti pole.</v>
      </c>
      <c r="AP131" s="13" t="str">
        <f>algandmed!AQ131</f>
        <v>Proov võeti pumbaga MP-1. Annab palju liivasetet.</v>
      </c>
      <c r="AQ131" s="13" t="str">
        <f>algandmed!AR131</f>
        <v>Proovi võtmisel 09.10.2017 oli vett VPA-s 5,5l, pumba sügavus 3,8m manteltoru otsast. Proov võeti pärast 4-kordse veekoguse välja pumpamist (10 minutit) sagedusel 80Hz. q 0,04. S 0,94</v>
      </c>
      <c r="AR131" s="13" t="str">
        <f>algandmed!AS131</f>
        <v>Jätkata seiret.</v>
      </c>
      <c r="AS131" s="1" t="s">
        <v>643</v>
      </c>
      <c r="AU131" s="1">
        <f t="shared" si="98"/>
        <v>0</v>
      </c>
      <c r="AV131" s="1">
        <f t="shared" si="99"/>
        <v>4</v>
      </c>
      <c r="AW131" s="1">
        <f t="shared" si="100"/>
        <v>10</v>
      </c>
      <c r="AX131" s="1">
        <f t="shared" si="101"/>
        <v>15</v>
      </c>
      <c r="AY131" s="1">
        <f t="shared" si="102"/>
        <v>10</v>
      </c>
      <c r="AZ131" s="1">
        <f t="shared" si="103"/>
        <v>11</v>
      </c>
      <c r="BA131" s="1">
        <f t="shared" si="104"/>
        <v>14</v>
      </c>
      <c r="BB131" s="1">
        <f t="shared" si="105"/>
        <v>3</v>
      </c>
      <c r="BC131" s="1">
        <f t="shared" si="106"/>
        <v>4</v>
      </c>
      <c r="BD131" s="1">
        <f t="shared" si="107"/>
        <v>4</v>
      </c>
      <c r="BE131" s="1">
        <f t="shared" si="108"/>
        <v>3</v>
      </c>
      <c r="BF131" s="1">
        <f t="shared" si="109"/>
        <v>4</v>
      </c>
      <c r="BG131" s="1">
        <f t="shared" si="110"/>
        <v>4</v>
      </c>
      <c r="BH131" s="1">
        <f t="shared" si="111"/>
        <v>5</v>
      </c>
      <c r="BI131" s="1">
        <f t="shared" si="112"/>
        <v>54</v>
      </c>
      <c r="BJ131" s="1">
        <f t="shared" si="113"/>
        <v>42</v>
      </c>
      <c r="BK131" s="1">
        <f t="shared" si="114"/>
        <v>1</v>
      </c>
      <c r="BL131" s="1">
        <f t="shared" si="115"/>
        <v>24</v>
      </c>
      <c r="BM131" s="1">
        <f t="shared" si="116"/>
        <v>0</v>
      </c>
      <c r="BN131" s="1">
        <f t="shared" si="117"/>
        <v>0</v>
      </c>
      <c r="BO131" s="1">
        <f t="shared" si="118"/>
        <v>0</v>
      </c>
      <c r="BP131" s="1">
        <f t="shared" si="119"/>
        <v>0</v>
      </c>
      <c r="BQ131" s="1">
        <f t="shared" si="120"/>
        <v>0</v>
      </c>
      <c r="BR131" s="1">
        <f t="shared" si="121"/>
        <v>0</v>
      </c>
      <c r="BS131" s="1">
        <f t="shared" si="122"/>
        <v>0</v>
      </c>
      <c r="BT131" s="1">
        <f t="shared" si="123"/>
        <v>0</v>
      </c>
      <c r="BU131" s="1">
        <f t="shared" si="124"/>
        <v>0</v>
      </c>
      <c r="BV131" s="1">
        <f t="shared" si="125"/>
        <v>0</v>
      </c>
      <c r="BW131" s="1">
        <f t="shared" si="126"/>
        <v>0</v>
      </c>
      <c r="BX131" s="1">
        <f t="shared" si="127"/>
        <v>0</v>
      </c>
      <c r="BY131" s="1">
        <f t="shared" si="128"/>
        <v>0</v>
      </c>
      <c r="BZ131" s="1">
        <f t="shared" si="129"/>
        <v>0</v>
      </c>
      <c r="CA131" s="1">
        <f t="shared" si="130"/>
        <v>0</v>
      </c>
      <c r="CB131" s="1">
        <f t="shared" si="131"/>
        <v>0</v>
      </c>
      <c r="CC131" s="1">
        <f t="shared" si="132"/>
        <v>14</v>
      </c>
      <c r="CD131" s="1">
        <f t="shared" si="133"/>
        <v>1</v>
      </c>
      <c r="CE131" s="1">
        <f t="shared" si="134"/>
        <v>47</v>
      </c>
      <c r="CF131" s="1">
        <f t="shared" si="135"/>
        <v>0</v>
      </c>
      <c r="CG131" s="1">
        <f t="shared" si="136"/>
        <v>5</v>
      </c>
      <c r="CH131" s="1">
        <f t="shared" si="137"/>
        <v>7</v>
      </c>
      <c r="CI131" s="1">
        <f t="shared" si="138"/>
        <v>119</v>
      </c>
      <c r="CJ131" s="1">
        <f t="shared" si="139"/>
        <v>49</v>
      </c>
      <c r="CK131" s="1">
        <f t="shared" si="140"/>
        <v>183</v>
      </c>
      <c r="CL131" s="1">
        <f t="shared" si="141"/>
        <v>15</v>
      </c>
      <c r="CM131" s="1">
        <f t="shared" si="142"/>
        <v>138</v>
      </c>
      <c r="CN131" s="1">
        <f t="shared" si="143"/>
        <v>790</v>
      </c>
    </row>
    <row r="132" spans="1:92" ht="13.15" customHeight="1">
      <c r="B132" s="3" t="s">
        <v>1776</v>
      </c>
      <c r="C132" s="1" t="s">
        <v>187</v>
      </c>
      <c r="D132" s="3" t="s">
        <v>764</v>
      </c>
      <c r="E132" s="5">
        <v>537712.13500000001</v>
      </c>
      <c r="F132" s="5">
        <v>6591175.1390000004</v>
      </c>
      <c r="G132" s="4" t="s">
        <v>778</v>
      </c>
      <c r="H132" s="5">
        <v>3.2</v>
      </c>
      <c r="I132" s="5">
        <v>0.66</v>
      </c>
      <c r="J132" s="5">
        <v>4.46</v>
      </c>
      <c r="K132" s="5">
        <v>4.46</v>
      </c>
      <c r="L132" s="24">
        <v>2.92</v>
      </c>
      <c r="M132" s="33">
        <f t="shared" si="97"/>
        <v>0.28000000000000025</v>
      </c>
      <c r="N132" s="6">
        <v>42898</v>
      </c>
      <c r="O132" s="1" t="s">
        <v>787</v>
      </c>
      <c r="P132" s="9" t="s">
        <v>642</v>
      </c>
      <c r="Q132" s="8">
        <v>4</v>
      </c>
      <c r="R132" s="9" t="s">
        <v>788</v>
      </c>
      <c r="AI132" s="42" t="s">
        <v>79</v>
      </c>
      <c r="AJ132" s="42" t="s">
        <v>80</v>
      </c>
      <c r="AK132" s="56" t="s">
        <v>1825</v>
      </c>
      <c r="AM132" s="1" t="s">
        <v>116</v>
      </c>
      <c r="AN132" s="1" t="s">
        <v>117</v>
      </c>
      <c r="AO132" s="13" t="str">
        <f>algandmed!AP132</f>
        <v>VPA on terve. Päise avamiseks 6-kantvõti 6. Plastoru on 1cm kaitsetorust madalamal. Veepinnal naftasaaduste kihti pole, vees must bakterihõljum.</v>
      </c>
      <c r="AP132" s="13" t="str">
        <f>algandmed!AQ132</f>
        <v>Proov võeti baileriga.</v>
      </c>
      <c r="AQ132" s="13" t="str">
        <f>algandmed!AR132</f>
        <v>Proovi võtmiseks 09.10.2017 pumbaga MP-1 oli vähe vett, vaid 5l. Veetase taastub aeglaselt. Proov võeti baileriga pärast VPA 2-kordset tühjendamist.</v>
      </c>
      <c r="AR132" s="13" t="str">
        <f>algandmed!AS132</f>
        <v>Jätkata seiret.</v>
      </c>
      <c r="AS132" s="1" t="s">
        <v>643</v>
      </c>
      <c r="AU132" s="1">
        <f t="shared" si="98"/>
        <v>0</v>
      </c>
      <c r="AV132" s="1">
        <f t="shared" si="99"/>
        <v>4</v>
      </c>
      <c r="AW132" s="1">
        <f t="shared" si="100"/>
        <v>10</v>
      </c>
      <c r="AX132" s="1">
        <f t="shared" si="101"/>
        <v>15</v>
      </c>
      <c r="AY132" s="1">
        <f t="shared" si="102"/>
        <v>10</v>
      </c>
      <c r="AZ132" s="1">
        <f t="shared" si="103"/>
        <v>11</v>
      </c>
      <c r="BA132" s="1">
        <f t="shared" si="104"/>
        <v>14</v>
      </c>
      <c r="BB132" s="1">
        <f t="shared" si="105"/>
        <v>3</v>
      </c>
      <c r="BC132" s="1">
        <f t="shared" si="106"/>
        <v>4</v>
      </c>
      <c r="BD132" s="1">
        <f t="shared" si="107"/>
        <v>4</v>
      </c>
      <c r="BE132" s="1">
        <f t="shared" si="108"/>
        <v>4</v>
      </c>
      <c r="BF132" s="1">
        <f t="shared" si="109"/>
        <v>4</v>
      </c>
      <c r="BG132" s="1">
        <f t="shared" si="110"/>
        <v>4</v>
      </c>
      <c r="BH132" s="1">
        <f t="shared" si="111"/>
        <v>5</v>
      </c>
      <c r="BI132" s="1">
        <f t="shared" si="112"/>
        <v>58</v>
      </c>
      <c r="BJ132" s="1">
        <f t="shared" si="113"/>
        <v>42</v>
      </c>
      <c r="BK132" s="1">
        <f t="shared" si="114"/>
        <v>1</v>
      </c>
      <c r="BL132" s="1">
        <f t="shared" si="115"/>
        <v>18</v>
      </c>
      <c r="BM132" s="1">
        <f t="shared" si="116"/>
        <v>0</v>
      </c>
      <c r="BN132" s="1">
        <f t="shared" si="117"/>
        <v>0</v>
      </c>
      <c r="BO132" s="1">
        <f t="shared" si="118"/>
        <v>0</v>
      </c>
      <c r="BP132" s="1">
        <f t="shared" si="119"/>
        <v>0</v>
      </c>
      <c r="BQ132" s="1">
        <f t="shared" si="120"/>
        <v>0</v>
      </c>
      <c r="BR132" s="1">
        <f t="shared" si="121"/>
        <v>0</v>
      </c>
      <c r="BS132" s="1">
        <f t="shared" si="122"/>
        <v>0</v>
      </c>
      <c r="BT132" s="1">
        <f t="shared" si="123"/>
        <v>0</v>
      </c>
      <c r="BU132" s="1">
        <f t="shared" si="124"/>
        <v>0</v>
      </c>
      <c r="BV132" s="1">
        <f t="shared" si="125"/>
        <v>0</v>
      </c>
      <c r="BW132" s="1">
        <f t="shared" si="126"/>
        <v>0</v>
      </c>
      <c r="BX132" s="1">
        <f t="shared" si="127"/>
        <v>0</v>
      </c>
      <c r="BY132" s="1">
        <f t="shared" si="128"/>
        <v>0</v>
      </c>
      <c r="BZ132" s="1">
        <f t="shared" si="129"/>
        <v>0</v>
      </c>
      <c r="CA132" s="1">
        <f t="shared" si="130"/>
        <v>0</v>
      </c>
      <c r="CB132" s="1">
        <f t="shared" si="131"/>
        <v>0</v>
      </c>
      <c r="CC132" s="1">
        <f t="shared" si="132"/>
        <v>14</v>
      </c>
      <c r="CD132" s="1">
        <f t="shared" si="133"/>
        <v>1</v>
      </c>
      <c r="CE132" s="1">
        <f t="shared" si="134"/>
        <v>47</v>
      </c>
      <c r="CF132" s="1">
        <f t="shared" si="135"/>
        <v>0</v>
      </c>
      <c r="CG132" s="1">
        <f t="shared" si="136"/>
        <v>5</v>
      </c>
      <c r="CH132" s="1">
        <f t="shared" si="137"/>
        <v>7</v>
      </c>
      <c r="CI132" s="1">
        <f t="shared" si="138"/>
        <v>144</v>
      </c>
      <c r="CJ132" s="1">
        <f t="shared" si="139"/>
        <v>22</v>
      </c>
      <c r="CK132" s="1">
        <f t="shared" si="140"/>
        <v>148</v>
      </c>
      <c r="CL132" s="1">
        <f t="shared" si="141"/>
        <v>15</v>
      </c>
      <c r="CM132" s="1">
        <f t="shared" si="142"/>
        <v>138</v>
      </c>
      <c r="CN132" s="1">
        <f t="shared" si="143"/>
        <v>752</v>
      </c>
    </row>
    <row r="133" spans="1:92" ht="13.15" customHeight="1">
      <c r="B133" s="3" t="s">
        <v>1777</v>
      </c>
      <c r="C133" s="1" t="s">
        <v>187</v>
      </c>
      <c r="D133" s="3" t="s">
        <v>764</v>
      </c>
      <c r="E133" s="5">
        <v>537734.06200000003</v>
      </c>
      <c r="F133" s="5">
        <v>6591102.2609999999</v>
      </c>
      <c r="G133" s="4" t="s">
        <v>778</v>
      </c>
      <c r="H133" s="5">
        <v>3.14</v>
      </c>
      <c r="I133" s="5">
        <v>0.7</v>
      </c>
      <c r="J133" s="5">
        <v>4.5</v>
      </c>
      <c r="K133" s="5">
        <v>4.5</v>
      </c>
      <c r="L133" s="24">
        <v>3.14</v>
      </c>
      <c r="M133" s="33">
        <f t="shared" si="97"/>
        <v>0</v>
      </c>
      <c r="N133" s="6">
        <v>42898</v>
      </c>
      <c r="O133" s="1" t="s">
        <v>789</v>
      </c>
      <c r="P133" s="9" t="s">
        <v>642</v>
      </c>
      <c r="Q133" s="8">
        <v>3.8</v>
      </c>
      <c r="R133" s="9" t="s">
        <v>786</v>
      </c>
      <c r="AI133" s="42" t="s">
        <v>79</v>
      </c>
      <c r="AJ133" s="42" t="s">
        <v>80</v>
      </c>
      <c r="AK133" s="56" t="s">
        <v>1825</v>
      </c>
      <c r="AM133" s="1" t="s">
        <v>116</v>
      </c>
      <c r="AN133" s="1" t="s">
        <v>117</v>
      </c>
      <c r="AO133" s="13" t="str">
        <f>algandmed!AP133</f>
        <v>VPA on terve. Päise avamiseks 6-kantvõti 6. Päise kinnituspolt katki, ära saab haamriga tagudes. Põhi kõva. Veepinnal 2cm paksune naftasaaduste kiht.</v>
      </c>
      <c r="AP133" s="13" t="str">
        <f>algandmed!AQ133</f>
        <v>Proovi ei võeta, kuna see iseloomustaks vaid naftasaaduste lahustuvust vees.</v>
      </c>
      <c r="AQ133" s="13" t="str">
        <f>algandmed!AR133</f>
        <v>-</v>
      </c>
      <c r="AR133" s="13" t="str">
        <f>algandmed!AS133</f>
        <v>Jätkata seiret.</v>
      </c>
      <c r="AS133" s="1" t="s">
        <v>643</v>
      </c>
      <c r="AU133" s="1">
        <f t="shared" si="98"/>
        <v>0</v>
      </c>
      <c r="AV133" s="1">
        <f t="shared" si="99"/>
        <v>4</v>
      </c>
      <c r="AW133" s="1">
        <f t="shared" si="100"/>
        <v>10</v>
      </c>
      <c r="AX133" s="1">
        <f t="shared" si="101"/>
        <v>15</v>
      </c>
      <c r="AY133" s="1">
        <f t="shared" si="102"/>
        <v>10</v>
      </c>
      <c r="AZ133" s="1">
        <f t="shared" si="103"/>
        <v>11</v>
      </c>
      <c r="BA133" s="1">
        <f t="shared" si="104"/>
        <v>14</v>
      </c>
      <c r="BB133" s="1">
        <f t="shared" si="105"/>
        <v>4</v>
      </c>
      <c r="BC133" s="1">
        <f t="shared" si="106"/>
        <v>3</v>
      </c>
      <c r="BD133" s="1">
        <f t="shared" si="107"/>
        <v>3</v>
      </c>
      <c r="BE133" s="1">
        <f t="shared" si="108"/>
        <v>3</v>
      </c>
      <c r="BF133" s="1">
        <f t="shared" si="109"/>
        <v>4</v>
      </c>
      <c r="BG133" s="1">
        <f t="shared" si="110"/>
        <v>1</v>
      </c>
      <c r="BH133" s="1">
        <f t="shared" si="111"/>
        <v>5</v>
      </c>
      <c r="BI133" s="1">
        <f t="shared" si="112"/>
        <v>56</v>
      </c>
      <c r="BJ133" s="1">
        <f t="shared" si="113"/>
        <v>42</v>
      </c>
      <c r="BK133" s="1">
        <f t="shared" si="114"/>
        <v>3</v>
      </c>
      <c r="BL133" s="1">
        <f t="shared" si="115"/>
        <v>24</v>
      </c>
      <c r="BM133" s="1">
        <f t="shared" si="116"/>
        <v>0</v>
      </c>
      <c r="BN133" s="1">
        <f t="shared" si="117"/>
        <v>0</v>
      </c>
      <c r="BO133" s="1">
        <f t="shared" si="118"/>
        <v>0</v>
      </c>
      <c r="BP133" s="1">
        <f t="shared" si="119"/>
        <v>0</v>
      </c>
      <c r="BQ133" s="1">
        <f t="shared" si="120"/>
        <v>0</v>
      </c>
      <c r="BR133" s="1">
        <f t="shared" si="121"/>
        <v>0</v>
      </c>
      <c r="BS133" s="1">
        <f t="shared" si="122"/>
        <v>0</v>
      </c>
      <c r="BT133" s="1">
        <f t="shared" si="123"/>
        <v>0</v>
      </c>
      <c r="BU133" s="1">
        <f t="shared" si="124"/>
        <v>0</v>
      </c>
      <c r="BV133" s="1">
        <f t="shared" si="125"/>
        <v>0</v>
      </c>
      <c r="BW133" s="1">
        <f t="shared" si="126"/>
        <v>0</v>
      </c>
      <c r="BX133" s="1">
        <f t="shared" si="127"/>
        <v>0</v>
      </c>
      <c r="BY133" s="1">
        <f t="shared" si="128"/>
        <v>0</v>
      </c>
      <c r="BZ133" s="1">
        <f t="shared" si="129"/>
        <v>0</v>
      </c>
      <c r="CA133" s="1">
        <f t="shared" si="130"/>
        <v>0</v>
      </c>
      <c r="CB133" s="1">
        <f t="shared" si="131"/>
        <v>0</v>
      </c>
      <c r="CC133" s="1">
        <f t="shared" si="132"/>
        <v>14</v>
      </c>
      <c r="CD133" s="1">
        <f t="shared" si="133"/>
        <v>1</v>
      </c>
      <c r="CE133" s="1">
        <f t="shared" si="134"/>
        <v>47</v>
      </c>
      <c r="CF133" s="1">
        <f t="shared" si="135"/>
        <v>0</v>
      </c>
      <c r="CG133" s="1">
        <f t="shared" si="136"/>
        <v>5</v>
      </c>
      <c r="CH133" s="1">
        <f t="shared" si="137"/>
        <v>7</v>
      </c>
      <c r="CI133" s="1">
        <f t="shared" si="138"/>
        <v>149</v>
      </c>
      <c r="CJ133" s="1">
        <f t="shared" si="139"/>
        <v>76</v>
      </c>
      <c r="CK133" s="1">
        <f t="shared" si="140"/>
        <v>1</v>
      </c>
      <c r="CL133" s="1">
        <f t="shared" si="141"/>
        <v>15</v>
      </c>
      <c r="CM133" s="1">
        <f t="shared" si="142"/>
        <v>138</v>
      </c>
      <c r="CN133" s="1">
        <f t="shared" si="143"/>
        <v>665</v>
      </c>
    </row>
    <row r="134" spans="1:92" ht="13.15" customHeight="1">
      <c r="A134" s="2">
        <v>19866</v>
      </c>
      <c r="B134" s="3" t="s">
        <v>790</v>
      </c>
      <c r="C134" s="1" t="s">
        <v>791</v>
      </c>
      <c r="D134" s="3" t="s">
        <v>792</v>
      </c>
      <c r="E134" s="5">
        <v>616730.67799999996</v>
      </c>
      <c r="F134" s="5">
        <v>6505650.8600000003</v>
      </c>
      <c r="G134" s="4" t="s">
        <v>793</v>
      </c>
      <c r="H134" s="5">
        <v>68.2</v>
      </c>
      <c r="I134" s="5">
        <v>0.71</v>
      </c>
      <c r="J134" s="5">
        <v>3.5</v>
      </c>
      <c r="K134" s="5">
        <v>3.4</v>
      </c>
      <c r="L134" s="24">
        <v>3.91</v>
      </c>
      <c r="M134" s="33">
        <f t="shared" si="97"/>
        <v>64.290000000000006</v>
      </c>
      <c r="N134" s="6">
        <v>42837</v>
      </c>
      <c r="O134" s="1" t="s">
        <v>794</v>
      </c>
      <c r="P134" s="9" t="s">
        <v>726</v>
      </c>
      <c r="Q134" s="8">
        <v>0.3</v>
      </c>
      <c r="R134" s="9" t="s">
        <v>795</v>
      </c>
      <c r="S134" s="8">
        <v>1.1000000000000001</v>
      </c>
      <c r="T134" s="9" t="s">
        <v>796</v>
      </c>
      <c r="U134" s="8">
        <v>3.4</v>
      </c>
      <c r="V134" s="9" t="s">
        <v>78</v>
      </c>
      <c r="AI134" s="42" t="s">
        <v>797</v>
      </c>
      <c r="AJ134" s="42" t="s">
        <v>798</v>
      </c>
      <c r="AK134" s="3">
        <v>58065095</v>
      </c>
      <c r="AL134" s="1" t="s">
        <v>797</v>
      </c>
      <c r="AM134" s="1" t="s">
        <v>799</v>
      </c>
      <c r="AN134" s="1" t="s">
        <v>800</v>
      </c>
      <c r="AO134" s="13" t="str">
        <f>algandmed!AP134</f>
        <v>VPA on terve. Plasttoru 2,5cm metalltorust kõrgemal. Avamiseks 6-kantvõti 8. Veepinnal naftasaaduste kihti pole.</v>
      </c>
      <c r="AP134" s="13" t="str">
        <f>algandmed!AQ134</f>
        <v>Proovi ei võetud. Vett oli vähe (1cm).</v>
      </c>
      <c r="AQ134" s="13" t="str">
        <f>algandmed!AR134</f>
        <v>-</v>
      </c>
      <c r="AR134" s="13" t="str">
        <f>algandmed!AS134</f>
        <v>VPA tuleb nõuetekohaselt likvideerida.</v>
      </c>
      <c r="AS134" s="1" t="s">
        <v>60</v>
      </c>
      <c r="AU134" s="1">
        <f t="shared" si="98"/>
        <v>5</v>
      </c>
      <c r="AV134" s="1">
        <f t="shared" si="99"/>
        <v>7</v>
      </c>
      <c r="AW134" s="1">
        <f t="shared" si="100"/>
        <v>10</v>
      </c>
      <c r="AX134" s="1">
        <f t="shared" si="101"/>
        <v>13</v>
      </c>
      <c r="AY134" s="1">
        <f t="shared" si="102"/>
        <v>10</v>
      </c>
      <c r="AZ134" s="1">
        <f t="shared" si="103"/>
        <v>10</v>
      </c>
      <c r="BA134" s="1">
        <f t="shared" si="104"/>
        <v>14</v>
      </c>
      <c r="BB134" s="1">
        <f t="shared" si="105"/>
        <v>4</v>
      </c>
      <c r="BC134" s="1">
        <f t="shared" si="106"/>
        <v>4</v>
      </c>
      <c r="BD134" s="1">
        <f t="shared" si="107"/>
        <v>3</v>
      </c>
      <c r="BE134" s="1">
        <f t="shared" si="108"/>
        <v>3</v>
      </c>
      <c r="BF134" s="1">
        <f t="shared" si="109"/>
        <v>4</v>
      </c>
      <c r="BG134" s="1">
        <f t="shared" si="110"/>
        <v>5</v>
      </c>
      <c r="BH134" s="1">
        <f t="shared" si="111"/>
        <v>5</v>
      </c>
      <c r="BI134" s="1">
        <f t="shared" si="112"/>
        <v>51</v>
      </c>
      <c r="BJ134" s="1">
        <f t="shared" si="113"/>
        <v>47</v>
      </c>
      <c r="BK134" s="1">
        <f t="shared" si="114"/>
        <v>3</v>
      </c>
      <c r="BL134" s="1">
        <f t="shared" si="115"/>
        <v>62</v>
      </c>
      <c r="BM134" s="1">
        <f t="shared" si="116"/>
        <v>3</v>
      </c>
      <c r="BN134" s="1">
        <f t="shared" si="117"/>
        <v>173</v>
      </c>
      <c r="BO134" s="1">
        <f t="shared" si="118"/>
        <v>3</v>
      </c>
      <c r="BP134" s="1">
        <f t="shared" si="119"/>
        <v>9</v>
      </c>
      <c r="BQ134" s="1">
        <f t="shared" si="120"/>
        <v>0</v>
      </c>
      <c r="BR134" s="1">
        <f t="shared" si="121"/>
        <v>0</v>
      </c>
      <c r="BS134" s="1">
        <f t="shared" si="122"/>
        <v>0</v>
      </c>
      <c r="BT134" s="1">
        <f t="shared" si="123"/>
        <v>0</v>
      </c>
      <c r="BU134" s="1">
        <f t="shared" si="124"/>
        <v>0</v>
      </c>
      <c r="BV134" s="1">
        <f t="shared" si="125"/>
        <v>0</v>
      </c>
      <c r="BW134" s="1">
        <f t="shared" si="126"/>
        <v>0</v>
      </c>
      <c r="BX134" s="1">
        <f t="shared" si="127"/>
        <v>0</v>
      </c>
      <c r="BY134" s="1">
        <f t="shared" si="128"/>
        <v>0</v>
      </c>
      <c r="BZ134" s="1">
        <f t="shared" si="129"/>
        <v>0</v>
      </c>
      <c r="CA134" s="1">
        <f t="shared" si="130"/>
        <v>0</v>
      </c>
      <c r="CB134" s="1">
        <f t="shared" si="131"/>
        <v>0</v>
      </c>
      <c r="CC134" s="1">
        <f t="shared" si="132"/>
        <v>10</v>
      </c>
      <c r="CD134" s="1">
        <f t="shared" si="133"/>
        <v>11</v>
      </c>
      <c r="CE134" s="1">
        <f t="shared" si="134"/>
        <v>8</v>
      </c>
      <c r="CF134" s="1">
        <f t="shared" si="135"/>
        <v>10</v>
      </c>
      <c r="CG134" s="1">
        <f t="shared" si="136"/>
        <v>6</v>
      </c>
      <c r="CH134" s="1">
        <f t="shared" si="137"/>
        <v>14</v>
      </c>
      <c r="CI134" s="1">
        <f t="shared" si="138"/>
        <v>112</v>
      </c>
      <c r="CJ134" s="1">
        <f t="shared" si="139"/>
        <v>38</v>
      </c>
      <c r="CK134" s="1">
        <f t="shared" si="140"/>
        <v>1</v>
      </c>
      <c r="CL134" s="1">
        <f t="shared" si="141"/>
        <v>38</v>
      </c>
      <c r="CM134" s="1">
        <f t="shared" si="142"/>
        <v>105</v>
      </c>
      <c r="CN134" s="1">
        <f t="shared" si="143"/>
        <v>801</v>
      </c>
    </row>
    <row r="135" spans="1:92" ht="13.15" customHeight="1">
      <c r="A135" s="2">
        <v>19867</v>
      </c>
      <c r="B135" s="3" t="s">
        <v>801</v>
      </c>
      <c r="C135" s="1" t="s">
        <v>791</v>
      </c>
      <c r="D135" s="3" t="s">
        <v>792</v>
      </c>
      <c r="E135" s="5">
        <v>616726.31400000001</v>
      </c>
      <c r="F135" s="5">
        <v>6505649.8130000001</v>
      </c>
      <c r="G135" s="4" t="s">
        <v>793</v>
      </c>
      <c r="H135" s="5">
        <v>67.75</v>
      </c>
      <c r="I135" s="5">
        <v>0.49</v>
      </c>
      <c r="J135" s="5">
        <v>8.84</v>
      </c>
      <c r="K135" s="5">
        <v>8.8000000000000007</v>
      </c>
      <c r="L135" s="24">
        <v>6.41</v>
      </c>
      <c r="M135" s="33">
        <f t="shared" si="97"/>
        <v>61.34</v>
      </c>
      <c r="N135" s="6">
        <v>42837</v>
      </c>
      <c r="O135" s="1" t="s">
        <v>802</v>
      </c>
      <c r="P135" s="9" t="s">
        <v>726</v>
      </c>
      <c r="Q135" s="8">
        <v>0.3</v>
      </c>
      <c r="R135" s="9" t="s">
        <v>803</v>
      </c>
      <c r="S135" s="8">
        <v>1.3</v>
      </c>
      <c r="T135" s="9" t="s">
        <v>804</v>
      </c>
      <c r="U135" s="8">
        <v>3.3</v>
      </c>
      <c r="V135" s="9" t="s">
        <v>805</v>
      </c>
      <c r="AI135" s="42" t="s">
        <v>797</v>
      </c>
      <c r="AJ135" s="42" t="s">
        <v>798</v>
      </c>
      <c r="AK135" s="3">
        <v>58065095</v>
      </c>
      <c r="AL135" s="1" t="s">
        <v>797</v>
      </c>
      <c r="AM135" s="1" t="s">
        <v>799</v>
      </c>
      <c r="AN135" s="1" t="s">
        <v>800</v>
      </c>
      <c r="AO135" s="13" t="str">
        <f>algandmed!AP135</f>
        <v>VPA on terve. Avamiseks 6-kantvõti 8. Veepinnal naftasaaduste kihti pole.</v>
      </c>
      <c r="AP135" s="13" t="str">
        <f>algandmed!AQ135</f>
        <v>Proov võeti pumbaga MP-1.</v>
      </c>
      <c r="AQ135" s="13" t="str">
        <f>algandmed!AR135</f>
        <v>Proovi võtmisel 26.09.2017 oli vett 13l. Proov võeti pärast VPA 1-kordset tühjendamist pumbaga MP-1 (36 sekundiga alanes veetase pumbani) sagedusel 250Hz. Veetase taastub väga aeglaselt.</v>
      </c>
      <c r="AR135" s="13" t="str">
        <f>algandmed!AS135</f>
        <v>VPA tuleb nõuetekohaselt likvideerida või puurida 2-3m sügavamaks.</v>
      </c>
      <c r="AS135" s="1" t="s">
        <v>60</v>
      </c>
      <c r="AU135" s="1">
        <f t="shared" si="98"/>
        <v>5</v>
      </c>
      <c r="AV135" s="1">
        <f t="shared" si="99"/>
        <v>7</v>
      </c>
      <c r="AW135" s="1">
        <f t="shared" si="100"/>
        <v>10</v>
      </c>
      <c r="AX135" s="1">
        <f t="shared" si="101"/>
        <v>13</v>
      </c>
      <c r="AY135" s="1">
        <f t="shared" si="102"/>
        <v>10</v>
      </c>
      <c r="AZ135" s="1">
        <f t="shared" si="103"/>
        <v>11</v>
      </c>
      <c r="BA135" s="1">
        <f t="shared" si="104"/>
        <v>14</v>
      </c>
      <c r="BB135" s="1">
        <f t="shared" si="105"/>
        <v>5</v>
      </c>
      <c r="BC135" s="1">
        <f t="shared" si="106"/>
        <v>4</v>
      </c>
      <c r="BD135" s="1">
        <f t="shared" si="107"/>
        <v>4</v>
      </c>
      <c r="BE135" s="1">
        <f t="shared" si="108"/>
        <v>3</v>
      </c>
      <c r="BF135" s="1">
        <f t="shared" si="109"/>
        <v>4</v>
      </c>
      <c r="BG135" s="1">
        <f t="shared" si="110"/>
        <v>5</v>
      </c>
      <c r="BH135" s="1">
        <f t="shared" si="111"/>
        <v>5</v>
      </c>
      <c r="BI135" s="1">
        <f t="shared" si="112"/>
        <v>44</v>
      </c>
      <c r="BJ135" s="1">
        <f t="shared" si="113"/>
        <v>47</v>
      </c>
      <c r="BK135" s="1">
        <f t="shared" si="114"/>
        <v>3</v>
      </c>
      <c r="BL135" s="1">
        <f t="shared" si="115"/>
        <v>69</v>
      </c>
      <c r="BM135" s="1">
        <f t="shared" si="116"/>
        <v>3</v>
      </c>
      <c r="BN135" s="1">
        <f t="shared" si="117"/>
        <v>80</v>
      </c>
      <c r="BO135" s="1">
        <f t="shared" si="118"/>
        <v>3</v>
      </c>
      <c r="BP135" s="1">
        <f t="shared" si="119"/>
        <v>206</v>
      </c>
      <c r="BQ135" s="1">
        <f t="shared" si="120"/>
        <v>0</v>
      </c>
      <c r="BR135" s="1">
        <f t="shared" si="121"/>
        <v>0</v>
      </c>
      <c r="BS135" s="1">
        <f t="shared" si="122"/>
        <v>0</v>
      </c>
      <c r="BT135" s="1">
        <f t="shared" si="123"/>
        <v>0</v>
      </c>
      <c r="BU135" s="1">
        <f t="shared" si="124"/>
        <v>0</v>
      </c>
      <c r="BV135" s="1">
        <f t="shared" si="125"/>
        <v>0</v>
      </c>
      <c r="BW135" s="1">
        <f t="shared" si="126"/>
        <v>0</v>
      </c>
      <c r="BX135" s="1">
        <f t="shared" si="127"/>
        <v>0</v>
      </c>
      <c r="BY135" s="1">
        <f t="shared" si="128"/>
        <v>0</v>
      </c>
      <c r="BZ135" s="1">
        <f t="shared" si="129"/>
        <v>0</v>
      </c>
      <c r="CA135" s="1">
        <f t="shared" si="130"/>
        <v>0</v>
      </c>
      <c r="CB135" s="1">
        <f t="shared" si="131"/>
        <v>0</v>
      </c>
      <c r="CC135" s="1">
        <f t="shared" si="132"/>
        <v>10</v>
      </c>
      <c r="CD135" s="1">
        <f t="shared" si="133"/>
        <v>11</v>
      </c>
      <c r="CE135" s="1">
        <f t="shared" si="134"/>
        <v>8</v>
      </c>
      <c r="CF135" s="1">
        <f t="shared" si="135"/>
        <v>10</v>
      </c>
      <c r="CG135" s="1">
        <f t="shared" si="136"/>
        <v>6</v>
      </c>
      <c r="CH135" s="1">
        <f t="shared" si="137"/>
        <v>14</v>
      </c>
      <c r="CI135" s="1">
        <f t="shared" si="138"/>
        <v>73</v>
      </c>
      <c r="CJ135" s="1">
        <f t="shared" si="139"/>
        <v>25</v>
      </c>
      <c r="CK135" s="1">
        <f t="shared" si="140"/>
        <v>186</v>
      </c>
      <c r="CL135" s="1">
        <f t="shared" si="141"/>
        <v>66</v>
      </c>
      <c r="CM135" s="1">
        <f t="shared" si="142"/>
        <v>105</v>
      </c>
      <c r="CN135" s="1">
        <f t="shared" si="143"/>
        <v>1069</v>
      </c>
    </row>
    <row r="136" spans="1:92" ht="13.15" customHeight="1">
      <c r="A136" s="2">
        <v>52689</v>
      </c>
      <c r="B136" s="3" t="s">
        <v>1778</v>
      </c>
      <c r="C136" s="1" t="s">
        <v>791</v>
      </c>
      <c r="D136" s="3" t="s">
        <v>792</v>
      </c>
      <c r="E136" s="5">
        <v>616704.51699999999</v>
      </c>
      <c r="F136" s="5">
        <v>6505639.8449999997</v>
      </c>
      <c r="G136" s="4" t="s">
        <v>793</v>
      </c>
      <c r="H136" s="5">
        <v>67.02</v>
      </c>
      <c r="I136" s="5">
        <v>0.48</v>
      </c>
      <c r="J136" s="5">
        <v>10</v>
      </c>
      <c r="K136" s="5">
        <v>10</v>
      </c>
      <c r="L136" s="24">
        <v>5.49</v>
      </c>
      <c r="M136" s="33">
        <f t="shared" si="97"/>
        <v>61.529999999999994</v>
      </c>
      <c r="N136" s="6">
        <v>42837</v>
      </c>
      <c r="O136" s="1" t="s">
        <v>806</v>
      </c>
      <c r="P136" s="9" t="s">
        <v>77</v>
      </c>
      <c r="Q136" s="8">
        <v>3.2</v>
      </c>
      <c r="R136" s="9" t="s">
        <v>78</v>
      </c>
      <c r="AI136" s="42" t="s">
        <v>797</v>
      </c>
      <c r="AJ136" s="42" t="s">
        <v>798</v>
      </c>
      <c r="AK136" s="3">
        <v>58065095</v>
      </c>
      <c r="AL136" s="1" t="s">
        <v>797</v>
      </c>
      <c r="AM136" s="1" t="s">
        <v>799</v>
      </c>
      <c r="AN136" s="1" t="s">
        <v>800</v>
      </c>
      <c r="AO136" s="13" t="str">
        <f>algandmed!AP136</f>
        <v>VPA on terve. Metallist kaitsetoru 160mm, plasttoru 125mm. Avamiseks 6-kantvõti 8. Veepinnal 1m naftasaaduste kiht, edasi õlised klimbid vees.</v>
      </c>
      <c r="AP136" s="13" t="str">
        <f>algandmed!AQ136</f>
        <v>Proovi ei võeta kuna see iseloomustab vaid naftasaaduste lahustuvust vees.</v>
      </c>
      <c r="AQ136" s="13" t="str">
        <f>algandmed!AR136</f>
        <v>-</v>
      </c>
      <c r="AR136" s="13" t="str">
        <f>algandmed!AS136</f>
        <v>Eemaldada VPA-st naftasaadused (vajadusel korduvalt) ja jätkata seiret.</v>
      </c>
      <c r="AS136" s="1" t="s">
        <v>807</v>
      </c>
      <c r="AU136" s="1">
        <f t="shared" si="98"/>
        <v>5</v>
      </c>
      <c r="AV136" s="1">
        <f t="shared" si="99"/>
        <v>4</v>
      </c>
      <c r="AW136" s="1">
        <f t="shared" si="100"/>
        <v>10</v>
      </c>
      <c r="AX136" s="1">
        <f t="shared" si="101"/>
        <v>13</v>
      </c>
      <c r="AY136" s="1">
        <f t="shared" si="102"/>
        <v>10</v>
      </c>
      <c r="AZ136" s="1">
        <f t="shared" si="103"/>
        <v>11</v>
      </c>
      <c r="BA136" s="1">
        <f t="shared" si="104"/>
        <v>14</v>
      </c>
      <c r="BB136" s="1">
        <f t="shared" si="105"/>
        <v>5</v>
      </c>
      <c r="BC136" s="1">
        <f t="shared" si="106"/>
        <v>4</v>
      </c>
      <c r="BD136" s="1">
        <f t="shared" si="107"/>
        <v>2</v>
      </c>
      <c r="BE136" s="1">
        <f t="shared" si="108"/>
        <v>2</v>
      </c>
      <c r="BF136" s="1">
        <f t="shared" si="109"/>
        <v>4</v>
      </c>
      <c r="BG136" s="1">
        <f t="shared" si="110"/>
        <v>5</v>
      </c>
      <c r="BH136" s="1">
        <f t="shared" si="111"/>
        <v>5</v>
      </c>
      <c r="BI136" s="1">
        <f t="shared" si="112"/>
        <v>68</v>
      </c>
      <c r="BJ136" s="1">
        <f t="shared" si="113"/>
        <v>14</v>
      </c>
      <c r="BK136" s="1">
        <f t="shared" si="114"/>
        <v>3</v>
      </c>
      <c r="BL136" s="1">
        <f t="shared" si="115"/>
        <v>9</v>
      </c>
      <c r="BM136" s="1">
        <f t="shared" si="116"/>
        <v>0</v>
      </c>
      <c r="BN136" s="1">
        <f t="shared" si="117"/>
        <v>0</v>
      </c>
      <c r="BO136" s="1">
        <f t="shared" si="118"/>
        <v>0</v>
      </c>
      <c r="BP136" s="1">
        <f t="shared" si="119"/>
        <v>0</v>
      </c>
      <c r="BQ136" s="1">
        <f t="shared" si="120"/>
        <v>0</v>
      </c>
      <c r="BR136" s="1">
        <f t="shared" si="121"/>
        <v>0</v>
      </c>
      <c r="BS136" s="1">
        <f t="shared" si="122"/>
        <v>0</v>
      </c>
      <c r="BT136" s="1">
        <f t="shared" si="123"/>
        <v>0</v>
      </c>
      <c r="BU136" s="1">
        <f t="shared" si="124"/>
        <v>0</v>
      </c>
      <c r="BV136" s="1">
        <f t="shared" si="125"/>
        <v>0</v>
      </c>
      <c r="BW136" s="1">
        <f t="shared" si="126"/>
        <v>0</v>
      </c>
      <c r="BX136" s="1">
        <f t="shared" si="127"/>
        <v>0</v>
      </c>
      <c r="BY136" s="1">
        <f t="shared" si="128"/>
        <v>0</v>
      </c>
      <c r="BZ136" s="1">
        <f t="shared" si="129"/>
        <v>0</v>
      </c>
      <c r="CA136" s="1">
        <f t="shared" si="130"/>
        <v>0</v>
      </c>
      <c r="CB136" s="1">
        <f t="shared" si="131"/>
        <v>0</v>
      </c>
      <c r="CC136" s="1">
        <f t="shared" si="132"/>
        <v>10</v>
      </c>
      <c r="CD136" s="1">
        <f t="shared" si="133"/>
        <v>11</v>
      </c>
      <c r="CE136" s="1">
        <f t="shared" si="134"/>
        <v>8</v>
      </c>
      <c r="CF136" s="1">
        <f t="shared" si="135"/>
        <v>10</v>
      </c>
      <c r="CG136" s="1">
        <f t="shared" si="136"/>
        <v>6</v>
      </c>
      <c r="CH136" s="1">
        <f t="shared" si="137"/>
        <v>14</v>
      </c>
      <c r="CI136" s="1">
        <f t="shared" si="138"/>
        <v>142</v>
      </c>
      <c r="CJ136" s="1">
        <f t="shared" si="139"/>
        <v>74</v>
      </c>
      <c r="CK136" s="1">
        <f t="shared" si="140"/>
        <v>1</v>
      </c>
      <c r="CL136" s="1">
        <f t="shared" si="141"/>
        <v>71</v>
      </c>
      <c r="CM136" s="1">
        <f t="shared" si="142"/>
        <v>103</v>
      </c>
      <c r="CN136" s="1">
        <f t="shared" si="143"/>
        <v>638</v>
      </c>
    </row>
    <row r="137" spans="1:92" ht="13.15" customHeight="1">
      <c r="A137" s="2">
        <v>52690</v>
      </c>
      <c r="B137" s="3" t="s">
        <v>1779</v>
      </c>
      <c r="C137" s="1" t="s">
        <v>791</v>
      </c>
      <c r="D137" s="3" t="s">
        <v>792</v>
      </c>
      <c r="E137" s="5">
        <v>616777.85900000005</v>
      </c>
      <c r="F137" s="5">
        <v>6505706.2170000002</v>
      </c>
      <c r="G137" s="4" t="s">
        <v>793</v>
      </c>
      <c r="H137" s="5">
        <v>74.92</v>
      </c>
      <c r="I137" s="5">
        <v>0.5</v>
      </c>
      <c r="J137" s="5">
        <v>17.86</v>
      </c>
      <c r="K137" s="5">
        <v>17.899999999999999</v>
      </c>
      <c r="L137" s="24">
        <v>14.11</v>
      </c>
      <c r="M137" s="33">
        <f t="shared" si="97"/>
        <v>60.81</v>
      </c>
      <c r="N137" s="6">
        <v>42837</v>
      </c>
      <c r="O137" s="1" t="s">
        <v>808</v>
      </c>
      <c r="P137" s="9" t="s">
        <v>77</v>
      </c>
      <c r="Q137" s="8">
        <v>9.4499999999999993</v>
      </c>
      <c r="R137" s="9" t="s">
        <v>78</v>
      </c>
      <c r="AI137" s="42" t="s">
        <v>797</v>
      </c>
      <c r="AJ137" s="42" t="s">
        <v>798</v>
      </c>
      <c r="AK137" s="3">
        <v>58065095</v>
      </c>
      <c r="AL137" s="1" t="s">
        <v>797</v>
      </c>
      <c r="AM137" s="1" t="s">
        <v>799</v>
      </c>
      <c r="AN137" s="1" t="s">
        <v>800</v>
      </c>
      <c r="AO137" s="13" t="str">
        <f>algandmed!AP137</f>
        <v>VPA on terve. Metallist kaitsetoru 160mm, plasttoru 125mm. Avamiseks 6-kantvõti 8. Veepinnal naftasaaduste kihti pole.</v>
      </c>
      <c r="AP137" s="13" t="str">
        <f>algandmed!AQ137</f>
        <v>Proov võeti pumbaga MP-1.</v>
      </c>
      <c r="AQ137" s="13" t="str">
        <f>algandmed!AR137</f>
        <v>Proovi võtmisel 26.09.2017 oli vett VPA-s 6,2l, pumba sügavus 18m manteltoru otsast. Proov võeti pärast 4-kordse veekoguse välja pumpamist (3 minutit) sagedusel 200Hz. q 0,12. S 0</v>
      </c>
      <c r="AR137" s="13" t="str">
        <f>algandmed!AS137</f>
        <v>Jätkata seiret.</v>
      </c>
      <c r="AS137" s="1" t="s">
        <v>807</v>
      </c>
      <c r="AU137" s="1">
        <f t="shared" si="98"/>
        <v>5</v>
      </c>
      <c r="AV137" s="1">
        <f t="shared" si="99"/>
        <v>4</v>
      </c>
      <c r="AW137" s="1">
        <f t="shared" si="100"/>
        <v>10</v>
      </c>
      <c r="AX137" s="1">
        <f t="shared" si="101"/>
        <v>13</v>
      </c>
      <c r="AY137" s="1">
        <f t="shared" si="102"/>
        <v>10</v>
      </c>
      <c r="AZ137" s="1">
        <f t="shared" si="103"/>
        <v>11</v>
      </c>
      <c r="BA137" s="1">
        <f t="shared" si="104"/>
        <v>14</v>
      </c>
      <c r="BB137" s="1">
        <f t="shared" si="105"/>
        <v>5</v>
      </c>
      <c r="BC137" s="1">
        <f t="shared" si="106"/>
        <v>3</v>
      </c>
      <c r="BD137" s="1">
        <f t="shared" si="107"/>
        <v>5</v>
      </c>
      <c r="BE137" s="1">
        <f t="shared" si="108"/>
        <v>4</v>
      </c>
      <c r="BF137" s="1">
        <f t="shared" si="109"/>
        <v>5</v>
      </c>
      <c r="BG137" s="1">
        <f t="shared" si="110"/>
        <v>5</v>
      </c>
      <c r="BH137" s="1">
        <f t="shared" si="111"/>
        <v>5</v>
      </c>
      <c r="BI137" s="1">
        <f t="shared" si="112"/>
        <v>70</v>
      </c>
      <c r="BJ137" s="1">
        <f t="shared" si="113"/>
        <v>14</v>
      </c>
      <c r="BK137" s="1">
        <f t="shared" si="114"/>
        <v>4</v>
      </c>
      <c r="BL137" s="1">
        <f t="shared" si="115"/>
        <v>9</v>
      </c>
      <c r="BM137" s="1">
        <f t="shared" si="116"/>
        <v>0</v>
      </c>
      <c r="BN137" s="1">
        <f t="shared" si="117"/>
        <v>0</v>
      </c>
      <c r="BO137" s="1">
        <f t="shared" si="118"/>
        <v>0</v>
      </c>
      <c r="BP137" s="1">
        <f t="shared" si="119"/>
        <v>0</v>
      </c>
      <c r="BQ137" s="1">
        <f t="shared" si="120"/>
        <v>0</v>
      </c>
      <c r="BR137" s="1">
        <f t="shared" si="121"/>
        <v>0</v>
      </c>
      <c r="BS137" s="1">
        <f t="shared" si="122"/>
        <v>0</v>
      </c>
      <c r="BT137" s="1">
        <f t="shared" si="123"/>
        <v>0</v>
      </c>
      <c r="BU137" s="1">
        <f t="shared" si="124"/>
        <v>0</v>
      </c>
      <c r="BV137" s="1">
        <f t="shared" si="125"/>
        <v>0</v>
      </c>
      <c r="BW137" s="1">
        <f t="shared" si="126"/>
        <v>0</v>
      </c>
      <c r="BX137" s="1">
        <f t="shared" si="127"/>
        <v>0</v>
      </c>
      <c r="BY137" s="1">
        <f t="shared" si="128"/>
        <v>0</v>
      </c>
      <c r="BZ137" s="1">
        <f t="shared" si="129"/>
        <v>0</v>
      </c>
      <c r="CA137" s="1">
        <f t="shared" si="130"/>
        <v>0</v>
      </c>
      <c r="CB137" s="1">
        <f t="shared" si="131"/>
        <v>0</v>
      </c>
      <c r="CC137" s="1">
        <f t="shared" si="132"/>
        <v>10</v>
      </c>
      <c r="CD137" s="1">
        <f t="shared" si="133"/>
        <v>11</v>
      </c>
      <c r="CE137" s="1">
        <f t="shared" si="134"/>
        <v>8</v>
      </c>
      <c r="CF137" s="1">
        <f t="shared" si="135"/>
        <v>10</v>
      </c>
      <c r="CG137" s="1">
        <f t="shared" si="136"/>
        <v>6</v>
      </c>
      <c r="CH137" s="1">
        <f t="shared" si="137"/>
        <v>14</v>
      </c>
      <c r="CI137" s="1">
        <f t="shared" si="138"/>
        <v>118</v>
      </c>
      <c r="CJ137" s="1">
        <f t="shared" si="139"/>
        <v>25</v>
      </c>
      <c r="CK137" s="1">
        <f t="shared" si="140"/>
        <v>179</v>
      </c>
      <c r="CL137" s="1">
        <f t="shared" si="141"/>
        <v>15</v>
      </c>
      <c r="CM137" s="1">
        <f t="shared" si="142"/>
        <v>103</v>
      </c>
      <c r="CN137" s="1">
        <f t="shared" si="143"/>
        <v>695</v>
      </c>
    </row>
    <row r="138" spans="1:92" ht="13.15" customHeight="1">
      <c r="A138" s="2">
        <v>19868</v>
      </c>
      <c r="B138" s="3" t="s">
        <v>809</v>
      </c>
      <c r="C138" s="1" t="s">
        <v>810</v>
      </c>
      <c r="D138" s="3" t="s">
        <v>811</v>
      </c>
      <c r="E138" s="5">
        <v>683465.66899999999</v>
      </c>
      <c r="F138" s="5">
        <v>6440452.1699999999</v>
      </c>
      <c r="G138" s="4" t="s">
        <v>812</v>
      </c>
      <c r="H138" s="5">
        <v>62.65</v>
      </c>
      <c r="I138" s="5">
        <v>0.61</v>
      </c>
      <c r="J138" s="5">
        <v>5.39</v>
      </c>
      <c r="K138" s="5">
        <v>4.7</v>
      </c>
      <c r="L138" s="24">
        <v>3.58</v>
      </c>
      <c r="M138" s="33">
        <f t="shared" si="97"/>
        <v>59.07</v>
      </c>
      <c r="N138" s="6">
        <v>42837</v>
      </c>
      <c r="O138" s="1" t="s">
        <v>813</v>
      </c>
      <c r="P138" s="9" t="s">
        <v>814</v>
      </c>
      <c r="Q138" s="8">
        <v>0.8</v>
      </c>
      <c r="R138" s="9" t="s">
        <v>815</v>
      </c>
      <c r="S138" s="8">
        <v>1.4</v>
      </c>
      <c r="T138" s="9" t="s">
        <v>816</v>
      </c>
      <c r="U138" s="8">
        <v>2.2000000000000002</v>
      </c>
      <c r="V138" s="9" t="s">
        <v>817</v>
      </c>
      <c r="W138" s="8">
        <v>3.6</v>
      </c>
      <c r="X138" s="9" t="s">
        <v>818</v>
      </c>
      <c r="AI138" s="42" t="s">
        <v>819</v>
      </c>
      <c r="AJ138" s="42" t="s">
        <v>820</v>
      </c>
      <c r="AK138" s="3" t="s">
        <v>1838</v>
      </c>
      <c r="AM138" s="1" t="s">
        <v>821</v>
      </c>
      <c r="AN138" s="1" t="s">
        <v>822</v>
      </c>
      <c r="AO138" s="13" t="str">
        <f>algandmed!AP138</f>
        <v>VPA on terve. Avamiseks 6-kant võti 8; sisemine plasttoru metalltorust 7cm madalamal. Veepinnal naftasaaduste kihti pole.</v>
      </c>
      <c r="AP138" s="13" t="str">
        <f>algandmed!AQ138</f>
        <v>Proov võeti baileriga.</v>
      </c>
      <c r="AQ138" s="13" t="str">
        <f>algandmed!AR138</f>
        <v>Proovi võtmiseks 27.09.2017 pumbaga MP-1 oli vähe vett, vaid 3,7l, pumba sügavus 5,75m manteltoru otsast. Pumbates 100Hz alanes veetase 2 minutiga pumbani. Proov võeti baileriga pärast VPA 1-kordse veekoguse välja pumpamist.</v>
      </c>
      <c r="AR138" s="13" t="str">
        <f>algandmed!AS138</f>
        <v>Jätkata seiret.</v>
      </c>
      <c r="AS138" s="1" t="s">
        <v>60</v>
      </c>
      <c r="AU138" s="1">
        <f t="shared" si="98"/>
        <v>5</v>
      </c>
      <c r="AV138" s="1">
        <f t="shared" si="99"/>
        <v>7</v>
      </c>
      <c r="AW138" s="1">
        <f t="shared" si="100"/>
        <v>10</v>
      </c>
      <c r="AX138" s="1">
        <f t="shared" si="101"/>
        <v>24</v>
      </c>
      <c r="AY138" s="1">
        <f t="shared" si="102"/>
        <v>10</v>
      </c>
      <c r="AZ138" s="1">
        <f t="shared" si="103"/>
        <v>10</v>
      </c>
      <c r="BA138" s="1">
        <f t="shared" si="104"/>
        <v>14</v>
      </c>
      <c r="BB138" s="1">
        <f t="shared" si="105"/>
        <v>5</v>
      </c>
      <c r="BC138" s="1">
        <f t="shared" si="106"/>
        <v>4</v>
      </c>
      <c r="BD138" s="1">
        <f t="shared" si="107"/>
        <v>4</v>
      </c>
      <c r="BE138" s="1">
        <f t="shared" si="108"/>
        <v>3</v>
      </c>
      <c r="BF138" s="1">
        <f t="shared" si="109"/>
        <v>4</v>
      </c>
      <c r="BG138" s="1">
        <f t="shared" si="110"/>
        <v>5</v>
      </c>
      <c r="BH138" s="1">
        <f t="shared" si="111"/>
        <v>5</v>
      </c>
      <c r="BI138" s="1">
        <f t="shared" si="112"/>
        <v>63</v>
      </c>
      <c r="BJ138" s="1">
        <f t="shared" si="113"/>
        <v>118</v>
      </c>
      <c r="BK138" s="1">
        <f t="shared" si="114"/>
        <v>3</v>
      </c>
      <c r="BL138" s="1">
        <f t="shared" si="115"/>
        <v>62</v>
      </c>
      <c r="BM138" s="1">
        <f t="shared" si="116"/>
        <v>3</v>
      </c>
      <c r="BN138" s="1">
        <f t="shared" si="117"/>
        <v>30</v>
      </c>
      <c r="BO138" s="1">
        <f t="shared" si="118"/>
        <v>3</v>
      </c>
      <c r="BP138" s="1">
        <f t="shared" si="119"/>
        <v>68</v>
      </c>
      <c r="BQ138" s="1">
        <f t="shared" si="120"/>
        <v>3</v>
      </c>
      <c r="BR138" s="1">
        <f t="shared" si="121"/>
        <v>122</v>
      </c>
      <c r="BS138" s="1">
        <f t="shared" si="122"/>
        <v>0</v>
      </c>
      <c r="BT138" s="1">
        <f t="shared" si="123"/>
        <v>0</v>
      </c>
      <c r="BU138" s="1">
        <f t="shared" si="124"/>
        <v>0</v>
      </c>
      <c r="BV138" s="1">
        <f t="shared" si="125"/>
        <v>0</v>
      </c>
      <c r="BW138" s="1">
        <f t="shared" si="126"/>
        <v>0</v>
      </c>
      <c r="BX138" s="1">
        <f t="shared" si="127"/>
        <v>0</v>
      </c>
      <c r="BY138" s="1">
        <f t="shared" si="128"/>
        <v>0</v>
      </c>
      <c r="BZ138" s="1">
        <f t="shared" si="129"/>
        <v>0</v>
      </c>
      <c r="CA138" s="1">
        <f t="shared" si="130"/>
        <v>0</v>
      </c>
      <c r="CB138" s="1">
        <f t="shared" si="131"/>
        <v>0</v>
      </c>
      <c r="CC138" s="1">
        <f t="shared" si="132"/>
        <v>14</v>
      </c>
      <c r="CD138" s="1">
        <f t="shared" si="133"/>
        <v>8</v>
      </c>
      <c r="CE138" s="1">
        <f t="shared" si="134"/>
        <v>48</v>
      </c>
      <c r="CF138" s="1">
        <f t="shared" si="135"/>
        <v>0</v>
      </c>
      <c r="CG138" s="1">
        <f t="shared" si="136"/>
        <v>5</v>
      </c>
      <c r="CH138" s="1">
        <f t="shared" si="137"/>
        <v>10</v>
      </c>
      <c r="CI138" s="1">
        <f t="shared" si="138"/>
        <v>121</v>
      </c>
      <c r="CJ138" s="1">
        <f t="shared" si="139"/>
        <v>22</v>
      </c>
      <c r="CK138" s="1">
        <f t="shared" si="140"/>
        <v>224</v>
      </c>
      <c r="CL138" s="1">
        <f t="shared" si="141"/>
        <v>15</v>
      </c>
      <c r="CM138" s="1">
        <f t="shared" si="142"/>
        <v>105</v>
      </c>
      <c r="CN138" s="1">
        <f t="shared" si="143"/>
        <v>1157</v>
      </c>
    </row>
    <row r="139" spans="1:92" ht="13.15" customHeight="1">
      <c r="A139" s="2">
        <v>19869</v>
      </c>
      <c r="B139" s="3" t="s">
        <v>823</v>
      </c>
      <c r="C139" s="1" t="s">
        <v>810</v>
      </c>
      <c r="D139" s="3" t="s">
        <v>811</v>
      </c>
      <c r="E139" s="5">
        <v>683528.92500000005</v>
      </c>
      <c r="F139" s="5">
        <v>6440343.4749999996</v>
      </c>
      <c r="G139" s="4" t="s">
        <v>812</v>
      </c>
      <c r="H139" s="5">
        <v>61.75</v>
      </c>
      <c r="I139" s="5">
        <v>0.68</v>
      </c>
      <c r="J139" s="5">
        <v>10.17</v>
      </c>
      <c r="K139" s="5">
        <v>10.65</v>
      </c>
      <c r="L139" s="24">
        <v>9.32</v>
      </c>
      <c r="M139" s="33">
        <f t="shared" si="97"/>
        <v>52.43</v>
      </c>
      <c r="N139" s="6">
        <v>42837</v>
      </c>
      <c r="O139" s="1" t="s">
        <v>824</v>
      </c>
      <c r="P139" s="9" t="s">
        <v>66</v>
      </c>
      <c r="Q139" s="8">
        <v>0.2</v>
      </c>
      <c r="R139" s="9" t="s">
        <v>825</v>
      </c>
      <c r="S139" s="8">
        <v>0.4</v>
      </c>
      <c r="T139" s="9" t="s">
        <v>826</v>
      </c>
      <c r="U139" s="8">
        <v>1.8</v>
      </c>
      <c r="V139" s="9" t="s">
        <v>827</v>
      </c>
      <c r="W139" s="8">
        <v>3.2</v>
      </c>
      <c r="X139" s="9" t="s">
        <v>828</v>
      </c>
      <c r="AI139" s="42" t="s">
        <v>819</v>
      </c>
      <c r="AJ139" s="42" t="s">
        <v>820</v>
      </c>
      <c r="AK139" s="3" t="s">
        <v>1838</v>
      </c>
      <c r="AM139" s="1" t="s">
        <v>821</v>
      </c>
      <c r="AN139" s="1" t="s">
        <v>822</v>
      </c>
      <c r="AO139" s="13" t="str">
        <f>algandmed!AP139</f>
        <v>VPA on terve. Avamiseks padrunvõti 13. Veepinnal naftasaaduste kihti pole. Vesi väga rauarikas, põhjas savikas sete (&gt;50cm).</v>
      </c>
      <c r="AP139" s="13" t="str">
        <f>algandmed!AQ139</f>
        <v>Proov võeti pumbaga MP-1.</v>
      </c>
      <c r="AQ139" s="13" t="str">
        <f>algandmed!AR139</f>
        <v>Proovi võtmisel 27.09.2017 oli vett VPA-s 6,5l, pumba sügavus 10,5m manteltoru otsast. Proov võeti pärast 4-kordse veekoguse välja pumpamist (14 minutit) sagedusel 140Hz. q 0,035. S 0,37</v>
      </c>
      <c r="AR139" s="13" t="str">
        <f>algandmed!AS139</f>
        <v>Jätkata seiret.</v>
      </c>
      <c r="AS139" s="1" t="s">
        <v>60</v>
      </c>
      <c r="AU139" s="1">
        <f t="shared" si="98"/>
        <v>5</v>
      </c>
      <c r="AV139" s="1">
        <f t="shared" si="99"/>
        <v>7</v>
      </c>
      <c r="AW139" s="1">
        <f t="shared" si="100"/>
        <v>10</v>
      </c>
      <c r="AX139" s="1">
        <f t="shared" si="101"/>
        <v>24</v>
      </c>
      <c r="AY139" s="1">
        <f t="shared" si="102"/>
        <v>10</v>
      </c>
      <c r="AZ139" s="1">
        <f t="shared" si="103"/>
        <v>11</v>
      </c>
      <c r="BA139" s="1">
        <f t="shared" si="104"/>
        <v>14</v>
      </c>
      <c r="BB139" s="1">
        <f t="shared" si="105"/>
        <v>5</v>
      </c>
      <c r="BC139" s="1">
        <f t="shared" si="106"/>
        <v>4</v>
      </c>
      <c r="BD139" s="1">
        <f t="shared" si="107"/>
        <v>5</v>
      </c>
      <c r="BE139" s="1">
        <f t="shared" si="108"/>
        <v>5</v>
      </c>
      <c r="BF139" s="1">
        <f t="shared" si="109"/>
        <v>4</v>
      </c>
      <c r="BG139" s="1">
        <f t="shared" si="110"/>
        <v>5</v>
      </c>
      <c r="BH139" s="1">
        <f t="shared" si="111"/>
        <v>5</v>
      </c>
      <c r="BI139" s="1">
        <f t="shared" si="112"/>
        <v>65</v>
      </c>
      <c r="BJ139" s="1">
        <f t="shared" si="113"/>
        <v>34</v>
      </c>
      <c r="BK139" s="1">
        <f t="shared" si="114"/>
        <v>3</v>
      </c>
      <c r="BL139" s="1">
        <f t="shared" si="115"/>
        <v>62</v>
      </c>
      <c r="BM139" s="1">
        <f t="shared" si="116"/>
        <v>3</v>
      </c>
      <c r="BN139" s="1">
        <f t="shared" si="117"/>
        <v>59</v>
      </c>
      <c r="BO139" s="1">
        <f t="shared" si="118"/>
        <v>3</v>
      </c>
      <c r="BP139" s="1">
        <f t="shared" si="119"/>
        <v>87</v>
      </c>
      <c r="BQ139" s="1">
        <f t="shared" si="120"/>
        <v>3</v>
      </c>
      <c r="BR139" s="1">
        <f t="shared" si="121"/>
        <v>138</v>
      </c>
      <c r="BS139" s="1">
        <f t="shared" si="122"/>
        <v>0</v>
      </c>
      <c r="BT139" s="1">
        <f t="shared" si="123"/>
        <v>0</v>
      </c>
      <c r="BU139" s="1">
        <f t="shared" si="124"/>
        <v>0</v>
      </c>
      <c r="BV139" s="1">
        <f t="shared" si="125"/>
        <v>0</v>
      </c>
      <c r="BW139" s="1">
        <f t="shared" si="126"/>
        <v>0</v>
      </c>
      <c r="BX139" s="1">
        <f t="shared" si="127"/>
        <v>0</v>
      </c>
      <c r="BY139" s="1">
        <f t="shared" si="128"/>
        <v>0</v>
      </c>
      <c r="BZ139" s="1">
        <f t="shared" si="129"/>
        <v>0</v>
      </c>
      <c r="CA139" s="1">
        <f t="shared" si="130"/>
        <v>0</v>
      </c>
      <c r="CB139" s="1">
        <f t="shared" si="131"/>
        <v>0</v>
      </c>
      <c r="CC139" s="1">
        <f t="shared" si="132"/>
        <v>14</v>
      </c>
      <c r="CD139" s="1">
        <f t="shared" si="133"/>
        <v>8</v>
      </c>
      <c r="CE139" s="1">
        <f t="shared" si="134"/>
        <v>48</v>
      </c>
      <c r="CF139" s="1">
        <f t="shared" si="135"/>
        <v>0</v>
      </c>
      <c r="CG139" s="1">
        <f t="shared" si="136"/>
        <v>5</v>
      </c>
      <c r="CH139" s="1">
        <f t="shared" si="137"/>
        <v>10</v>
      </c>
      <c r="CI139" s="1">
        <f t="shared" si="138"/>
        <v>124</v>
      </c>
      <c r="CJ139" s="1">
        <f t="shared" si="139"/>
        <v>25</v>
      </c>
      <c r="CK139" s="1">
        <f t="shared" si="140"/>
        <v>186</v>
      </c>
      <c r="CL139" s="1">
        <f t="shared" si="141"/>
        <v>15</v>
      </c>
      <c r="CM139" s="1">
        <f t="shared" si="142"/>
        <v>105</v>
      </c>
      <c r="CN139" s="1">
        <f t="shared" si="143"/>
        <v>1111</v>
      </c>
    </row>
    <row r="140" spans="1:92" ht="13.15" customHeight="1">
      <c r="B140" s="3" t="s">
        <v>829</v>
      </c>
      <c r="C140" s="1" t="s">
        <v>830</v>
      </c>
      <c r="D140" s="3" t="s">
        <v>831</v>
      </c>
      <c r="E140" s="5">
        <v>531862.54700000002</v>
      </c>
      <c r="F140" s="5">
        <v>6473319.3710000003</v>
      </c>
      <c r="G140" s="4" t="s">
        <v>832</v>
      </c>
      <c r="H140" s="5">
        <v>10.84</v>
      </c>
      <c r="I140" s="5">
        <v>0.35</v>
      </c>
      <c r="J140" s="5">
        <v>3.3</v>
      </c>
      <c r="K140" s="5">
        <v>3.71</v>
      </c>
      <c r="L140" s="24">
        <v>2.83</v>
      </c>
      <c r="M140" s="33">
        <f t="shared" si="97"/>
        <v>8.01</v>
      </c>
      <c r="N140" s="6">
        <v>42838</v>
      </c>
      <c r="O140" s="1" t="s">
        <v>833</v>
      </c>
      <c r="P140" s="9" t="s">
        <v>75</v>
      </c>
      <c r="Q140" s="8">
        <v>1</v>
      </c>
      <c r="R140" s="9" t="s">
        <v>705</v>
      </c>
      <c r="S140" s="8">
        <v>4.8</v>
      </c>
      <c r="T140" s="9" t="s">
        <v>834</v>
      </c>
      <c r="AI140" s="42" t="s">
        <v>835</v>
      </c>
      <c r="AJ140" s="42" t="s">
        <v>836</v>
      </c>
      <c r="AK140" s="3" t="s">
        <v>1839</v>
      </c>
      <c r="AM140" s="1" t="s">
        <v>837</v>
      </c>
      <c r="AN140" s="1" t="s">
        <v>838</v>
      </c>
      <c r="AO140" s="13" t="str">
        <f>algandmed!AP140</f>
        <v>VPA on terve. Avamiseks padrunvõti 17 - kõik  poldid tuleb lahti keerata ja müts lahti loksutada, muidu kerkib ka kaitsetoru üles. Metallist kaitsetoru on lahti. Algne sügavus oli oli 3,7m. Veepinnal naftasaaduste kihti pole.</v>
      </c>
      <c r="AP140" s="13" t="str">
        <f>algandmed!AQ140</f>
        <v>Proov võeti baileriga.</v>
      </c>
      <c r="AQ140" s="13" t="str">
        <f>algandmed!AR140</f>
        <v>Proovi võtmiseks 03.10.2017 pumbaga MP-1 oli vett vaid 4,5l. Proov võeti baileriga pärast VPA 1-kordset tühjendamist. Vesi taastub aeglaselt.</v>
      </c>
      <c r="AR140" s="13" t="str">
        <f>algandmed!AS140</f>
        <v>Jätkata seiret.</v>
      </c>
      <c r="AS140" s="1" t="s">
        <v>839</v>
      </c>
      <c r="AU140" s="1">
        <f t="shared" si="98"/>
        <v>0</v>
      </c>
      <c r="AV140" s="1">
        <f t="shared" si="99"/>
        <v>6</v>
      </c>
      <c r="AW140" s="1">
        <f t="shared" si="100"/>
        <v>10</v>
      </c>
      <c r="AX140" s="1">
        <f t="shared" si="101"/>
        <v>15</v>
      </c>
      <c r="AY140" s="1">
        <f t="shared" si="102"/>
        <v>10</v>
      </c>
      <c r="AZ140" s="1">
        <f t="shared" si="103"/>
        <v>11</v>
      </c>
      <c r="BA140" s="1">
        <f t="shared" si="104"/>
        <v>14</v>
      </c>
      <c r="BB140" s="1">
        <f t="shared" si="105"/>
        <v>5</v>
      </c>
      <c r="BC140" s="1">
        <f t="shared" si="106"/>
        <v>4</v>
      </c>
      <c r="BD140" s="1">
        <f t="shared" si="107"/>
        <v>3</v>
      </c>
      <c r="BE140" s="1">
        <f t="shared" si="108"/>
        <v>4</v>
      </c>
      <c r="BF140" s="1">
        <f t="shared" si="109"/>
        <v>4</v>
      </c>
      <c r="BG140" s="1">
        <f t="shared" si="110"/>
        <v>4</v>
      </c>
      <c r="BH140" s="1">
        <f t="shared" si="111"/>
        <v>5</v>
      </c>
      <c r="BI140" s="1">
        <f t="shared" si="112"/>
        <v>61</v>
      </c>
      <c r="BJ140" s="1">
        <f t="shared" si="113"/>
        <v>11</v>
      </c>
      <c r="BK140" s="1">
        <f t="shared" si="114"/>
        <v>1</v>
      </c>
      <c r="BL140" s="1">
        <f t="shared" si="115"/>
        <v>8</v>
      </c>
      <c r="BM140" s="1">
        <f t="shared" si="116"/>
        <v>3</v>
      </c>
      <c r="BN140" s="1">
        <f t="shared" si="117"/>
        <v>4</v>
      </c>
      <c r="BO140" s="1">
        <f t="shared" si="118"/>
        <v>0</v>
      </c>
      <c r="BP140" s="1">
        <f t="shared" si="119"/>
        <v>0</v>
      </c>
      <c r="BQ140" s="1">
        <f t="shared" si="120"/>
        <v>0</v>
      </c>
      <c r="BR140" s="1">
        <f t="shared" si="121"/>
        <v>0</v>
      </c>
      <c r="BS140" s="1">
        <f t="shared" si="122"/>
        <v>0</v>
      </c>
      <c r="BT140" s="1">
        <f t="shared" si="123"/>
        <v>0</v>
      </c>
      <c r="BU140" s="1">
        <f t="shared" si="124"/>
        <v>0</v>
      </c>
      <c r="BV140" s="1">
        <f t="shared" si="125"/>
        <v>0</v>
      </c>
      <c r="BW140" s="1">
        <f t="shared" si="126"/>
        <v>0</v>
      </c>
      <c r="BX140" s="1">
        <f t="shared" si="127"/>
        <v>0</v>
      </c>
      <c r="BY140" s="1">
        <f t="shared" si="128"/>
        <v>0</v>
      </c>
      <c r="BZ140" s="1">
        <f t="shared" si="129"/>
        <v>0</v>
      </c>
      <c r="CA140" s="1">
        <f t="shared" si="130"/>
        <v>0</v>
      </c>
      <c r="CB140" s="1">
        <f t="shared" si="131"/>
        <v>0</v>
      </c>
      <c r="CC140" s="1">
        <f t="shared" si="132"/>
        <v>13</v>
      </c>
      <c r="CD140" s="1">
        <f t="shared" si="133"/>
        <v>8</v>
      </c>
      <c r="CE140" s="1">
        <f t="shared" si="134"/>
        <v>31</v>
      </c>
      <c r="CF140" s="1">
        <f t="shared" si="135"/>
        <v>0</v>
      </c>
      <c r="CG140" s="1">
        <f t="shared" si="136"/>
        <v>5</v>
      </c>
      <c r="CH140" s="1">
        <f t="shared" si="137"/>
        <v>10</v>
      </c>
      <c r="CI140" s="1">
        <f t="shared" si="138"/>
        <v>225</v>
      </c>
      <c r="CJ140" s="1">
        <f t="shared" si="139"/>
        <v>22</v>
      </c>
      <c r="CK140" s="1">
        <f t="shared" si="140"/>
        <v>141</v>
      </c>
      <c r="CL140" s="1">
        <f t="shared" si="141"/>
        <v>15</v>
      </c>
      <c r="CM140" s="1">
        <f t="shared" si="142"/>
        <v>65</v>
      </c>
      <c r="CN140" s="1">
        <f t="shared" si="143"/>
        <v>718</v>
      </c>
    </row>
    <row r="141" spans="1:92" ht="13.15" customHeight="1">
      <c r="A141" s="2">
        <v>19828</v>
      </c>
      <c r="B141" s="3" t="s">
        <v>840</v>
      </c>
      <c r="C141" s="1" t="s">
        <v>830</v>
      </c>
      <c r="D141" s="3" t="s">
        <v>831</v>
      </c>
      <c r="E141" s="5">
        <v>531806.74800000002</v>
      </c>
      <c r="F141" s="5">
        <v>6473103.8169999998</v>
      </c>
      <c r="G141" s="4" t="s">
        <v>832</v>
      </c>
      <c r="H141" s="5">
        <v>9.98</v>
      </c>
      <c r="I141" s="5">
        <v>0.42</v>
      </c>
      <c r="J141" s="5">
        <v>3.32</v>
      </c>
      <c r="K141" s="5">
        <v>6.1</v>
      </c>
      <c r="L141" s="24">
        <v>2.11</v>
      </c>
      <c r="M141" s="33">
        <f t="shared" si="97"/>
        <v>7.870000000000001</v>
      </c>
      <c r="N141" s="6">
        <v>42838</v>
      </c>
      <c r="O141" s="1" t="s">
        <v>841</v>
      </c>
      <c r="P141" s="9" t="s">
        <v>726</v>
      </c>
      <c r="Q141" s="8">
        <v>0.3</v>
      </c>
      <c r="R141" s="9" t="s">
        <v>842</v>
      </c>
      <c r="S141" s="8">
        <v>0.7</v>
      </c>
      <c r="T141" s="9" t="s">
        <v>66</v>
      </c>
      <c r="U141" s="8">
        <v>0.9</v>
      </c>
      <c r="V141" s="9" t="s">
        <v>843</v>
      </c>
      <c r="W141" s="8">
        <v>1.5</v>
      </c>
      <c r="X141" s="9" t="s">
        <v>844</v>
      </c>
      <c r="Y141" s="8">
        <v>2.2000000000000002</v>
      </c>
      <c r="Z141" s="9" t="s">
        <v>845</v>
      </c>
      <c r="AA141" s="8">
        <v>2.6</v>
      </c>
      <c r="AB141" s="9" t="s">
        <v>844</v>
      </c>
      <c r="AC141" s="8">
        <v>4.5</v>
      </c>
      <c r="AD141" s="9" t="s">
        <v>843</v>
      </c>
      <c r="AE141" s="8">
        <v>5.2</v>
      </c>
      <c r="AF141" s="9" t="s">
        <v>834</v>
      </c>
      <c r="AI141" s="42" t="s">
        <v>835</v>
      </c>
      <c r="AJ141" s="42" t="s">
        <v>836</v>
      </c>
      <c r="AK141" s="3" t="s">
        <v>1839</v>
      </c>
      <c r="AM141" s="1" t="s">
        <v>837</v>
      </c>
      <c r="AN141" s="1" t="s">
        <v>838</v>
      </c>
      <c r="AO141" s="13" t="str">
        <f>algandmed!AP141</f>
        <v>VPA on avariis. Avamiseks 6-kantvõti 8. Kaitsetoru on kõveraks sõidetud. Pump MP-1 alla ei lähe. 13.04.2017 oli veesamba kõrgus 1,6m, veepinnal naftasaaduste kihti polnud. Sisemine plasttoru on 0,25m kaitsetorust madalamal. Algne sügavus oli oli 4,8m.</v>
      </c>
      <c r="AP141" s="13" t="str">
        <f>algandmed!AQ141</f>
        <v>Proovi ei saa võtta.</v>
      </c>
      <c r="AQ141" s="13" t="str">
        <f>algandmed!AR141</f>
        <v>-</v>
      </c>
      <c r="AR141" s="13" t="str">
        <f>algandmed!AS141</f>
        <v>VPA tuleb taastada ja jätkata seiret.</v>
      </c>
      <c r="AS141" s="1" t="s">
        <v>60</v>
      </c>
      <c r="AU141" s="1">
        <f t="shared" si="98"/>
        <v>5</v>
      </c>
      <c r="AV141" s="1">
        <f t="shared" si="99"/>
        <v>7</v>
      </c>
      <c r="AW141" s="1">
        <f t="shared" si="100"/>
        <v>10</v>
      </c>
      <c r="AX141" s="1">
        <f t="shared" si="101"/>
        <v>15</v>
      </c>
      <c r="AY141" s="1">
        <f t="shared" si="102"/>
        <v>10</v>
      </c>
      <c r="AZ141" s="1">
        <f t="shared" si="103"/>
        <v>11</v>
      </c>
      <c r="BA141" s="1">
        <f t="shared" si="104"/>
        <v>14</v>
      </c>
      <c r="BB141" s="1">
        <f t="shared" si="105"/>
        <v>4</v>
      </c>
      <c r="BC141" s="1">
        <f t="shared" si="106"/>
        <v>4</v>
      </c>
      <c r="BD141" s="1">
        <f t="shared" si="107"/>
        <v>4</v>
      </c>
      <c r="BE141" s="1">
        <f t="shared" si="108"/>
        <v>3</v>
      </c>
      <c r="BF141" s="1">
        <f t="shared" si="109"/>
        <v>4</v>
      </c>
      <c r="BG141" s="1">
        <f t="shared" si="110"/>
        <v>4</v>
      </c>
      <c r="BH141" s="1">
        <f t="shared" si="111"/>
        <v>5</v>
      </c>
      <c r="BI141" s="1">
        <f t="shared" si="112"/>
        <v>57</v>
      </c>
      <c r="BJ141" s="1">
        <f t="shared" si="113"/>
        <v>47</v>
      </c>
      <c r="BK141" s="1">
        <f t="shared" si="114"/>
        <v>3</v>
      </c>
      <c r="BL141" s="1">
        <f t="shared" si="115"/>
        <v>75</v>
      </c>
      <c r="BM141" s="1">
        <f t="shared" si="116"/>
        <v>3</v>
      </c>
      <c r="BN141" s="1">
        <f t="shared" si="117"/>
        <v>34</v>
      </c>
      <c r="BO141" s="1">
        <f t="shared" si="118"/>
        <v>3</v>
      </c>
      <c r="BP141" s="1">
        <f t="shared" si="119"/>
        <v>52</v>
      </c>
      <c r="BQ141" s="1">
        <f t="shared" si="120"/>
        <v>3</v>
      </c>
      <c r="BR141" s="1">
        <f t="shared" si="121"/>
        <v>50</v>
      </c>
      <c r="BS141" s="1">
        <f t="shared" si="122"/>
        <v>3</v>
      </c>
      <c r="BT141" s="1">
        <f t="shared" si="123"/>
        <v>6</v>
      </c>
      <c r="BU141" s="1">
        <f t="shared" si="124"/>
        <v>3</v>
      </c>
      <c r="BV141" s="1">
        <f t="shared" si="125"/>
        <v>50</v>
      </c>
      <c r="BW141" s="1">
        <f t="shared" si="126"/>
        <v>3</v>
      </c>
      <c r="BX141" s="1">
        <f t="shared" si="127"/>
        <v>52</v>
      </c>
      <c r="BY141" s="1">
        <f t="shared" si="128"/>
        <v>3</v>
      </c>
      <c r="BZ141" s="1">
        <f t="shared" si="129"/>
        <v>4</v>
      </c>
      <c r="CA141" s="1">
        <f t="shared" si="130"/>
        <v>0</v>
      </c>
      <c r="CB141" s="1">
        <f t="shared" si="131"/>
        <v>0</v>
      </c>
      <c r="CC141" s="1">
        <f t="shared" si="132"/>
        <v>13</v>
      </c>
      <c r="CD141" s="1">
        <f t="shared" si="133"/>
        <v>8</v>
      </c>
      <c r="CE141" s="1">
        <f t="shared" si="134"/>
        <v>31</v>
      </c>
      <c r="CF141" s="1">
        <f t="shared" si="135"/>
        <v>0</v>
      </c>
      <c r="CG141" s="1">
        <f t="shared" si="136"/>
        <v>5</v>
      </c>
      <c r="CH141" s="1">
        <f t="shared" si="137"/>
        <v>10</v>
      </c>
      <c r="CI141" s="1">
        <f t="shared" si="138"/>
        <v>251</v>
      </c>
      <c r="CJ141" s="1">
        <f t="shared" si="139"/>
        <v>20</v>
      </c>
      <c r="CK141" s="1">
        <f t="shared" si="140"/>
        <v>1</v>
      </c>
      <c r="CL141" s="1">
        <f t="shared" si="141"/>
        <v>37</v>
      </c>
      <c r="CM141" s="1">
        <f t="shared" si="142"/>
        <v>105</v>
      </c>
      <c r="CN141" s="1">
        <f t="shared" si="143"/>
        <v>1032</v>
      </c>
    </row>
    <row r="142" spans="1:92" ht="13.15" customHeight="1">
      <c r="A142" s="2">
        <v>19875</v>
      </c>
      <c r="B142" s="3" t="s">
        <v>846</v>
      </c>
      <c r="C142" s="1" t="s">
        <v>830</v>
      </c>
      <c r="D142" s="3" t="s">
        <v>831</v>
      </c>
      <c r="E142" s="5">
        <v>532052</v>
      </c>
      <c r="F142" s="5">
        <v>6473123</v>
      </c>
      <c r="G142" s="4" t="s">
        <v>832</v>
      </c>
      <c r="H142" s="5">
        <v>10.6</v>
      </c>
      <c r="I142" s="5">
        <v>0.4</v>
      </c>
      <c r="K142" s="5">
        <v>4.0999999999999996</v>
      </c>
      <c r="L142" s="24">
        <v>1.7</v>
      </c>
      <c r="M142" s="33">
        <f t="shared" si="97"/>
        <v>8.9</v>
      </c>
      <c r="N142" s="6">
        <v>38937</v>
      </c>
      <c r="O142" s="1" t="s">
        <v>847</v>
      </c>
      <c r="P142" s="9" t="s">
        <v>848</v>
      </c>
      <c r="Q142" s="8">
        <v>0.3</v>
      </c>
      <c r="R142" s="9" t="s">
        <v>849</v>
      </c>
      <c r="S142" s="8">
        <v>1.5</v>
      </c>
      <c r="T142" s="9" t="s">
        <v>850</v>
      </c>
      <c r="U142" s="8">
        <v>3.7</v>
      </c>
      <c r="V142" s="9" t="s">
        <v>845</v>
      </c>
      <c r="W142" s="8">
        <v>3.9</v>
      </c>
      <c r="X142" s="9" t="s">
        <v>843</v>
      </c>
      <c r="AI142" s="42" t="s">
        <v>835</v>
      </c>
      <c r="AJ142" s="42" t="s">
        <v>836</v>
      </c>
      <c r="AK142" s="3" t="s">
        <v>1839</v>
      </c>
      <c r="AM142" s="1" t="s">
        <v>837</v>
      </c>
      <c r="AN142" s="1" t="s">
        <v>838</v>
      </c>
      <c r="AO142" s="13" t="str">
        <f>algandmed!AP142</f>
        <v>VPA on hävinud. VPA manteltoru tõenäoliselt välja tõmmatud või asub mullahunniku all.</v>
      </c>
      <c r="AP142" s="13" t="str">
        <f>algandmed!AQ142</f>
        <v>-</v>
      </c>
      <c r="AQ142" s="13" t="str">
        <f>algandmed!AR142</f>
        <v>-</v>
      </c>
      <c r="AR142" s="13" t="str">
        <f>algandmed!AS142</f>
        <v>VPA tuleb taastada ja jätkata seiret.</v>
      </c>
      <c r="AS142" s="1" t="s">
        <v>60</v>
      </c>
      <c r="AU142" s="1">
        <f t="shared" si="98"/>
        <v>5</v>
      </c>
      <c r="AV142" s="1">
        <f t="shared" si="99"/>
        <v>7</v>
      </c>
      <c r="AW142" s="1">
        <f t="shared" si="100"/>
        <v>10</v>
      </c>
      <c r="AX142" s="1">
        <f t="shared" si="101"/>
        <v>15</v>
      </c>
      <c r="AY142" s="1">
        <f t="shared" si="102"/>
        <v>6</v>
      </c>
      <c r="AZ142" s="1">
        <f t="shared" si="103"/>
        <v>7</v>
      </c>
      <c r="BA142" s="1">
        <f t="shared" si="104"/>
        <v>14</v>
      </c>
      <c r="BB142" s="1">
        <f t="shared" si="105"/>
        <v>4</v>
      </c>
      <c r="BC142" s="1">
        <f t="shared" si="106"/>
        <v>3</v>
      </c>
      <c r="BD142" s="1">
        <f t="shared" si="107"/>
        <v>0</v>
      </c>
      <c r="BE142" s="1">
        <f t="shared" si="108"/>
        <v>3</v>
      </c>
      <c r="BF142" s="1">
        <f t="shared" si="109"/>
        <v>3</v>
      </c>
      <c r="BG142" s="1">
        <f t="shared" si="110"/>
        <v>3</v>
      </c>
      <c r="BH142" s="1">
        <f t="shared" si="111"/>
        <v>5</v>
      </c>
      <c r="BI142" s="1">
        <f t="shared" si="112"/>
        <v>57</v>
      </c>
      <c r="BJ142" s="1">
        <f t="shared" si="113"/>
        <v>11</v>
      </c>
      <c r="BK142" s="1">
        <f t="shared" si="114"/>
        <v>3</v>
      </c>
      <c r="BL142" s="1">
        <f t="shared" si="115"/>
        <v>62</v>
      </c>
      <c r="BM142" s="1">
        <f t="shared" si="116"/>
        <v>3</v>
      </c>
      <c r="BN142" s="1">
        <f t="shared" si="117"/>
        <v>60</v>
      </c>
      <c r="BO142" s="1">
        <f t="shared" si="118"/>
        <v>3</v>
      </c>
      <c r="BP142" s="1">
        <f t="shared" si="119"/>
        <v>6</v>
      </c>
      <c r="BQ142" s="1">
        <f t="shared" si="120"/>
        <v>3</v>
      </c>
      <c r="BR142" s="1">
        <f t="shared" si="121"/>
        <v>52</v>
      </c>
      <c r="BS142" s="1">
        <f t="shared" si="122"/>
        <v>0</v>
      </c>
      <c r="BT142" s="1">
        <f t="shared" si="123"/>
        <v>0</v>
      </c>
      <c r="BU142" s="1">
        <f t="shared" si="124"/>
        <v>0</v>
      </c>
      <c r="BV142" s="1">
        <f t="shared" si="125"/>
        <v>0</v>
      </c>
      <c r="BW142" s="1">
        <f t="shared" si="126"/>
        <v>0</v>
      </c>
      <c r="BX142" s="1">
        <f t="shared" si="127"/>
        <v>0</v>
      </c>
      <c r="BY142" s="1">
        <f t="shared" si="128"/>
        <v>0</v>
      </c>
      <c r="BZ142" s="1">
        <f t="shared" si="129"/>
        <v>0</v>
      </c>
      <c r="CA142" s="1">
        <f t="shared" si="130"/>
        <v>0</v>
      </c>
      <c r="CB142" s="1">
        <f t="shared" si="131"/>
        <v>0</v>
      </c>
      <c r="CC142" s="1">
        <f t="shared" si="132"/>
        <v>13</v>
      </c>
      <c r="CD142" s="1">
        <f t="shared" si="133"/>
        <v>8</v>
      </c>
      <c r="CE142" s="1">
        <f t="shared" si="134"/>
        <v>31</v>
      </c>
      <c r="CF142" s="1">
        <f t="shared" si="135"/>
        <v>0</v>
      </c>
      <c r="CG142" s="1">
        <f t="shared" si="136"/>
        <v>5</v>
      </c>
      <c r="CH142" s="1">
        <f t="shared" si="137"/>
        <v>10</v>
      </c>
      <c r="CI142" s="1">
        <f t="shared" si="138"/>
        <v>85</v>
      </c>
      <c r="CJ142" s="1">
        <f t="shared" si="139"/>
        <v>1</v>
      </c>
      <c r="CK142" s="1">
        <f t="shared" si="140"/>
        <v>1</v>
      </c>
      <c r="CL142" s="1">
        <f t="shared" si="141"/>
        <v>37</v>
      </c>
      <c r="CM142" s="1">
        <f t="shared" si="142"/>
        <v>105</v>
      </c>
      <c r="CN142" s="1">
        <f t="shared" si="143"/>
        <v>641</v>
      </c>
    </row>
    <row r="143" spans="1:92" ht="13.15" customHeight="1">
      <c r="B143" s="3" t="s">
        <v>1721</v>
      </c>
      <c r="C143" s="1" t="s">
        <v>852</v>
      </c>
      <c r="D143" s="1" t="s">
        <v>853</v>
      </c>
      <c r="E143" s="35">
        <v>634173.96</v>
      </c>
      <c r="F143" s="35">
        <v>6583385.2800000003</v>
      </c>
      <c r="G143" s="4" t="s">
        <v>854</v>
      </c>
      <c r="H143" s="5">
        <v>71.64</v>
      </c>
      <c r="I143" s="5">
        <v>0.83</v>
      </c>
      <c r="J143" s="5">
        <v>16.2</v>
      </c>
      <c r="K143" s="5">
        <v>17</v>
      </c>
      <c r="L143" s="24">
        <v>2.94</v>
      </c>
      <c r="M143" s="24">
        <f t="shared" si="97"/>
        <v>68.7</v>
      </c>
      <c r="N143" s="6">
        <v>42850</v>
      </c>
      <c r="O143" s="1" t="s">
        <v>855</v>
      </c>
      <c r="P143" s="9" t="s">
        <v>83</v>
      </c>
      <c r="Q143" s="8">
        <v>0.3</v>
      </c>
      <c r="R143" s="9" t="s">
        <v>856</v>
      </c>
      <c r="S143" s="8">
        <v>1.5</v>
      </c>
      <c r="T143" s="9" t="s">
        <v>857</v>
      </c>
      <c r="AI143" s="42" t="s">
        <v>858</v>
      </c>
      <c r="AJ143" s="42" t="s">
        <v>859</v>
      </c>
      <c r="AK143" s="49" t="s">
        <v>1804</v>
      </c>
      <c r="AM143" s="1" t="s">
        <v>575</v>
      </c>
      <c r="AN143" s="1" t="s">
        <v>860</v>
      </c>
      <c r="AO143" s="13" t="str">
        <f>algandmed!AP143</f>
        <v>VPA on terve. Päise avamiseks padrunvõti 19. Veepinnal naftasaaduste kihti pole, põhjas pehme sete (18 cm). Algne sügavus oli oli 17m.</v>
      </c>
      <c r="AP143" s="13" t="str">
        <f>algandmed!AQ143</f>
        <v>Proov võeti pumbaga MP-1.</v>
      </c>
      <c r="AQ143" s="13" t="str">
        <f>algandmed!AR143</f>
        <v>Proovi võtmisel 14.09.2017 oli vett VPA-s 87l, pumba sügavus 11m manteltoru otsast. Pumbates sagedusega 200Hz, alanes veetase pumbani. Proov võeti pärast 1-kordse veekoguse välja pumpamist (31 minutit) sagedusel 115Hz.</v>
      </c>
      <c r="AR143" s="13" t="str">
        <f>algandmed!AS143</f>
        <v>Jätkata seiret.</v>
      </c>
      <c r="AS143" s="1" t="s">
        <v>861</v>
      </c>
      <c r="AU143" s="1">
        <f t="shared" si="98"/>
        <v>0</v>
      </c>
      <c r="AV143" s="1">
        <f t="shared" si="99"/>
        <v>4</v>
      </c>
      <c r="AW143" s="1">
        <f t="shared" si="100"/>
        <v>10</v>
      </c>
      <c r="AX143" s="1">
        <f t="shared" si="101"/>
        <v>31</v>
      </c>
      <c r="AY143" s="1">
        <f t="shared" si="102"/>
        <v>9</v>
      </c>
      <c r="AZ143" s="1">
        <f t="shared" si="103"/>
        <v>10</v>
      </c>
      <c r="BA143" s="1">
        <f t="shared" si="104"/>
        <v>14</v>
      </c>
      <c r="BB143" s="1">
        <f t="shared" si="105"/>
        <v>5</v>
      </c>
      <c r="BC143" s="1">
        <f t="shared" si="106"/>
        <v>4</v>
      </c>
      <c r="BD143" s="1">
        <f t="shared" si="107"/>
        <v>4</v>
      </c>
      <c r="BE143" s="1">
        <f t="shared" si="108"/>
        <v>2</v>
      </c>
      <c r="BF143" s="1">
        <f t="shared" si="109"/>
        <v>4</v>
      </c>
      <c r="BG143" s="1">
        <f t="shared" si="110"/>
        <v>4</v>
      </c>
      <c r="BH143" s="1">
        <f t="shared" si="111"/>
        <v>5</v>
      </c>
      <c r="BI143" s="1">
        <f t="shared" si="112"/>
        <v>42</v>
      </c>
      <c r="BJ143" s="1">
        <f t="shared" si="113"/>
        <v>4</v>
      </c>
      <c r="BK143" s="1">
        <f t="shared" si="114"/>
        <v>3</v>
      </c>
      <c r="BL143" s="1">
        <f t="shared" si="115"/>
        <v>150</v>
      </c>
      <c r="BM143" s="1">
        <f t="shared" si="116"/>
        <v>3</v>
      </c>
      <c r="BN143" s="1">
        <f t="shared" si="117"/>
        <v>51</v>
      </c>
      <c r="BO143" s="1">
        <f t="shared" si="118"/>
        <v>0</v>
      </c>
      <c r="BP143" s="1">
        <f t="shared" si="119"/>
        <v>0</v>
      </c>
      <c r="BQ143" s="1">
        <f t="shared" si="120"/>
        <v>0</v>
      </c>
      <c r="BR143" s="1">
        <f t="shared" si="121"/>
        <v>0</v>
      </c>
      <c r="BS143" s="1">
        <f t="shared" si="122"/>
        <v>0</v>
      </c>
      <c r="BT143" s="1">
        <f t="shared" si="123"/>
        <v>0</v>
      </c>
      <c r="BU143" s="1">
        <f t="shared" si="124"/>
        <v>0</v>
      </c>
      <c r="BV143" s="1">
        <f t="shared" si="125"/>
        <v>0</v>
      </c>
      <c r="BW143" s="1">
        <f t="shared" si="126"/>
        <v>0</v>
      </c>
      <c r="BX143" s="1">
        <f t="shared" si="127"/>
        <v>0</v>
      </c>
      <c r="BY143" s="1">
        <f t="shared" si="128"/>
        <v>0</v>
      </c>
      <c r="BZ143" s="1">
        <f t="shared" si="129"/>
        <v>0</v>
      </c>
      <c r="CA143" s="1">
        <f t="shared" si="130"/>
        <v>0</v>
      </c>
      <c r="CB143" s="1">
        <f t="shared" si="131"/>
        <v>0</v>
      </c>
      <c r="CC143" s="1">
        <f t="shared" si="132"/>
        <v>17</v>
      </c>
      <c r="CD143" s="1">
        <f t="shared" si="133"/>
        <v>8</v>
      </c>
      <c r="CE143" s="1">
        <f t="shared" si="134"/>
        <v>84</v>
      </c>
      <c r="CF143" s="1">
        <f t="shared" si="135"/>
        <v>0</v>
      </c>
      <c r="CG143" s="1">
        <f t="shared" si="136"/>
        <v>10</v>
      </c>
      <c r="CH143" s="1">
        <f t="shared" si="137"/>
        <v>11</v>
      </c>
      <c r="CI143" s="1">
        <f t="shared" si="138"/>
        <v>134</v>
      </c>
      <c r="CJ143" s="1">
        <f t="shared" si="139"/>
        <v>25</v>
      </c>
      <c r="CK143" s="1">
        <f t="shared" si="140"/>
        <v>218</v>
      </c>
      <c r="CL143" s="1">
        <f t="shared" si="141"/>
        <v>15</v>
      </c>
      <c r="CM143" s="1">
        <f t="shared" si="142"/>
        <v>68</v>
      </c>
      <c r="CN143" s="1">
        <f t="shared" si="143"/>
        <v>949</v>
      </c>
    </row>
    <row r="144" spans="1:92" ht="13.15" customHeight="1">
      <c r="B144" s="3" t="s">
        <v>1722</v>
      </c>
      <c r="C144" s="1" t="s">
        <v>852</v>
      </c>
      <c r="D144" s="1" t="s">
        <v>853</v>
      </c>
      <c r="E144" s="35">
        <v>634238.98</v>
      </c>
      <c r="F144" s="35">
        <v>6583328.5</v>
      </c>
      <c r="G144" s="4" t="s">
        <v>862</v>
      </c>
      <c r="H144" s="5">
        <v>71.75</v>
      </c>
      <c r="I144" s="5">
        <v>1.02</v>
      </c>
      <c r="J144" s="5">
        <v>5.3</v>
      </c>
      <c r="K144" s="5">
        <v>6.3</v>
      </c>
      <c r="L144" s="24">
        <v>3.11</v>
      </c>
      <c r="M144" s="24">
        <f t="shared" si="97"/>
        <v>68.64</v>
      </c>
      <c r="N144" s="6">
        <v>42850</v>
      </c>
      <c r="O144" s="1" t="s">
        <v>863</v>
      </c>
      <c r="P144" s="9" t="s">
        <v>83</v>
      </c>
      <c r="Q144" s="8">
        <v>0.2</v>
      </c>
      <c r="R144" s="9" t="s">
        <v>864</v>
      </c>
      <c r="S144" s="8">
        <v>2.1</v>
      </c>
      <c r="T144" s="9" t="s">
        <v>865</v>
      </c>
      <c r="AI144" s="42" t="s">
        <v>658</v>
      </c>
      <c r="AJ144" s="42" t="s">
        <v>80</v>
      </c>
      <c r="AM144" s="1" t="s">
        <v>575</v>
      </c>
      <c r="AN144" s="1" t="s">
        <v>860</v>
      </c>
      <c r="AO144" s="13" t="str">
        <f>algandmed!AP144</f>
        <v>VPA on terve. Päise avamiseks padrunvõti 19 (polt on katki murtud, päis tuleb asendada uuega, 146mm manteltorule sobilikuga). Veepinnal naftasaaduste kihti pole.</v>
      </c>
      <c r="AP144" s="13" t="str">
        <f>algandmed!AQ144</f>
        <v>Proov võeti pumbaga MP-1.</v>
      </c>
      <c r="AQ144" s="13" t="str">
        <f>algandmed!AR144</f>
        <v>Proovi võtmisel 14.09.2017 oli vett VPA-s 18l, pumba sügavus 6,1m manteltoru otsast. Pumbates sagedusega 250Hz, alanes veetase 100 sekundiga pumbani. Proov võeti pärast 4-kordse veekoguse välja pumpamist (11 minutit) sagedusel 115Hz. q 0,11. S 1,19</v>
      </c>
      <c r="AR144" s="13" t="str">
        <f>algandmed!AS144</f>
        <v>Jätkata seiret.</v>
      </c>
      <c r="AS144" s="1" t="s">
        <v>866</v>
      </c>
      <c r="AU144" s="1">
        <f t="shared" si="98"/>
        <v>0</v>
      </c>
      <c r="AV144" s="1">
        <f t="shared" si="99"/>
        <v>4</v>
      </c>
      <c r="AW144" s="1">
        <f t="shared" si="100"/>
        <v>10</v>
      </c>
      <c r="AX144" s="1">
        <f t="shared" si="101"/>
        <v>31</v>
      </c>
      <c r="AY144" s="1">
        <f t="shared" si="102"/>
        <v>9</v>
      </c>
      <c r="AZ144" s="1">
        <f t="shared" si="103"/>
        <v>9</v>
      </c>
      <c r="BA144" s="1">
        <f t="shared" si="104"/>
        <v>14</v>
      </c>
      <c r="BB144" s="1">
        <f t="shared" si="105"/>
        <v>5</v>
      </c>
      <c r="BC144" s="1">
        <f t="shared" si="106"/>
        <v>4</v>
      </c>
      <c r="BD144" s="1">
        <f t="shared" si="107"/>
        <v>3</v>
      </c>
      <c r="BE144" s="1">
        <f t="shared" si="108"/>
        <v>3</v>
      </c>
      <c r="BF144" s="1">
        <f t="shared" si="109"/>
        <v>4</v>
      </c>
      <c r="BG144" s="1">
        <f t="shared" si="110"/>
        <v>5</v>
      </c>
      <c r="BH144" s="1">
        <f t="shared" si="111"/>
        <v>5</v>
      </c>
      <c r="BI144" s="1">
        <f t="shared" si="112"/>
        <v>41</v>
      </c>
      <c r="BJ144" s="1">
        <f t="shared" si="113"/>
        <v>4</v>
      </c>
      <c r="BK144" s="1">
        <f t="shared" si="114"/>
        <v>3</v>
      </c>
      <c r="BL144" s="1">
        <f t="shared" si="115"/>
        <v>106</v>
      </c>
      <c r="BM144" s="1">
        <f t="shared" si="116"/>
        <v>3</v>
      </c>
      <c r="BN144" s="1">
        <f t="shared" si="117"/>
        <v>53</v>
      </c>
      <c r="BO144" s="1">
        <f t="shared" si="118"/>
        <v>0</v>
      </c>
      <c r="BP144" s="1">
        <f t="shared" si="119"/>
        <v>0</v>
      </c>
      <c r="BQ144" s="1">
        <f t="shared" si="120"/>
        <v>0</v>
      </c>
      <c r="BR144" s="1">
        <f t="shared" si="121"/>
        <v>0</v>
      </c>
      <c r="BS144" s="1">
        <f t="shared" si="122"/>
        <v>0</v>
      </c>
      <c r="BT144" s="1">
        <f t="shared" si="123"/>
        <v>0</v>
      </c>
      <c r="BU144" s="1">
        <f t="shared" si="124"/>
        <v>0</v>
      </c>
      <c r="BV144" s="1">
        <f t="shared" si="125"/>
        <v>0</v>
      </c>
      <c r="BW144" s="1">
        <f t="shared" si="126"/>
        <v>0</v>
      </c>
      <c r="BX144" s="1">
        <f t="shared" si="127"/>
        <v>0</v>
      </c>
      <c r="BY144" s="1">
        <f t="shared" si="128"/>
        <v>0</v>
      </c>
      <c r="BZ144" s="1">
        <f t="shared" si="129"/>
        <v>0</v>
      </c>
      <c r="CA144" s="1">
        <f t="shared" si="130"/>
        <v>0</v>
      </c>
      <c r="CB144" s="1">
        <f t="shared" si="131"/>
        <v>0</v>
      </c>
      <c r="CC144" s="1">
        <f t="shared" si="132"/>
        <v>12</v>
      </c>
      <c r="CD144" s="1">
        <f t="shared" si="133"/>
        <v>1</v>
      </c>
      <c r="CE144" s="1">
        <f t="shared" si="134"/>
        <v>0</v>
      </c>
      <c r="CF144" s="1">
        <f t="shared" si="135"/>
        <v>0</v>
      </c>
      <c r="CG144" s="1">
        <f t="shared" si="136"/>
        <v>10</v>
      </c>
      <c r="CH144" s="1">
        <f t="shared" si="137"/>
        <v>11</v>
      </c>
      <c r="CI144" s="1">
        <f t="shared" si="138"/>
        <v>161</v>
      </c>
      <c r="CJ144" s="1">
        <f t="shared" si="139"/>
        <v>25</v>
      </c>
      <c r="CK144" s="1">
        <f t="shared" si="140"/>
        <v>248</v>
      </c>
      <c r="CL144" s="1">
        <f t="shared" si="141"/>
        <v>15</v>
      </c>
      <c r="CM144" s="1">
        <f t="shared" si="142"/>
        <v>68</v>
      </c>
      <c r="CN144" s="1">
        <f t="shared" si="143"/>
        <v>867</v>
      </c>
    </row>
    <row r="145" spans="1:92" ht="13.15" customHeight="1">
      <c r="B145" s="3" t="s">
        <v>1723</v>
      </c>
      <c r="C145" s="1" t="s">
        <v>852</v>
      </c>
      <c r="D145" s="1" t="s">
        <v>853</v>
      </c>
      <c r="E145" s="5">
        <v>634265</v>
      </c>
      <c r="F145" s="5">
        <v>6583398</v>
      </c>
      <c r="G145" s="4" t="s">
        <v>867</v>
      </c>
      <c r="H145" s="5">
        <v>69.5</v>
      </c>
      <c r="I145" s="5">
        <v>0</v>
      </c>
      <c r="K145" s="5">
        <v>7</v>
      </c>
      <c r="L145" s="24">
        <f>I145+2.7</f>
        <v>2.7</v>
      </c>
      <c r="M145" s="24">
        <f t="shared" si="97"/>
        <v>66.8</v>
      </c>
      <c r="N145" s="6">
        <v>34135</v>
      </c>
      <c r="O145" s="1" t="s">
        <v>868</v>
      </c>
      <c r="P145" s="9" t="s">
        <v>83</v>
      </c>
      <c r="Q145" s="8">
        <v>0.3</v>
      </c>
      <c r="R145" s="9" t="s">
        <v>869</v>
      </c>
      <c r="S145" s="8">
        <v>2.2999999999999998</v>
      </c>
      <c r="T145" s="9" t="s">
        <v>870</v>
      </c>
      <c r="AI145" s="42" t="s">
        <v>871</v>
      </c>
      <c r="AJ145" s="42" t="s">
        <v>872</v>
      </c>
      <c r="AK145" s="49" t="s">
        <v>1805</v>
      </c>
      <c r="AM145" s="1" t="s">
        <v>575</v>
      </c>
      <c r="AN145" s="1" t="s">
        <v>860</v>
      </c>
      <c r="AO145" s="13" t="str">
        <f>algandmed!AP145</f>
        <v>VPA on hävinud, asukoht oli haritava põllu peal.</v>
      </c>
      <c r="AP145" s="13" t="str">
        <f>algandmed!AQ145</f>
        <v>-</v>
      </c>
      <c r="AQ145" s="13" t="str">
        <f>algandmed!AR145</f>
        <v>-</v>
      </c>
      <c r="AR145" s="13" t="str">
        <f>algandmed!AS145</f>
        <v>-</v>
      </c>
      <c r="AS145" s="1" t="s">
        <v>873</v>
      </c>
      <c r="AU145" s="1">
        <f t="shared" si="98"/>
        <v>0</v>
      </c>
      <c r="AV145" s="1">
        <f t="shared" si="99"/>
        <v>4</v>
      </c>
      <c r="AW145" s="1">
        <f t="shared" si="100"/>
        <v>10</v>
      </c>
      <c r="AX145" s="1">
        <f t="shared" si="101"/>
        <v>31</v>
      </c>
      <c r="AY145" s="1">
        <f t="shared" si="102"/>
        <v>6</v>
      </c>
      <c r="AZ145" s="1">
        <f t="shared" si="103"/>
        <v>7</v>
      </c>
      <c r="BA145" s="1">
        <f t="shared" si="104"/>
        <v>14</v>
      </c>
      <c r="BB145" s="1">
        <f t="shared" si="105"/>
        <v>4</v>
      </c>
      <c r="BC145" s="1">
        <f t="shared" si="106"/>
        <v>1</v>
      </c>
      <c r="BD145" s="1">
        <f t="shared" si="107"/>
        <v>0</v>
      </c>
      <c r="BE145" s="1">
        <f t="shared" si="108"/>
        <v>1</v>
      </c>
      <c r="BF145" s="1">
        <f t="shared" si="109"/>
        <v>3</v>
      </c>
      <c r="BG145" s="1">
        <f t="shared" si="110"/>
        <v>4</v>
      </c>
      <c r="BH145" s="1">
        <f t="shared" si="111"/>
        <v>5</v>
      </c>
      <c r="BI145" s="1">
        <f t="shared" si="112"/>
        <v>38</v>
      </c>
      <c r="BJ145" s="1">
        <f t="shared" si="113"/>
        <v>4</v>
      </c>
      <c r="BK145" s="1">
        <f t="shared" si="114"/>
        <v>3</v>
      </c>
      <c r="BL145" s="1">
        <f t="shared" si="115"/>
        <v>108</v>
      </c>
      <c r="BM145" s="1">
        <f t="shared" si="116"/>
        <v>3</v>
      </c>
      <c r="BN145" s="1">
        <f t="shared" si="117"/>
        <v>27</v>
      </c>
      <c r="BO145" s="1">
        <f t="shared" si="118"/>
        <v>0</v>
      </c>
      <c r="BP145" s="1">
        <f t="shared" si="119"/>
        <v>0</v>
      </c>
      <c r="BQ145" s="1">
        <f t="shared" si="120"/>
        <v>0</v>
      </c>
      <c r="BR145" s="1">
        <f t="shared" si="121"/>
        <v>0</v>
      </c>
      <c r="BS145" s="1">
        <f t="shared" si="122"/>
        <v>0</v>
      </c>
      <c r="BT145" s="1">
        <f t="shared" si="123"/>
        <v>0</v>
      </c>
      <c r="BU145" s="1">
        <f t="shared" si="124"/>
        <v>0</v>
      </c>
      <c r="BV145" s="1">
        <f t="shared" si="125"/>
        <v>0</v>
      </c>
      <c r="BW145" s="1">
        <f t="shared" si="126"/>
        <v>0</v>
      </c>
      <c r="BX145" s="1">
        <f t="shared" si="127"/>
        <v>0</v>
      </c>
      <c r="BY145" s="1">
        <f t="shared" si="128"/>
        <v>0</v>
      </c>
      <c r="BZ145" s="1">
        <f t="shared" si="129"/>
        <v>0</v>
      </c>
      <c r="CA145" s="1">
        <f t="shared" si="130"/>
        <v>0</v>
      </c>
      <c r="CB145" s="1">
        <f t="shared" si="131"/>
        <v>0</v>
      </c>
      <c r="CC145" s="1">
        <f t="shared" si="132"/>
        <v>27</v>
      </c>
      <c r="CD145" s="1">
        <f t="shared" si="133"/>
        <v>8</v>
      </c>
      <c r="CE145" s="1">
        <f t="shared" si="134"/>
        <v>37</v>
      </c>
      <c r="CF145" s="1">
        <f t="shared" si="135"/>
        <v>0</v>
      </c>
      <c r="CG145" s="1">
        <f t="shared" si="136"/>
        <v>10</v>
      </c>
      <c r="CH145" s="1">
        <f t="shared" si="137"/>
        <v>11</v>
      </c>
      <c r="CI145" s="1">
        <f t="shared" si="138"/>
        <v>48</v>
      </c>
      <c r="CJ145" s="1">
        <f t="shared" si="139"/>
        <v>1</v>
      </c>
      <c r="CK145" s="1">
        <f t="shared" si="140"/>
        <v>1</v>
      </c>
      <c r="CL145" s="1">
        <f t="shared" si="141"/>
        <v>1</v>
      </c>
      <c r="CM145" s="1">
        <f t="shared" si="142"/>
        <v>68</v>
      </c>
      <c r="CN145" s="1">
        <f t="shared" si="143"/>
        <v>485</v>
      </c>
    </row>
    <row r="146" spans="1:92" ht="13.15" customHeight="1">
      <c r="B146" s="3" t="s">
        <v>1721</v>
      </c>
      <c r="C146" s="1" t="s">
        <v>874</v>
      </c>
      <c r="D146" s="1" t="s">
        <v>875</v>
      </c>
      <c r="E146" s="35">
        <v>635748.78</v>
      </c>
      <c r="F146" s="35">
        <v>6582213.3700000001</v>
      </c>
      <c r="G146" s="4" t="s">
        <v>876</v>
      </c>
      <c r="H146" s="5">
        <v>76.25</v>
      </c>
      <c r="I146" s="5">
        <v>0.56999999999999995</v>
      </c>
      <c r="J146" s="5">
        <v>6.24</v>
      </c>
      <c r="K146" s="5">
        <v>6.8</v>
      </c>
      <c r="L146" s="24">
        <v>4.24</v>
      </c>
      <c r="M146" s="24">
        <f t="shared" si="97"/>
        <v>72.010000000000005</v>
      </c>
      <c r="N146" s="6">
        <v>42843</v>
      </c>
      <c r="O146" s="1" t="s">
        <v>877</v>
      </c>
      <c r="P146" s="9" t="s">
        <v>83</v>
      </c>
      <c r="Q146" s="8">
        <v>0.3</v>
      </c>
      <c r="R146" s="9" t="s">
        <v>878</v>
      </c>
      <c r="S146" s="8">
        <v>0.6</v>
      </c>
      <c r="T146" s="9" t="s">
        <v>879</v>
      </c>
      <c r="U146" s="8">
        <v>2.6</v>
      </c>
      <c r="V146" s="9" t="s">
        <v>880</v>
      </c>
      <c r="AI146" s="42" t="s">
        <v>881</v>
      </c>
      <c r="AJ146" s="42" t="s">
        <v>882</v>
      </c>
      <c r="AK146" s="48" t="s">
        <v>1815</v>
      </c>
      <c r="AM146" s="1" t="s">
        <v>575</v>
      </c>
      <c r="AN146" s="1" t="s">
        <v>658</v>
      </c>
      <c r="AO146" s="13" t="str">
        <f>algandmed!AP146</f>
        <v>VPA on terve. Puudus päis; paigaldatud uus päis. Päise avamiseks 6-kantvõti 8. Veepinnal naftasaaduste kihti pole, põhjas õline sete. Algne sügavus oli oli 6,8m.</v>
      </c>
      <c r="AP146" s="13" t="str">
        <f>algandmed!AQ146</f>
        <v>Proov võeti pumbaga MP-1.</v>
      </c>
      <c r="AQ146" s="13" t="str">
        <f>algandmed!AR146</f>
        <v>Proovi võtmisel 14.09.2017 oli vett VPA-s 14l, pumba sügavus 6,3m manteltoru otsast. Proov võeti pärast 4-kordse veekoguse välja pumpamist (3 minutit) sagedusel 200Hz. q 0,27. S 0,01</v>
      </c>
      <c r="AR146" s="13" t="str">
        <f>algandmed!AS146</f>
        <v>Jätkata seiret.</v>
      </c>
      <c r="AS146" s="1" t="s">
        <v>883</v>
      </c>
      <c r="AU146" s="1">
        <f t="shared" si="98"/>
        <v>0</v>
      </c>
      <c r="AV146" s="1">
        <f t="shared" si="99"/>
        <v>4</v>
      </c>
      <c r="AW146" s="1">
        <f t="shared" si="100"/>
        <v>10</v>
      </c>
      <c r="AX146" s="1">
        <f t="shared" si="101"/>
        <v>21</v>
      </c>
      <c r="AY146" s="1">
        <f t="shared" si="102"/>
        <v>9</v>
      </c>
      <c r="AZ146" s="1">
        <f t="shared" si="103"/>
        <v>10</v>
      </c>
      <c r="BA146" s="1">
        <f t="shared" si="104"/>
        <v>14</v>
      </c>
      <c r="BB146" s="1">
        <f t="shared" si="105"/>
        <v>5</v>
      </c>
      <c r="BC146" s="1">
        <f t="shared" si="106"/>
        <v>4</v>
      </c>
      <c r="BD146" s="1">
        <f t="shared" si="107"/>
        <v>4</v>
      </c>
      <c r="BE146" s="1">
        <f t="shared" si="108"/>
        <v>3</v>
      </c>
      <c r="BF146" s="1">
        <f t="shared" si="109"/>
        <v>4</v>
      </c>
      <c r="BG146" s="1">
        <f t="shared" si="110"/>
        <v>5</v>
      </c>
      <c r="BH146" s="1">
        <f t="shared" si="111"/>
        <v>5</v>
      </c>
      <c r="BI146" s="1">
        <f t="shared" si="112"/>
        <v>44</v>
      </c>
      <c r="BJ146" s="1">
        <f t="shared" si="113"/>
        <v>4</v>
      </c>
      <c r="BK146" s="1">
        <f t="shared" si="114"/>
        <v>3</v>
      </c>
      <c r="BL146" s="1">
        <f t="shared" si="115"/>
        <v>32</v>
      </c>
      <c r="BM146" s="1">
        <f t="shared" si="116"/>
        <v>3</v>
      </c>
      <c r="BN146" s="1">
        <f t="shared" si="117"/>
        <v>106</v>
      </c>
      <c r="BO146" s="1">
        <f t="shared" si="118"/>
        <v>3</v>
      </c>
      <c r="BP146" s="1">
        <f t="shared" si="119"/>
        <v>75</v>
      </c>
      <c r="BQ146" s="1">
        <f t="shared" si="120"/>
        <v>0</v>
      </c>
      <c r="BR146" s="1">
        <f t="shared" si="121"/>
        <v>0</v>
      </c>
      <c r="BS146" s="1">
        <f t="shared" si="122"/>
        <v>0</v>
      </c>
      <c r="BT146" s="1">
        <f t="shared" si="123"/>
        <v>0</v>
      </c>
      <c r="BU146" s="1">
        <f t="shared" si="124"/>
        <v>0</v>
      </c>
      <c r="BV146" s="1">
        <f t="shared" si="125"/>
        <v>0</v>
      </c>
      <c r="BW146" s="1">
        <f t="shared" si="126"/>
        <v>0</v>
      </c>
      <c r="BX146" s="1">
        <f t="shared" si="127"/>
        <v>0</v>
      </c>
      <c r="BY146" s="1">
        <f t="shared" si="128"/>
        <v>0</v>
      </c>
      <c r="BZ146" s="1">
        <f t="shared" si="129"/>
        <v>0</v>
      </c>
      <c r="CA146" s="1">
        <f t="shared" si="130"/>
        <v>0</v>
      </c>
      <c r="CB146" s="1">
        <f t="shared" si="131"/>
        <v>0</v>
      </c>
      <c r="CC146" s="1">
        <f t="shared" si="132"/>
        <v>11</v>
      </c>
      <c r="CD146" s="1">
        <f t="shared" si="133"/>
        <v>8</v>
      </c>
      <c r="CE146" s="1">
        <f t="shared" si="134"/>
        <v>45</v>
      </c>
      <c r="CF146" s="1">
        <f t="shared" si="135"/>
        <v>0</v>
      </c>
      <c r="CG146" s="1">
        <f t="shared" si="136"/>
        <v>10</v>
      </c>
      <c r="CH146" s="1">
        <f t="shared" si="137"/>
        <v>12</v>
      </c>
      <c r="CI146" s="1">
        <f t="shared" si="138"/>
        <v>161</v>
      </c>
      <c r="CJ146" s="1">
        <f t="shared" si="139"/>
        <v>25</v>
      </c>
      <c r="CK146" s="1">
        <f t="shared" si="140"/>
        <v>182</v>
      </c>
      <c r="CL146" s="1">
        <f t="shared" si="141"/>
        <v>15</v>
      </c>
      <c r="CM146" s="1">
        <f t="shared" si="142"/>
        <v>65</v>
      </c>
      <c r="CN146" s="1">
        <f t="shared" si="143"/>
        <v>902</v>
      </c>
    </row>
    <row r="147" spans="1:92" ht="13.15" customHeight="1">
      <c r="B147" s="3" t="s">
        <v>1722</v>
      </c>
      <c r="C147" s="1" t="s">
        <v>874</v>
      </c>
      <c r="D147" s="1" t="s">
        <v>875</v>
      </c>
      <c r="E147" s="35">
        <v>635608.93999999994</v>
      </c>
      <c r="F147" s="35">
        <v>6582383.9800000004</v>
      </c>
      <c r="G147" s="4" t="s">
        <v>876</v>
      </c>
      <c r="H147" s="5">
        <v>76.62</v>
      </c>
      <c r="I147" s="5">
        <v>0.71</v>
      </c>
      <c r="J147" s="5">
        <v>4.9000000000000004</v>
      </c>
      <c r="K147" s="5">
        <v>8</v>
      </c>
      <c r="L147" s="24">
        <v>5.6</v>
      </c>
      <c r="M147" s="24">
        <f t="shared" si="97"/>
        <v>71.02000000000001</v>
      </c>
      <c r="N147" s="6">
        <v>42843</v>
      </c>
      <c r="O147" s="1" t="s">
        <v>884</v>
      </c>
      <c r="P147" s="9" t="s">
        <v>885</v>
      </c>
      <c r="Q147" s="8">
        <v>1.5</v>
      </c>
      <c r="R147" s="9" t="s">
        <v>83</v>
      </c>
      <c r="S147" s="8">
        <v>1.7</v>
      </c>
      <c r="T147" s="9" t="s">
        <v>878</v>
      </c>
      <c r="U147" s="8">
        <v>2</v>
      </c>
      <c r="V147" s="9" t="s">
        <v>886</v>
      </c>
      <c r="W147" s="8">
        <v>3</v>
      </c>
      <c r="X147" s="9" t="s">
        <v>887</v>
      </c>
      <c r="AI147" s="42" t="s">
        <v>881</v>
      </c>
      <c r="AJ147" s="42" t="s">
        <v>882</v>
      </c>
      <c r="AK147" s="48" t="s">
        <v>1815</v>
      </c>
      <c r="AM147" s="1" t="s">
        <v>575</v>
      </c>
      <c r="AN147" s="1" t="s">
        <v>658</v>
      </c>
      <c r="AO147" s="13" t="str">
        <f>algandmed!AP147</f>
        <v>VPA-l puudub päis. VPA on osaliselt täis loobitud ja kõveraks sõidetud, takistus 4,89m (torust 5,54m). Algne sügavus oli oli 8m.</v>
      </c>
      <c r="AP147" s="13" t="str">
        <f>algandmed!AQ147</f>
        <v>Proovi ei saa võtta.</v>
      </c>
      <c r="AQ147" s="13" t="str">
        <f>algandmed!AR147</f>
        <v>-</v>
      </c>
      <c r="AR147" s="13" t="str">
        <f>algandmed!AS147</f>
        <v>VPA tuleb puhastada settest, paigaldada uus kaitsetoru ja päis ning jätkata seiret.</v>
      </c>
      <c r="AS147" s="1" t="s">
        <v>883</v>
      </c>
      <c r="AU147" s="1">
        <f t="shared" si="98"/>
        <v>0</v>
      </c>
      <c r="AV147" s="1">
        <f t="shared" si="99"/>
        <v>4</v>
      </c>
      <c r="AW147" s="1">
        <f t="shared" si="100"/>
        <v>10</v>
      </c>
      <c r="AX147" s="1">
        <f t="shared" si="101"/>
        <v>21</v>
      </c>
      <c r="AY147" s="1">
        <f t="shared" si="102"/>
        <v>9</v>
      </c>
      <c r="AZ147" s="1">
        <f t="shared" si="103"/>
        <v>10</v>
      </c>
      <c r="BA147" s="1">
        <f t="shared" si="104"/>
        <v>14</v>
      </c>
      <c r="BB147" s="1">
        <f t="shared" si="105"/>
        <v>5</v>
      </c>
      <c r="BC147" s="1">
        <f t="shared" si="106"/>
        <v>4</v>
      </c>
      <c r="BD147" s="1">
        <f t="shared" si="107"/>
        <v>3</v>
      </c>
      <c r="BE147" s="1">
        <f t="shared" si="108"/>
        <v>1</v>
      </c>
      <c r="BF147" s="1">
        <f t="shared" si="109"/>
        <v>3</v>
      </c>
      <c r="BG147" s="1">
        <f t="shared" si="110"/>
        <v>5</v>
      </c>
      <c r="BH147" s="1">
        <f t="shared" si="111"/>
        <v>5</v>
      </c>
      <c r="BI147" s="1">
        <f t="shared" si="112"/>
        <v>44</v>
      </c>
      <c r="BJ147" s="1">
        <f t="shared" si="113"/>
        <v>57</v>
      </c>
      <c r="BK147" s="1">
        <f t="shared" si="114"/>
        <v>3</v>
      </c>
      <c r="BL147" s="1">
        <f t="shared" si="115"/>
        <v>4</v>
      </c>
      <c r="BM147" s="1">
        <f t="shared" si="116"/>
        <v>3</v>
      </c>
      <c r="BN147" s="1">
        <f t="shared" si="117"/>
        <v>32</v>
      </c>
      <c r="BO147" s="1">
        <f t="shared" si="118"/>
        <v>1</v>
      </c>
      <c r="BP147" s="1">
        <f t="shared" si="119"/>
        <v>124</v>
      </c>
      <c r="BQ147" s="1">
        <f t="shared" si="120"/>
        <v>1</v>
      </c>
      <c r="BR147" s="1">
        <f t="shared" si="121"/>
        <v>36</v>
      </c>
      <c r="BS147" s="1">
        <f t="shared" si="122"/>
        <v>0</v>
      </c>
      <c r="BT147" s="1">
        <f t="shared" si="123"/>
        <v>0</v>
      </c>
      <c r="BU147" s="1">
        <f t="shared" si="124"/>
        <v>0</v>
      </c>
      <c r="BV147" s="1">
        <f t="shared" si="125"/>
        <v>0</v>
      </c>
      <c r="BW147" s="1">
        <f t="shared" si="126"/>
        <v>0</v>
      </c>
      <c r="BX147" s="1">
        <f t="shared" si="127"/>
        <v>0</v>
      </c>
      <c r="BY147" s="1">
        <f t="shared" si="128"/>
        <v>0</v>
      </c>
      <c r="BZ147" s="1">
        <f t="shared" si="129"/>
        <v>0</v>
      </c>
      <c r="CA147" s="1">
        <f t="shared" si="130"/>
        <v>0</v>
      </c>
      <c r="CB147" s="1">
        <f t="shared" si="131"/>
        <v>0</v>
      </c>
      <c r="CC147" s="1">
        <f t="shared" si="132"/>
        <v>11</v>
      </c>
      <c r="CD147" s="1">
        <f t="shared" si="133"/>
        <v>8</v>
      </c>
      <c r="CE147" s="1">
        <f t="shared" si="134"/>
        <v>45</v>
      </c>
      <c r="CF147" s="1">
        <f t="shared" si="135"/>
        <v>0</v>
      </c>
      <c r="CG147" s="1">
        <f t="shared" si="136"/>
        <v>10</v>
      </c>
      <c r="CH147" s="1">
        <f t="shared" si="137"/>
        <v>12</v>
      </c>
      <c r="CI147" s="1">
        <f t="shared" si="138"/>
        <v>128</v>
      </c>
      <c r="CJ147" s="1">
        <f t="shared" si="139"/>
        <v>20</v>
      </c>
      <c r="CK147" s="1">
        <f t="shared" si="140"/>
        <v>1</v>
      </c>
      <c r="CL147" s="1">
        <f t="shared" si="141"/>
        <v>83</v>
      </c>
      <c r="CM147" s="1">
        <f t="shared" si="142"/>
        <v>65</v>
      </c>
      <c r="CN147" s="1">
        <f t="shared" si="143"/>
        <v>782</v>
      </c>
    </row>
    <row r="148" spans="1:92" ht="13.15" customHeight="1">
      <c r="B148" s="3" t="s">
        <v>712</v>
      </c>
      <c r="C148" s="1" t="s">
        <v>874</v>
      </c>
      <c r="D148" s="1" t="s">
        <v>875</v>
      </c>
      <c r="E148" s="35">
        <v>635542.63</v>
      </c>
      <c r="F148" s="35">
        <v>6582592.8399999999</v>
      </c>
      <c r="G148" s="4" t="s">
        <v>888</v>
      </c>
      <c r="H148" s="5">
        <v>77.73</v>
      </c>
      <c r="I148" s="5">
        <v>1.31</v>
      </c>
      <c r="J148" s="5">
        <v>6.72</v>
      </c>
      <c r="K148" s="5">
        <v>7.5</v>
      </c>
      <c r="L148" s="24">
        <v>5.61</v>
      </c>
      <c r="M148" s="24">
        <f t="shared" si="97"/>
        <v>72.12</v>
      </c>
      <c r="N148" s="6">
        <v>42843</v>
      </c>
      <c r="O148" s="1" t="s">
        <v>889</v>
      </c>
      <c r="P148" s="9" t="s">
        <v>890</v>
      </c>
      <c r="Q148" s="8">
        <v>0.5</v>
      </c>
      <c r="R148" s="9" t="s">
        <v>891</v>
      </c>
      <c r="S148" s="8">
        <v>5.5</v>
      </c>
      <c r="T148" s="9" t="s">
        <v>892</v>
      </c>
      <c r="AI148" s="42" t="s">
        <v>893</v>
      </c>
      <c r="AJ148" s="42" t="s">
        <v>894</v>
      </c>
      <c r="AK148" s="3" t="s">
        <v>1814</v>
      </c>
      <c r="AM148" s="1" t="s">
        <v>575</v>
      </c>
      <c r="AN148" s="1" t="s">
        <v>658</v>
      </c>
      <c r="AO148" s="13" t="str">
        <f>algandmed!AP148</f>
        <v>VPA on terve. VPA päis peal lahtiselt. Paigaldatud uus päis, avamiseks 6-kantvõti 8. Algne sügavus oli oli 7,5m. Veepinnal naftasaaduste kihti pole.</v>
      </c>
      <c r="AP148" s="13" t="str">
        <f>algandmed!AQ148</f>
        <v>Proov võeti pumbaga MP-1.</v>
      </c>
      <c r="AQ148" s="13" t="str">
        <f>algandmed!AR148</f>
        <v>Proovi võtmisel 14.09.2017 oli vett VPA-s 14l, pumba sügavus 7,7m manteltoru otsast. Proov võeti pärast 4-kordse veekoguse välja pumpamist (3 minutit) sagedusel 250Hz. q 0,33. S 0,15</v>
      </c>
      <c r="AR148" s="13" t="str">
        <f>algandmed!AS148</f>
        <v>Jätkata seiret.</v>
      </c>
      <c r="AS148" s="1" t="s">
        <v>895</v>
      </c>
      <c r="AU148" s="1">
        <f t="shared" si="98"/>
        <v>0</v>
      </c>
      <c r="AV148" s="1">
        <f t="shared" si="99"/>
        <v>5</v>
      </c>
      <c r="AW148" s="1">
        <f t="shared" si="100"/>
        <v>10</v>
      </c>
      <c r="AX148" s="1">
        <f t="shared" si="101"/>
        <v>21</v>
      </c>
      <c r="AY148" s="1">
        <f t="shared" si="102"/>
        <v>9</v>
      </c>
      <c r="AZ148" s="1">
        <f t="shared" si="103"/>
        <v>10</v>
      </c>
      <c r="BA148" s="1">
        <f t="shared" si="104"/>
        <v>14</v>
      </c>
      <c r="BB148" s="1">
        <f t="shared" si="105"/>
        <v>5</v>
      </c>
      <c r="BC148" s="1">
        <f t="shared" si="106"/>
        <v>4</v>
      </c>
      <c r="BD148" s="1">
        <f t="shared" si="107"/>
        <v>4</v>
      </c>
      <c r="BE148" s="1">
        <f t="shared" si="108"/>
        <v>3</v>
      </c>
      <c r="BF148" s="1">
        <f t="shared" si="109"/>
        <v>4</v>
      </c>
      <c r="BG148" s="1">
        <f t="shared" si="110"/>
        <v>5</v>
      </c>
      <c r="BH148" s="1">
        <f t="shared" si="111"/>
        <v>5</v>
      </c>
      <c r="BI148" s="1">
        <f t="shared" si="112"/>
        <v>41</v>
      </c>
      <c r="BJ148" s="1">
        <f t="shared" si="113"/>
        <v>21</v>
      </c>
      <c r="BK148" s="1">
        <f t="shared" si="114"/>
        <v>3</v>
      </c>
      <c r="BL148" s="1">
        <f t="shared" si="115"/>
        <v>159</v>
      </c>
      <c r="BM148" s="1">
        <f t="shared" si="116"/>
        <v>3</v>
      </c>
      <c r="BN148" s="1">
        <f t="shared" si="117"/>
        <v>39</v>
      </c>
      <c r="BO148" s="1">
        <f t="shared" si="118"/>
        <v>0</v>
      </c>
      <c r="BP148" s="1">
        <f t="shared" si="119"/>
        <v>0</v>
      </c>
      <c r="BQ148" s="1">
        <f t="shared" si="120"/>
        <v>0</v>
      </c>
      <c r="BR148" s="1">
        <f t="shared" si="121"/>
        <v>0</v>
      </c>
      <c r="BS148" s="1">
        <f t="shared" si="122"/>
        <v>0</v>
      </c>
      <c r="BT148" s="1">
        <f t="shared" si="123"/>
        <v>0</v>
      </c>
      <c r="BU148" s="1">
        <f t="shared" si="124"/>
        <v>0</v>
      </c>
      <c r="BV148" s="1">
        <f t="shared" si="125"/>
        <v>0</v>
      </c>
      <c r="BW148" s="1">
        <f t="shared" si="126"/>
        <v>0</v>
      </c>
      <c r="BX148" s="1">
        <f t="shared" si="127"/>
        <v>0</v>
      </c>
      <c r="BY148" s="1">
        <f t="shared" si="128"/>
        <v>0</v>
      </c>
      <c r="BZ148" s="1">
        <f t="shared" si="129"/>
        <v>0</v>
      </c>
      <c r="CA148" s="1">
        <f t="shared" si="130"/>
        <v>0</v>
      </c>
      <c r="CB148" s="1">
        <f t="shared" si="131"/>
        <v>0</v>
      </c>
      <c r="CC148" s="1">
        <f t="shared" si="132"/>
        <v>8</v>
      </c>
      <c r="CD148" s="1">
        <f t="shared" si="133"/>
        <v>8</v>
      </c>
      <c r="CE148" s="1">
        <f t="shared" si="134"/>
        <v>31</v>
      </c>
      <c r="CF148" s="1">
        <f t="shared" si="135"/>
        <v>0</v>
      </c>
      <c r="CG148" s="1">
        <f t="shared" si="136"/>
        <v>10</v>
      </c>
      <c r="CH148" s="1">
        <f t="shared" si="137"/>
        <v>12</v>
      </c>
      <c r="CI148" s="1">
        <f t="shared" si="138"/>
        <v>148</v>
      </c>
      <c r="CJ148" s="1">
        <f t="shared" si="139"/>
        <v>25</v>
      </c>
      <c r="CK148" s="1">
        <f t="shared" si="140"/>
        <v>182</v>
      </c>
      <c r="CL148" s="1">
        <f t="shared" si="141"/>
        <v>15</v>
      </c>
      <c r="CM148" s="1">
        <f t="shared" si="142"/>
        <v>54</v>
      </c>
      <c r="CN148" s="1">
        <f t="shared" si="143"/>
        <v>858</v>
      </c>
    </row>
    <row r="149" spans="1:92" ht="13.15" customHeight="1">
      <c r="B149" s="3" t="s">
        <v>717</v>
      </c>
      <c r="C149" s="1" t="s">
        <v>874</v>
      </c>
      <c r="D149" s="1" t="s">
        <v>875</v>
      </c>
      <c r="E149" s="35">
        <v>635549.87</v>
      </c>
      <c r="F149" s="35">
        <v>6582498.1299999999</v>
      </c>
      <c r="G149" s="4" t="s">
        <v>888</v>
      </c>
      <c r="H149" s="5">
        <v>76.569999999999993</v>
      </c>
      <c r="I149" s="5">
        <v>0.88</v>
      </c>
      <c r="J149" s="5">
        <v>6.76</v>
      </c>
      <c r="K149" s="5">
        <v>6.6</v>
      </c>
      <c r="L149" s="24">
        <v>4.46</v>
      </c>
      <c r="M149" s="24">
        <f t="shared" si="97"/>
        <v>72.11</v>
      </c>
      <c r="N149" s="6">
        <v>42843</v>
      </c>
      <c r="O149" s="1" t="s">
        <v>896</v>
      </c>
      <c r="P149" s="9" t="s">
        <v>890</v>
      </c>
      <c r="Q149" s="8">
        <v>0.5</v>
      </c>
      <c r="R149" s="9" t="s">
        <v>897</v>
      </c>
      <c r="S149" s="8">
        <v>4.2</v>
      </c>
      <c r="T149" s="9" t="s">
        <v>892</v>
      </c>
      <c r="AI149" s="42" t="s">
        <v>893</v>
      </c>
      <c r="AJ149" s="42" t="s">
        <v>894</v>
      </c>
      <c r="AK149" s="3" t="s">
        <v>1814</v>
      </c>
      <c r="AM149" s="1" t="s">
        <v>575</v>
      </c>
      <c r="AN149" s="1" t="s">
        <v>658</v>
      </c>
      <c r="AO149" s="13" t="str">
        <f>algandmed!AP149</f>
        <v>VPA on terve. VPA päis peal lahtiselt. Avamiseks padrunvõti 14. Veepinnal naftasaaduste kihti pole.</v>
      </c>
      <c r="AP149" s="13" t="str">
        <f>algandmed!AQ149</f>
        <v>Proov võeti pumbaga MP-1.</v>
      </c>
      <c r="AQ149" s="13" t="str">
        <f>algandmed!AR149</f>
        <v>Proovi võtmisel 14.09.2017 oli vett VPA-s 20l, pumba sügavus 7,4m manteltoru otsast. Proov võeti pärast 4-kordse veekoguse välja pumpamist (4 minutit) sagedusel 250Hz. q 0,33. S 0,16</v>
      </c>
      <c r="AR149" s="13" t="str">
        <f>algandmed!AS149</f>
        <v>Jätkata seiret.</v>
      </c>
      <c r="AS149" s="1" t="s">
        <v>895</v>
      </c>
      <c r="AU149" s="1">
        <f t="shared" si="98"/>
        <v>0</v>
      </c>
      <c r="AV149" s="1">
        <f t="shared" si="99"/>
        <v>5</v>
      </c>
      <c r="AW149" s="1">
        <f t="shared" si="100"/>
        <v>10</v>
      </c>
      <c r="AX149" s="1">
        <f t="shared" si="101"/>
        <v>21</v>
      </c>
      <c r="AY149" s="1">
        <f t="shared" si="102"/>
        <v>9</v>
      </c>
      <c r="AZ149" s="1">
        <f t="shared" si="103"/>
        <v>10</v>
      </c>
      <c r="BA149" s="1">
        <f t="shared" si="104"/>
        <v>14</v>
      </c>
      <c r="BB149" s="1">
        <f t="shared" si="105"/>
        <v>5</v>
      </c>
      <c r="BC149" s="1">
        <f t="shared" si="106"/>
        <v>4</v>
      </c>
      <c r="BD149" s="1">
        <f t="shared" si="107"/>
        <v>4</v>
      </c>
      <c r="BE149" s="1">
        <f t="shared" si="108"/>
        <v>3</v>
      </c>
      <c r="BF149" s="1">
        <f t="shared" si="109"/>
        <v>4</v>
      </c>
      <c r="BG149" s="1">
        <f t="shared" si="110"/>
        <v>5</v>
      </c>
      <c r="BH149" s="1">
        <f t="shared" si="111"/>
        <v>5</v>
      </c>
      <c r="BI149" s="1">
        <f t="shared" si="112"/>
        <v>44</v>
      </c>
      <c r="BJ149" s="1">
        <f t="shared" si="113"/>
        <v>21</v>
      </c>
      <c r="BK149" s="1">
        <f t="shared" si="114"/>
        <v>3</v>
      </c>
      <c r="BL149" s="1">
        <f t="shared" si="115"/>
        <v>133</v>
      </c>
      <c r="BM149" s="1">
        <f t="shared" si="116"/>
        <v>3</v>
      </c>
      <c r="BN149" s="1">
        <f t="shared" si="117"/>
        <v>39</v>
      </c>
      <c r="BO149" s="1">
        <f t="shared" si="118"/>
        <v>0</v>
      </c>
      <c r="BP149" s="1">
        <f t="shared" si="119"/>
        <v>0</v>
      </c>
      <c r="BQ149" s="1">
        <f t="shared" si="120"/>
        <v>0</v>
      </c>
      <c r="BR149" s="1">
        <f t="shared" si="121"/>
        <v>0</v>
      </c>
      <c r="BS149" s="1">
        <f t="shared" si="122"/>
        <v>0</v>
      </c>
      <c r="BT149" s="1">
        <f t="shared" si="123"/>
        <v>0</v>
      </c>
      <c r="BU149" s="1">
        <f t="shared" si="124"/>
        <v>0</v>
      </c>
      <c r="BV149" s="1">
        <f t="shared" si="125"/>
        <v>0</v>
      </c>
      <c r="BW149" s="1">
        <f t="shared" si="126"/>
        <v>0</v>
      </c>
      <c r="BX149" s="1">
        <f t="shared" si="127"/>
        <v>0</v>
      </c>
      <c r="BY149" s="1">
        <f t="shared" si="128"/>
        <v>0</v>
      </c>
      <c r="BZ149" s="1">
        <f t="shared" si="129"/>
        <v>0</v>
      </c>
      <c r="CA149" s="1">
        <f t="shared" si="130"/>
        <v>0</v>
      </c>
      <c r="CB149" s="1">
        <f t="shared" si="131"/>
        <v>0</v>
      </c>
      <c r="CC149" s="1">
        <f t="shared" si="132"/>
        <v>8</v>
      </c>
      <c r="CD149" s="1">
        <f t="shared" si="133"/>
        <v>8</v>
      </c>
      <c r="CE149" s="1">
        <f t="shared" si="134"/>
        <v>31</v>
      </c>
      <c r="CF149" s="1">
        <f t="shared" si="135"/>
        <v>0</v>
      </c>
      <c r="CG149" s="1">
        <f t="shared" si="136"/>
        <v>10</v>
      </c>
      <c r="CH149" s="1">
        <f t="shared" si="137"/>
        <v>12</v>
      </c>
      <c r="CI149" s="1">
        <f t="shared" si="138"/>
        <v>99</v>
      </c>
      <c r="CJ149" s="1">
        <f t="shared" si="139"/>
        <v>25</v>
      </c>
      <c r="CK149" s="1">
        <f t="shared" si="140"/>
        <v>182</v>
      </c>
      <c r="CL149" s="1">
        <f t="shared" si="141"/>
        <v>15</v>
      </c>
      <c r="CM149" s="1">
        <f t="shared" si="142"/>
        <v>54</v>
      </c>
      <c r="CN149" s="1">
        <f t="shared" si="143"/>
        <v>786</v>
      </c>
    </row>
    <row r="150" spans="1:92" ht="13.15" customHeight="1">
      <c r="B150" s="3" t="s">
        <v>1735</v>
      </c>
      <c r="C150" s="1" t="s">
        <v>898</v>
      </c>
      <c r="D150" s="3" t="s">
        <v>899</v>
      </c>
      <c r="E150" s="5">
        <v>518374.75599999999</v>
      </c>
      <c r="F150" s="5">
        <v>6554216.0999999996</v>
      </c>
      <c r="G150" s="4" t="s">
        <v>900</v>
      </c>
      <c r="H150" s="5">
        <v>51.521000000000001</v>
      </c>
      <c r="I150" s="5">
        <v>0.26400000000000001</v>
      </c>
      <c r="J150" s="5">
        <v>4.0999999999999996</v>
      </c>
      <c r="K150" s="5">
        <v>5.3</v>
      </c>
      <c r="L150" s="24">
        <v>2.63</v>
      </c>
      <c r="M150" s="33">
        <f t="shared" si="97"/>
        <v>48.890999999999998</v>
      </c>
      <c r="N150" s="6">
        <v>42892</v>
      </c>
      <c r="O150" s="1" t="s">
        <v>901</v>
      </c>
      <c r="P150" s="9" t="s">
        <v>161</v>
      </c>
      <c r="Q150" s="8">
        <v>0.05</v>
      </c>
      <c r="R150" s="9" t="s">
        <v>902</v>
      </c>
      <c r="S150" s="8">
        <v>0.8</v>
      </c>
      <c r="T150" s="9" t="s">
        <v>903</v>
      </c>
      <c r="U150" s="8">
        <v>4.5</v>
      </c>
      <c r="V150" s="9" t="s">
        <v>904</v>
      </c>
      <c r="AI150" s="1" t="s">
        <v>905</v>
      </c>
      <c r="AJ150" s="9"/>
      <c r="AK150" s="51" t="s">
        <v>1832</v>
      </c>
      <c r="AM150" s="1" t="s">
        <v>116</v>
      </c>
      <c r="AN150" s="1" t="s">
        <v>906</v>
      </c>
      <c r="AO150" s="13" t="str">
        <f>algandmed!AP150</f>
        <v>VPA kaitsetoruks on 60/52mm tsinktoru, millel päis puudub ja milles sügavusel 2,5m on takistus. VPA sügavus on 4,1m maapinnast, töötab põhjaga ja mis ei ava lubjakivi veekihti. Algne sügavus oli oli 5,3m. Veepinnal naftasaaduste kihti pole.</v>
      </c>
      <c r="AP150" s="13" t="str">
        <f>algandmed!AQ150</f>
        <v>Proovi ei võeta, kuna see ei iseloomusta lubjakivi veekihti (sügavusel 4,5m) ja konstruktsioon ei võimalda pinnakattes olevate naftasaaduste liikumist VPA-sse.</v>
      </c>
      <c r="AQ150" s="13" t="str">
        <f>algandmed!AR150</f>
        <v>-</v>
      </c>
      <c r="AR150" s="13" t="str">
        <f>algandmed!AS150</f>
        <v>VPA tuleb rajada uuesti vastavalt nõuetele ja suurema läbimõõduga, nii et selle töötav osa avaks pikema intervalli lubjakivi veekihis ning jätkata seiret.</v>
      </c>
      <c r="AS150" s="1" t="s">
        <v>907</v>
      </c>
      <c r="AU150" s="1">
        <f t="shared" si="98"/>
        <v>0</v>
      </c>
      <c r="AV150" s="1">
        <f t="shared" si="99"/>
        <v>9</v>
      </c>
      <c r="AW150" s="1">
        <f t="shared" si="100"/>
        <v>10</v>
      </c>
      <c r="AX150" s="1">
        <f t="shared" si="101"/>
        <v>13</v>
      </c>
      <c r="AY150" s="1">
        <f t="shared" si="102"/>
        <v>10</v>
      </c>
      <c r="AZ150" s="1">
        <f t="shared" si="103"/>
        <v>9</v>
      </c>
      <c r="BA150" s="1">
        <f t="shared" si="104"/>
        <v>14</v>
      </c>
      <c r="BB150" s="1">
        <f t="shared" si="105"/>
        <v>6</v>
      </c>
      <c r="BC150" s="1">
        <f t="shared" si="106"/>
        <v>5</v>
      </c>
      <c r="BD150" s="1">
        <f t="shared" si="107"/>
        <v>3</v>
      </c>
      <c r="BE150" s="1">
        <f t="shared" si="108"/>
        <v>3</v>
      </c>
      <c r="BF150" s="1">
        <f t="shared" si="109"/>
        <v>4</v>
      </c>
      <c r="BG150" s="1">
        <f t="shared" si="110"/>
        <v>6</v>
      </c>
      <c r="BH150" s="1">
        <f t="shared" si="111"/>
        <v>5</v>
      </c>
      <c r="BI150" s="1">
        <f t="shared" si="112"/>
        <v>24</v>
      </c>
      <c r="BJ150" s="1">
        <f t="shared" si="113"/>
        <v>6</v>
      </c>
      <c r="BK150" s="1">
        <f t="shared" si="114"/>
        <v>4</v>
      </c>
      <c r="BL150" s="1">
        <f t="shared" si="115"/>
        <v>73</v>
      </c>
      <c r="BM150" s="1">
        <f t="shared" si="116"/>
        <v>3</v>
      </c>
      <c r="BN150" s="1">
        <f t="shared" si="117"/>
        <v>106</v>
      </c>
      <c r="BO150" s="1">
        <f t="shared" si="118"/>
        <v>3</v>
      </c>
      <c r="BP150" s="1">
        <f t="shared" si="119"/>
        <v>20</v>
      </c>
      <c r="BQ150" s="1">
        <f t="shared" si="120"/>
        <v>0</v>
      </c>
      <c r="BR150" s="1">
        <f t="shared" si="121"/>
        <v>0</v>
      </c>
      <c r="BS150" s="1">
        <f t="shared" si="122"/>
        <v>0</v>
      </c>
      <c r="BT150" s="1">
        <f t="shared" si="123"/>
        <v>0</v>
      </c>
      <c r="BU150" s="1">
        <f t="shared" si="124"/>
        <v>0</v>
      </c>
      <c r="BV150" s="1">
        <f t="shared" si="125"/>
        <v>0</v>
      </c>
      <c r="BW150" s="1">
        <f t="shared" si="126"/>
        <v>0</v>
      </c>
      <c r="BX150" s="1">
        <f t="shared" si="127"/>
        <v>0</v>
      </c>
      <c r="BY150" s="1">
        <f t="shared" si="128"/>
        <v>0</v>
      </c>
      <c r="BZ150" s="1">
        <f t="shared" si="129"/>
        <v>0</v>
      </c>
      <c r="CA150" s="1">
        <f t="shared" si="130"/>
        <v>0</v>
      </c>
      <c r="CB150" s="1">
        <f t="shared" si="131"/>
        <v>0</v>
      </c>
      <c r="CC150" s="1">
        <f t="shared" si="132"/>
        <v>12</v>
      </c>
      <c r="CD150" s="1">
        <f t="shared" si="133"/>
        <v>0</v>
      </c>
      <c r="CE150" s="1">
        <f t="shared" si="134"/>
        <v>26</v>
      </c>
      <c r="CF150" s="1">
        <f t="shared" si="135"/>
        <v>0</v>
      </c>
      <c r="CG150" s="1">
        <f t="shared" si="136"/>
        <v>5</v>
      </c>
      <c r="CH150" s="1">
        <f t="shared" si="137"/>
        <v>10</v>
      </c>
      <c r="CI150" s="1">
        <f t="shared" si="138"/>
        <v>240</v>
      </c>
      <c r="CJ150" s="1">
        <f t="shared" si="139"/>
        <v>159</v>
      </c>
      <c r="CK150" s="1">
        <f t="shared" si="140"/>
        <v>1</v>
      </c>
      <c r="CL150" s="1">
        <f t="shared" si="141"/>
        <v>154</v>
      </c>
      <c r="CM150" s="1">
        <f t="shared" si="142"/>
        <v>73</v>
      </c>
      <c r="CN150" s="1">
        <f t="shared" si="143"/>
        <v>1016</v>
      </c>
    </row>
    <row r="151" spans="1:92" ht="13.15" customHeight="1">
      <c r="A151" s="50">
        <v>19823</v>
      </c>
      <c r="B151" s="27" t="s">
        <v>1736</v>
      </c>
      <c r="C151" s="1" t="s">
        <v>898</v>
      </c>
      <c r="D151" s="3" t="s">
        <v>899</v>
      </c>
      <c r="E151" s="20">
        <v>518300.41100000002</v>
      </c>
      <c r="F151" s="20">
        <v>6554199.8490000004</v>
      </c>
      <c r="G151" s="4" t="s">
        <v>900</v>
      </c>
      <c r="H151" s="20">
        <v>51.972999999999999</v>
      </c>
      <c r="I151" s="20">
        <v>0.71</v>
      </c>
      <c r="J151" s="20">
        <v>5.2</v>
      </c>
      <c r="K151" s="20">
        <v>8</v>
      </c>
      <c r="L151" s="33">
        <v>3.69</v>
      </c>
      <c r="M151" s="33">
        <f t="shared" si="97"/>
        <v>48.283000000000001</v>
      </c>
      <c r="N151" s="6">
        <v>42892</v>
      </c>
      <c r="O151" s="23" t="s">
        <v>908</v>
      </c>
      <c r="P151" s="7" t="s">
        <v>909</v>
      </c>
      <c r="Q151" s="32">
        <v>1.2</v>
      </c>
      <c r="R151" s="7" t="s">
        <v>910</v>
      </c>
      <c r="S151" s="32">
        <v>3.6</v>
      </c>
      <c r="T151" s="7" t="s">
        <v>911</v>
      </c>
      <c r="U151" s="32">
        <v>4.3</v>
      </c>
      <c r="V151" s="7" t="s">
        <v>912</v>
      </c>
      <c r="W151" s="32"/>
      <c r="X151" s="7"/>
      <c r="Y151" s="32"/>
      <c r="Z151" s="7"/>
      <c r="AA151" s="32"/>
      <c r="AB151" s="7"/>
      <c r="AC151" s="32"/>
      <c r="AD151" s="7"/>
      <c r="AE151" s="32"/>
      <c r="AF151" s="7"/>
      <c r="AG151" s="32"/>
      <c r="AH151" s="7"/>
      <c r="AI151" s="42" t="s">
        <v>913</v>
      </c>
      <c r="AJ151" s="42" t="s">
        <v>914</v>
      </c>
      <c r="AK151" s="51" t="s">
        <v>1832</v>
      </c>
      <c r="AL151" s="23"/>
      <c r="AM151" s="23" t="s">
        <v>116</v>
      </c>
      <c r="AN151" s="1" t="s">
        <v>906</v>
      </c>
      <c r="AO151" s="13" t="str">
        <f>algandmed!AP151</f>
        <v>Avamiseks padrunvõti 17. Päis oli lahtiselt peal. Algne sügavus oli oli 8m. VPA manteltoru on paigutatud 6,1m sügavusele ja seega ei ava VPA praegu lubjakivi veekihti. Veepinnal naftasaaduste kihti pole.</v>
      </c>
      <c r="AP151" s="13" t="str">
        <f>algandmed!AQ151</f>
        <v>Proovi ei võetud.</v>
      </c>
      <c r="AQ151" s="13" t="str">
        <f>algandmed!AR151</f>
        <v>-</v>
      </c>
      <c r="AR151" s="13" t="str">
        <f>algandmed!AS151</f>
        <v>VPA tuleb puhastada ja taastada algne sügavus 8m ning jätkata seiret.</v>
      </c>
      <c r="AS151" s="23" t="s">
        <v>915</v>
      </c>
      <c r="AU151" s="1">
        <f t="shared" si="98"/>
        <v>5</v>
      </c>
      <c r="AV151" s="1">
        <f t="shared" si="99"/>
        <v>9</v>
      </c>
      <c r="AW151" s="1">
        <f t="shared" si="100"/>
        <v>10</v>
      </c>
      <c r="AX151" s="1">
        <f t="shared" si="101"/>
        <v>13</v>
      </c>
      <c r="AY151" s="1">
        <f t="shared" si="102"/>
        <v>10</v>
      </c>
      <c r="AZ151" s="1">
        <f t="shared" si="103"/>
        <v>11</v>
      </c>
      <c r="BA151" s="1">
        <f t="shared" si="104"/>
        <v>14</v>
      </c>
      <c r="BB151" s="1">
        <f t="shared" si="105"/>
        <v>6</v>
      </c>
      <c r="BC151" s="1">
        <f t="shared" si="106"/>
        <v>4</v>
      </c>
      <c r="BD151" s="1">
        <f t="shared" si="107"/>
        <v>3</v>
      </c>
      <c r="BE151" s="1">
        <f t="shared" si="108"/>
        <v>1</v>
      </c>
      <c r="BF151" s="1">
        <f t="shared" si="109"/>
        <v>4</v>
      </c>
      <c r="BG151" s="1">
        <f t="shared" si="110"/>
        <v>6</v>
      </c>
      <c r="BH151" s="1">
        <f t="shared" si="111"/>
        <v>5</v>
      </c>
      <c r="BI151" s="1">
        <f t="shared" si="112"/>
        <v>42</v>
      </c>
      <c r="BJ151" s="1">
        <f t="shared" si="113"/>
        <v>81</v>
      </c>
      <c r="BK151" s="1">
        <f t="shared" si="114"/>
        <v>3</v>
      </c>
      <c r="BL151" s="1">
        <f t="shared" si="115"/>
        <v>64</v>
      </c>
      <c r="BM151" s="1">
        <f t="shared" si="116"/>
        <v>3</v>
      </c>
      <c r="BN151" s="1">
        <f t="shared" si="117"/>
        <v>54</v>
      </c>
      <c r="BO151" s="1">
        <f t="shared" si="118"/>
        <v>3</v>
      </c>
      <c r="BP151" s="1">
        <f t="shared" si="119"/>
        <v>121</v>
      </c>
      <c r="BQ151" s="1">
        <f t="shared" si="120"/>
        <v>0</v>
      </c>
      <c r="BR151" s="1">
        <f t="shared" si="121"/>
        <v>0</v>
      </c>
      <c r="BS151" s="1">
        <f t="shared" si="122"/>
        <v>0</v>
      </c>
      <c r="BT151" s="1">
        <f t="shared" si="123"/>
        <v>0</v>
      </c>
      <c r="BU151" s="1">
        <f t="shared" si="124"/>
        <v>0</v>
      </c>
      <c r="BV151" s="1">
        <f t="shared" si="125"/>
        <v>0</v>
      </c>
      <c r="BW151" s="1">
        <f t="shared" si="126"/>
        <v>0</v>
      </c>
      <c r="BX151" s="1">
        <f t="shared" si="127"/>
        <v>0</v>
      </c>
      <c r="BY151" s="1">
        <f t="shared" si="128"/>
        <v>0</v>
      </c>
      <c r="BZ151" s="1">
        <f t="shared" si="129"/>
        <v>0</v>
      </c>
      <c r="CA151" s="1">
        <f t="shared" si="130"/>
        <v>0</v>
      </c>
      <c r="CB151" s="1">
        <f t="shared" si="131"/>
        <v>0</v>
      </c>
      <c r="CC151" s="1">
        <f t="shared" si="132"/>
        <v>15</v>
      </c>
      <c r="CD151" s="1">
        <f t="shared" si="133"/>
        <v>8</v>
      </c>
      <c r="CE151" s="1">
        <f t="shared" si="134"/>
        <v>26</v>
      </c>
      <c r="CF151" s="1">
        <f t="shared" si="135"/>
        <v>0</v>
      </c>
      <c r="CG151" s="1">
        <f t="shared" si="136"/>
        <v>5</v>
      </c>
      <c r="CH151" s="1">
        <f t="shared" si="137"/>
        <v>10</v>
      </c>
      <c r="CI151" s="1">
        <f t="shared" si="138"/>
        <v>203</v>
      </c>
      <c r="CJ151" s="1">
        <f t="shared" si="139"/>
        <v>17</v>
      </c>
      <c r="CK151" s="1">
        <f t="shared" si="140"/>
        <v>1</v>
      </c>
      <c r="CL151" s="1">
        <f t="shared" si="141"/>
        <v>69</v>
      </c>
      <c r="CM151" s="1">
        <f t="shared" si="142"/>
        <v>83</v>
      </c>
      <c r="CN151" s="1">
        <f t="shared" si="143"/>
        <v>909</v>
      </c>
    </row>
    <row r="152" spans="1:92" ht="13.15" customHeight="1">
      <c r="A152" s="2">
        <v>54171</v>
      </c>
      <c r="B152" s="3" t="s">
        <v>916</v>
      </c>
      <c r="C152" s="1" t="s">
        <v>898</v>
      </c>
      <c r="D152" s="3" t="s">
        <v>899</v>
      </c>
      <c r="E152" s="5">
        <v>516673.15500000003</v>
      </c>
      <c r="F152" s="5">
        <v>6552990.5719999997</v>
      </c>
      <c r="G152" s="4" t="s">
        <v>917</v>
      </c>
      <c r="H152" s="5">
        <v>37.517000000000003</v>
      </c>
      <c r="I152" s="5">
        <v>0.53100000000000003</v>
      </c>
      <c r="J152" s="5">
        <v>8.85</v>
      </c>
      <c r="K152" s="5">
        <v>10</v>
      </c>
      <c r="L152" s="24">
        <v>3.08</v>
      </c>
      <c r="M152" s="33">
        <f t="shared" si="97"/>
        <v>34.437000000000005</v>
      </c>
      <c r="N152" s="6">
        <v>42892</v>
      </c>
      <c r="O152" s="1" t="s">
        <v>918</v>
      </c>
      <c r="P152" s="9" t="s">
        <v>83</v>
      </c>
      <c r="Q152" s="8">
        <v>0.3</v>
      </c>
      <c r="R152" s="9" t="s">
        <v>77</v>
      </c>
      <c r="S152" s="8">
        <v>5.9</v>
      </c>
      <c r="T152" s="9" t="s">
        <v>78</v>
      </c>
      <c r="AI152" s="42" t="s">
        <v>919</v>
      </c>
      <c r="AJ152" s="42" t="s">
        <v>920</v>
      </c>
      <c r="AM152" s="1" t="s">
        <v>116</v>
      </c>
      <c r="AN152" s="1" t="s">
        <v>906</v>
      </c>
      <c r="AO152" s="13" t="str">
        <f>algandmed!AP152</f>
        <v>VPA on terve. Päise avamiseks 6-kantvõti 8. Algne sügavus oli oli 10m. Veepinnal naftasaaduste kihti pole.</v>
      </c>
      <c r="AP152" s="13" t="str">
        <f>algandmed!AQ152</f>
        <v>Proov võeti pumbaga MP-1.</v>
      </c>
      <c r="AQ152" s="13" t="str">
        <f>algandmed!AR152</f>
        <v>Proovi võtmisel 19.10.2017 oli vett VPA-s 78,5l, pumba sügavus 9m manteltoru otsast. Pumbates 250Hz alanes veetase 5 minutiga pumbani. Proov võeti pärast 1,5-kordse veekoguse välja pumpamist sagedusel 200Hz. q 0,015. S 6,91</v>
      </c>
      <c r="AR152" s="13" t="str">
        <f>algandmed!AS152</f>
        <v>Jätkata seiret.</v>
      </c>
      <c r="AS152" s="1" t="s">
        <v>921</v>
      </c>
      <c r="AU152" s="1">
        <f t="shared" si="98"/>
        <v>5</v>
      </c>
      <c r="AV152" s="1">
        <f t="shared" si="99"/>
        <v>6</v>
      </c>
      <c r="AW152" s="1">
        <f t="shared" si="100"/>
        <v>10</v>
      </c>
      <c r="AX152" s="1">
        <f t="shared" si="101"/>
        <v>13</v>
      </c>
      <c r="AY152" s="1">
        <f t="shared" si="102"/>
        <v>10</v>
      </c>
      <c r="AZ152" s="1">
        <f t="shared" si="103"/>
        <v>11</v>
      </c>
      <c r="BA152" s="1">
        <f t="shared" si="104"/>
        <v>14</v>
      </c>
      <c r="BB152" s="1">
        <f t="shared" si="105"/>
        <v>6</v>
      </c>
      <c r="BC152" s="1">
        <f t="shared" si="106"/>
        <v>5</v>
      </c>
      <c r="BD152" s="1">
        <f t="shared" si="107"/>
        <v>4</v>
      </c>
      <c r="BE152" s="1">
        <f t="shared" si="108"/>
        <v>2</v>
      </c>
      <c r="BF152" s="1">
        <f t="shared" si="109"/>
        <v>4</v>
      </c>
      <c r="BG152" s="1">
        <f t="shared" si="110"/>
        <v>6</v>
      </c>
      <c r="BH152" s="1">
        <f t="shared" si="111"/>
        <v>5</v>
      </c>
      <c r="BI152" s="1">
        <f t="shared" si="112"/>
        <v>42</v>
      </c>
      <c r="BJ152" s="1">
        <f t="shared" si="113"/>
        <v>4</v>
      </c>
      <c r="BK152" s="1">
        <f t="shared" si="114"/>
        <v>3</v>
      </c>
      <c r="BL152" s="1">
        <f t="shared" si="115"/>
        <v>14</v>
      </c>
      <c r="BM152" s="1">
        <f t="shared" si="116"/>
        <v>3</v>
      </c>
      <c r="BN152" s="1">
        <f t="shared" si="117"/>
        <v>9</v>
      </c>
      <c r="BO152" s="1">
        <f t="shared" si="118"/>
        <v>0</v>
      </c>
      <c r="BP152" s="1">
        <f t="shared" si="119"/>
        <v>0</v>
      </c>
      <c r="BQ152" s="1">
        <f t="shared" si="120"/>
        <v>0</v>
      </c>
      <c r="BR152" s="1">
        <f t="shared" si="121"/>
        <v>0</v>
      </c>
      <c r="BS152" s="1">
        <f t="shared" si="122"/>
        <v>0</v>
      </c>
      <c r="BT152" s="1">
        <f t="shared" si="123"/>
        <v>0</v>
      </c>
      <c r="BU152" s="1">
        <f t="shared" si="124"/>
        <v>0</v>
      </c>
      <c r="BV152" s="1">
        <f t="shared" si="125"/>
        <v>0</v>
      </c>
      <c r="BW152" s="1">
        <f t="shared" si="126"/>
        <v>0</v>
      </c>
      <c r="BX152" s="1">
        <f t="shared" si="127"/>
        <v>0</v>
      </c>
      <c r="BY152" s="1">
        <f t="shared" si="128"/>
        <v>0</v>
      </c>
      <c r="BZ152" s="1">
        <f t="shared" si="129"/>
        <v>0</v>
      </c>
      <c r="CA152" s="1">
        <f t="shared" si="130"/>
        <v>0</v>
      </c>
      <c r="CB152" s="1">
        <f t="shared" si="131"/>
        <v>0</v>
      </c>
      <c r="CC152" s="1">
        <f t="shared" si="132"/>
        <v>13</v>
      </c>
      <c r="CD152" s="1">
        <f t="shared" si="133"/>
        <v>11</v>
      </c>
      <c r="CE152" s="1">
        <f t="shared" si="134"/>
        <v>0</v>
      </c>
      <c r="CF152" s="1">
        <f t="shared" si="135"/>
        <v>0</v>
      </c>
      <c r="CG152" s="1">
        <f t="shared" si="136"/>
        <v>5</v>
      </c>
      <c r="CH152" s="1">
        <f t="shared" si="137"/>
        <v>10</v>
      </c>
      <c r="CI152" s="1">
        <f t="shared" si="138"/>
        <v>106</v>
      </c>
      <c r="CJ152" s="1">
        <f t="shared" si="139"/>
        <v>25</v>
      </c>
      <c r="CK152" s="1">
        <f t="shared" si="140"/>
        <v>223</v>
      </c>
      <c r="CL152" s="1">
        <f t="shared" si="141"/>
        <v>15</v>
      </c>
      <c r="CM152" s="1">
        <f t="shared" si="142"/>
        <v>55</v>
      </c>
      <c r="CN152" s="1">
        <f t="shared" si="143"/>
        <v>639</v>
      </c>
    </row>
    <row r="153" spans="1:92" ht="13.15" customHeight="1">
      <c r="B153" s="3" t="s">
        <v>922</v>
      </c>
      <c r="C153" s="1" t="s">
        <v>898</v>
      </c>
      <c r="D153" s="3" t="s">
        <v>899</v>
      </c>
      <c r="E153" s="5">
        <v>516671.65299999999</v>
      </c>
      <c r="F153" s="5">
        <v>6552991.7769999998</v>
      </c>
      <c r="G153" s="4" t="s">
        <v>917</v>
      </c>
      <c r="H153" s="5">
        <v>37.460999999999999</v>
      </c>
      <c r="I153" s="5">
        <v>0.47199999999999998</v>
      </c>
      <c r="J153" s="5">
        <v>5.2</v>
      </c>
      <c r="K153" s="5">
        <v>5.5</v>
      </c>
      <c r="L153" s="24">
        <v>3.02</v>
      </c>
      <c r="M153" s="33">
        <f t="shared" si="97"/>
        <v>34.440999999999995</v>
      </c>
      <c r="N153" s="6">
        <v>42892</v>
      </c>
      <c r="O153" s="1" t="s">
        <v>923</v>
      </c>
      <c r="P153" s="9" t="s">
        <v>83</v>
      </c>
      <c r="Q153" s="8">
        <v>0.3</v>
      </c>
      <c r="R153" s="9" t="s">
        <v>77</v>
      </c>
      <c r="AI153" s="42" t="s">
        <v>919</v>
      </c>
      <c r="AJ153" s="42" t="s">
        <v>920</v>
      </c>
      <c r="AM153" s="1" t="s">
        <v>116</v>
      </c>
      <c r="AN153" s="1" t="s">
        <v>906</v>
      </c>
      <c r="AO153" s="13" t="str">
        <f>algandmed!AP153</f>
        <v>VPA on terve. Päise avamiseks 6-kantvõti 8. Algne sügavus oli oli 5,5m. Konstruktsiooni järgi on kaitsetoru paigaldatud sügavuseni 5,5m, mis takistab sellest kõrgemal olevate naftasaaduste liikumist plastfiltrisse. Veepinnal naftasaaduste kihti pole.</v>
      </c>
      <c r="AP153" s="13" t="str">
        <f>algandmed!AQ153</f>
        <v>Proov võeti pumbaga MP-1.</v>
      </c>
      <c r="AQ153" s="13" t="str">
        <f>algandmed!AR153</f>
        <v>Proovi võtmisel 18.10.2017 oli vett VPA-s 7,5l, pumba sügavus 5,4m manteltoru otsast. Proov võeti pärast 4-kordse veekoguse välja pumpamist (5 minutit) sagedusel 150Hz. q 0,11. S 1,65</v>
      </c>
      <c r="AR153" s="13" t="str">
        <f>algandmed!AS153</f>
        <v>VPA tuleb nõuetekohaselt likvideerida.</v>
      </c>
      <c r="AS153" s="1" t="s">
        <v>921</v>
      </c>
      <c r="AU153" s="1">
        <f t="shared" si="98"/>
        <v>0</v>
      </c>
      <c r="AV153" s="1">
        <f t="shared" si="99"/>
        <v>6</v>
      </c>
      <c r="AW153" s="1">
        <f t="shared" si="100"/>
        <v>10</v>
      </c>
      <c r="AX153" s="1">
        <f t="shared" si="101"/>
        <v>13</v>
      </c>
      <c r="AY153" s="1">
        <f t="shared" si="102"/>
        <v>10</v>
      </c>
      <c r="AZ153" s="1">
        <f t="shared" si="103"/>
        <v>11</v>
      </c>
      <c r="BA153" s="1">
        <f t="shared" si="104"/>
        <v>14</v>
      </c>
      <c r="BB153" s="1">
        <f t="shared" si="105"/>
        <v>6</v>
      </c>
      <c r="BC153" s="1">
        <f t="shared" si="106"/>
        <v>5</v>
      </c>
      <c r="BD153" s="1">
        <f t="shared" si="107"/>
        <v>3</v>
      </c>
      <c r="BE153" s="1">
        <f t="shared" si="108"/>
        <v>3</v>
      </c>
      <c r="BF153" s="1">
        <f t="shared" si="109"/>
        <v>4</v>
      </c>
      <c r="BG153" s="1">
        <f t="shared" si="110"/>
        <v>6</v>
      </c>
      <c r="BH153" s="1">
        <f t="shared" si="111"/>
        <v>5</v>
      </c>
      <c r="BI153" s="1">
        <f t="shared" si="112"/>
        <v>58</v>
      </c>
      <c r="BJ153" s="1">
        <f t="shared" si="113"/>
        <v>4</v>
      </c>
      <c r="BK153" s="1">
        <f t="shared" si="114"/>
        <v>3</v>
      </c>
      <c r="BL153" s="1">
        <f t="shared" si="115"/>
        <v>14</v>
      </c>
      <c r="BM153" s="1">
        <f t="shared" si="116"/>
        <v>0</v>
      </c>
      <c r="BN153" s="1">
        <f t="shared" si="117"/>
        <v>0</v>
      </c>
      <c r="BO153" s="1">
        <f t="shared" si="118"/>
        <v>0</v>
      </c>
      <c r="BP153" s="1">
        <f t="shared" si="119"/>
        <v>0</v>
      </c>
      <c r="BQ153" s="1">
        <f t="shared" si="120"/>
        <v>0</v>
      </c>
      <c r="BR153" s="1">
        <f t="shared" si="121"/>
        <v>0</v>
      </c>
      <c r="BS153" s="1">
        <f t="shared" si="122"/>
        <v>0</v>
      </c>
      <c r="BT153" s="1">
        <f t="shared" si="123"/>
        <v>0</v>
      </c>
      <c r="BU153" s="1">
        <f t="shared" si="124"/>
        <v>0</v>
      </c>
      <c r="BV153" s="1">
        <f t="shared" si="125"/>
        <v>0</v>
      </c>
      <c r="BW153" s="1">
        <f t="shared" si="126"/>
        <v>0</v>
      </c>
      <c r="BX153" s="1">
        <f t="shared" si="127"/>
        <v>0</v>
      </c>
      <c r="BY153" s="1">
        <f t="shared" si="128"/>
        <v>0</v>
      </c>
      <c r="BZ153" s="1">
        <f t="shared" si="129"/>
        <v>0</v>
      </c>
      <c r="CA153" s="1">
        <f t="shared" si="130"/>
        <v>0</v>
      </c>
      <c r="CB153" s="1">
        <f t="shared" si="131"/>
        <v>0</v>
      </c>
      <c r="CC153" s="1">
        <f t="shared" si="132"/>
        <v>13</v>
      </c>
      <c r="CD153" s="1">
        <f t="shared" si="133"/>
        <v>11</v>
      </c>
      <c r="CE153" s="1">
        <f t="shared" si="134"/>
        <v>0</v>
      </c>
      <c r="CF153" s="1">
        <f t="shared" si="135"/>
        <v>0</v>
      </c>
      <c r="CG153" s="1">
        <f t="shared" si="136"/>
        <v>5</v>
      </c>
      <c r="CH153" s="1">
        <f t="shared" si="137"/>
        <v>10</v>
      </c>
      <c r="CI153" s="1">
        <f t="shared" si="138"/>
        <v>250</v>
      </c>
      <c r="CJ153" s="1">
        <f t="shared" si="139"/>
        <v>25</v>
      </c>
      <c r="CK153" s="1">
        <f t="shared" si="140"/>
        <v>183</v>
      </c>
      <c r="CL153" s="1">
        <f t="shared" si="141"/>
        <v>38</v>
      </c>
      <c r="CM153" s="1">
        <f t="shared" si="142"/>
        <v>55</v>
      </c>
      <c r="CN153" s="1">
        <f t="shared" si="143"/>
        <v>765</v>
      </c>
    </row>
    <row r="154" spans="1:92" ht="13.15" customHeight="1">
      <c r="A154" s="2">
        <v>19824</v>
      </c>
      <c r="B154" s="3" t="s">
        <v>924</v>
      </c>
      <c r="C154" s="1" t="s">
        <v>898</v>
      </c>
      <c r="D154" s="3" t="s">
        <v>899</v>
      </c>
      <c r="E154" s="5">
        <v>518481.60600000003</v>
      </c>
      <c r="F154" s="5">
        <v>6554183.7429999998</v>
      </c>
      <c r="G154" s="4" t="s">
        <v>900</v>
      </c>
      <c r="H154" s="5">
        <v>51.463999999999999</v>
      </c>
      <c r="I154" s="5">
        <v>0.72</v>
      </c>
      <c r="J154" s="5">
        <v>6.6</v>
      </c>
      <c r="K154" s="5">
        <v>6.8</v>
      </c>
      <c r="L154" s="24">
        <v>2.99</v>
      </c>
      <c r="M154" s="33">
        <f t="shared" si="97"/>
        <v>48.473999999999997</v>
      </c>
      <c r="N154" s="6">
        <v>42892</v>
      </c>
      <c r="O154" s="1" t="s">
        <v>925</v>
      </c>
      <c r="P154" s="9" t="s">
        <v>75</v>
      </c>
      <c r="Q154" s="8">
        <v>1</v>
      </c>
      <c r="R154" s="9" t="s">
        <v>77</v>
      </c>
      <c r="S154" s="8">
        <v>4.9000000000000004</v>
      </c>
      <c r="T154" s="9" t="s">
        <v>78</v>
      </c>
      <c r="AI154" s="42" t="s">
        <v>913</v>
      </c>
      <c r="AJ154" s="42" t="s">
        <v>914</v>
      </c>
      <c r="AK154" s="51" t="s">
        <v>1832</v>
      </c>
      <c r="AM154" s="1" t="s">
        <v>116</v>
      </c>
      <c r="AN154" s="1" t="s">
        <v>906</v>
      </c>
      <c r="AO154" s="13" t="str">
        <f>algandmed!AP154</f>
        <v xml:space="preserve">VPA kaitsetoruks on 52mm tsinktoru. Päis on lahtiselt peal. Sügavusel 3,8m maapinnast on takistus. Algne sügavus oli oli 6,8m. Veepinnal naftasaaduste kihti pole. </v>
      </c>
      <c r="AP154" s="13" t="str">
        <f>algandmed!AQ154</f>
        <v xml:space="preserve">Pumpamisel veepinnal naftasaaduste laigud. Pump oli määritud naftasaadustega. Proov võeti baileriga. </v>
      </c>
      <c r="AQ154" s="13" t="str">
        <f>algandmed!AR154</f>
        <v>Proovi võtmiseks 18.10.2017 pumbaga MP-1 oli vähe vett, vaid 11,4l, pumba sügavus 7m manteltoru otsast. Proov võeti baileriga pärast 1-kordse veekoguse välja pumpamist (1 minut) sagedusel 120Hz.</v>
      </c>
      <c r="AR154" s="13" t="str">
        <f>algandmed!AS154</f>
        <v>VPA tuleb rajada uuesti vastavalt nõuetele ja suurema diameetriga ning jätkata seiret.</v>
      </c>
      <c r="AS154" s="1" t="s">
        <v>915</v>
      </c>
      <c r="AU154" s="1">
        <f t="shared" si="98"/>
        <v>5</v>
      </c>
      <c r="AV154" s="1">
        <f t="shared" si="99"/>
        <v>11</v>
      </c>
      <c r="AW154" s="1">
        <f t="shared" si="100"/>
        <v>10</v>
      </c>
      <c r="AX154" s="1">
        <f t="shared" si="101"/>
        <v>13</v>
      </c>
      <c r="AY154" s="1">
        <f t="shared" si="102"/>
        <v>10</v>
      </c>
      <c r="AZ154" s="1">
        <f t="shared" si="103"/>
        <v>11</v>
      </c>
      <c r="BA154" s="1">
        <f t="shared" si="104"/>
        <v>14</v>
      </c>
      <c r="BB154" s="1">
        <f t="shared" si="105"/>
        <v>6</v>
      </c>
      <c r="BC154" s="1">
        <f t="shared" si="106"/>
        <v>4</v>
      </c>
      <c r="BD154" s="1">
        <f t="shared" si="107"/>
        <v>3</v>
      </c>
      <c r="BE154" s="1">
        <f t="shared" si="108"/>
        <v>3</v>
      </c>
      <c r="BF154" s="1">
        <f t="shared" si="109"/>
        <v>4</v>
      </c>
      <c r="BG154" s="1">
        <f t="shared" si="110"/>
        <v>6</v>
      </c>
      <c r="BH154" s="1">
        <f t="shared" si="111"/>
        <v>5</v>
      </c>
      <c r="BI154" s="1">
        <f t="shared" si="112"/>
        <v>34</v>
      </c>
      <c r="BJ154" s="1">
        <f t="shared" si="113"/>
        <v>11</v>
      </c>
      <c r="BK154" s="1">
        <f t="shared" si="114"/>
        <v>1</v>
      </c>
      <c r="BL154" s="1">
        <f t="shared" si="115"/>
        <v>14</v>
      </c>
      <c r="BM154" s="1">
        <f t="shared" si="116"/>
        <v>3</v>
      </c>
      <c r="BN154" s="1">
        <f t="shared" si="117"/>
        <v>9</v>
      </c>
      <c r="BO154" s="1">
        <f t="shared" si="118"/>
        <v>0</v>
      </c>
      <c r="BP154" s="1">
        <f t="shared" si="119"/>
        <v>0</v>
      </c>
      <c r="BQ154" s="1">
        <f t="shared" si="120"/>
        <v>0</v>
      </c>
      <c r="BR154" s="1">
        <f t="shared" si="121"/>
        <v>0</v>
      </c>
      <c r="BS154" s="1">
        <f t="shared" si="122"/>
        <v>0</v>
      </c>
      <c r="BT154" s="1">
        <f t="shared" si="123"/>
        <v>0</v>
      </c>
      <c r="BU154" s="1">
        <f t="shared" si="124"/>
        <v>0</v>
      </c>
      <c r="BV154" s="1">
        <f t="shared" si="125"/>
        <v>0</v>
      </c>
      <c r="BW154" s="1">
        <f t="shared" si="126"/>
        <v>0</v>
      </c>
      <c r="BX154" s="1">
        <f t="shared" si="127"/>
        <v>0</v>
      </c>
      <c r="BY154" s="1">
        <f t="shared" si="128"/>
        <v>0</v>
      </c>
      <c r="BZ154" s="1">
        <f t="shared" si="129"/>
        <v>0</v>
      </c>
      <c r="CA154" s="1">
        <f t="shared" si="130"/>
        <v>0</v>
      </c>
      <c r="CB154" s="1">
        <f t="shared" si="131"/>
        <v>0</v>
      </c>
      <c r="CC154" s="1">
        <f t="shared" si="132"/>
        <v>15</v>
      </c>
      <c r="CD154" s="1">
        <f t="shared" si="133"/>
        <v>8</v>
      </c>
      <c r="CE154" s="1">
        <f t="shared" si="134"/>
        <v>26</v>
      </c>
      <c r="CF154" s="1">
        <f t="shared" si="135"/>
        <v>0</v>
      </c>
      <c r="CG154" s="1">
        <f t="shared" si="136"/>
        <v>5</v>
      </c>
      <c r="CH154" s="1">
        <f t="shared" si="137"/>
        <v>10</v>
      </c>
      <c r="CI154" s="1">
        <f t="shared" si="138"/>
        <v>163</v>
      </c>
      <c r="CJ154" s="1">
        <f t="shared" si="139"/>
        <v>101</v>
      </c>
      <c r="CK154" s="1">
        <f t="shared" si="140"/>
        <v>194</v>
      </c>
      <c r="CL154" s="1">
        <f t="shared" si="141"/>
        <v>86</v>
      </c>
      <c r="CM154" s="1">
        <f t="shared" si="142"/>
        <v>83</v>
      </c>
      <c r="CN154" s="1">
        <f t="shared" si="143"/>
        <v>868</v>
      </c>
    </row>
    <row r="155" spans="1:92" ht="13.15" customHeight="1">
      <c r="A155" s="2">
        <v>54165</v>
      </c>
      <c r="B155" s="3" t="s">
        <v>926</v>
      </c>
      <c r="C155" s="1" t="s">
        <v>898</v>
      </c>
      <c r="D155" s="3" t="s">
        <v>899</v>
      </c>
      <c r="E155" s="5">
        <v>516848.277</v>
      </c>
      <c r="F155" s="5">
        <v>6552848.1780000003</v>
      </c>
      <c r="G155" s="4" t="s">
        <v>917</v>
      </c>
      <c r="H155" s="5">
        <v>41.44</v>
      </c>
      <c r="I155" s="5">
        <v>0.37</v>
      </c>
      <c r="J155" s="5">
        <v>8.9</v>
      </c>
      <c r="K155" s="5">
        <v>10</v>
      </c>
      <c r="L155" s="24">
        <v>6.53</v>
      </c>
      <c r="M155" s="33">
        <f t="shared" si="97"/>
        <v>34.909999999999997</v>
      </c>
      <c r="N155" s="6">
        <v>42892</v>
      </c>
      <c r="O155" s="1" t="s">
        <v>927</v>
      </c>
      <c r="P155" s="9" t="s">
        <v>83</v>
      </c>
      <c r="Q155" s="8">
        <v>0.3</v>
      </c>
      <c r="R155" s="9" t="s">
        <v>77</v>
      </c>
      <c r="S155" s="8">
        <v>6.8</v>
      </c>
      <c r="T155" s="9" t="s">
        <v>928</v>
      </c>
      <c r="U155" s="8">
        <v>7.8</v>
      </c>
      <c r="V155" s="9" t="s">
        <v>78</v>
      </c>
      <c r="AI155" s="42" t="s">
        <v>919</v>
      </c>
      <c r="AJ155" s="42" t="s">
        <v>920</v>
      </c>
      <c r="AM155" s="1" t="s">
        <v>116</v>
      </c>
      <c r="AN155" s="1" t="s">
        <v>906</v>
      </c>
      <c r="AO155" s="13" t="str">
        <f>algandmed!AP155</f>
        <v>VPA on terve. Päise avamiseks 6-kantvõti 10. Algne sügavus oli oli 10m. Veepinnal naftasaaduste kihti pole.</v>
      </c>
      <c r="AP155" s="13" t="str">
        <f>algandmed!AQ155</f>
        <v>Proov võeti pumbaga MP-1.</v>
      </c>
      <c r="AQ155" s="13" t="str">
        <f>algandmed!AR155</f>
        <v>Proovi võtmisel 18.10.2017 oli vett VPA-s 54l, pumba sügavus 8,65m manteltoru otsast. Proov võeti pärast 4-kordse veekoguse välja pumpamist (12 minutit) sagedusel 250Hz. q 0,32. S 0,34</v>
      </c>
      <c r="AR155" s="13" t="str">
        <f>algandmed!AS155</f>
        <v>Jätkata seiret.</v>
      </c>
      <c r="AS155" s="1" t="s">
        <v>921</v>
      </c>
      <c r="AU155" s="1">
        <f t="shared" si="98"/>
        <v>5</v>
      </c>
      <c r="AV155" s="1">
        <f t="shared" si="99"/>
        <v>6</v>
      </c>
      <c r="AW155" s="1">
        <f t="shared" si="100"/>
        <v>10</v>
      </c>
      <c r="AX155" s="1">
        <f t="shared" si="101"/>
        <v>13</v>
      </c>
      <c r="AY155" s="1">
        <f t="shared" si="102"/>
        <v>10</v>
      </c>
      <c r="AZ155" s="1">
        <f t="shared" si="103"/>
        <v>11</v>
      </c>
      <c r="BA155" s="1">
        <f t="shared" si="104"/>
        <v>14</v>
      </c>
      <c r="BB155" s="1">
        <f t="shared" si="105"/>
        <v>5</v>
      </c>
      <c r="BC155" s="1">
        <f t="shared" si="106"/>
        <v>4</v>
      </c>
      <c r="BD155" s="1">
        <f t="shared" si="107"/>
        <v>3</v>
      </c>
      <c r="BE155" s="1">
        <f t="shared" si="108"/>
        <v>2</v>
      </c>
      <c r="BF155" s="1">
        <f t="shared" si="109"/>
        <v>4</v>
      </c>
      <c r="BG155" s="1">
        <f t="shared" si="110"/>
        <v>5</v>
      </c>
      <c r="BH155" s="1">
        <f t="shared" si="111"/>
        <v>5</v>
      </c>
      <c r="BI155" s="1">
        <f t="shared" si="112"/>
        <v>44</v>
      </c>
      <c r="BJ155" s="1">
        <f t="shared" si="113"/>
        <v>4</v>
      </c>
      <c r="BK155" s="1">
        <f t="shared" si="114"/>
        <v>3</v>
      </c>
      <c r="BL155" s="1">
        <f t="shared" si="115"/>
        <v>14</v>
      </c>
      <c r="BM155" s="1">
        <f t="shared" si="116"/>
        <v>3</v>
      </c>
      <c r="BN155" s="1">
        <f t="shared" si="117"/>
        <v>14</v>
      </c>
      <c r="BO155" s="1">
        <f t="shared" si="118"/>
        <v>3</v>
      </c>
      <c r="BP155" s="1">
        <f t="shared" si="119"/>
        <v>9</v>
      </c>
      <c r="BQ155" s="1">
        <f t="shared" si="120"/>
        <v>0</v>
      </c>
      <c r="BR155" s="1">
        <f t="shared" si="121"/>
        <v>0</v>
      </c>
      <c r="BS155" s="1">
        <f t="shared" si="122"/>
        <v>0</v>
      </c>
      <c r="BT155" s="1">
        <f t="shared" si="123"/>
        <v>0</v>
      </c>
      <c r="BU155" s="1">
        <f t="shared" si="124"/>
        <v>0</v>
      </c>
      <c r="BV155" s="1">
        <f t="shared" si="125"/>
        <v>0</v>
      </c>
      <c r="BW155" s="1">
        <f t="shared" si="126"/>
        <v>0</v>
      </c>
      <c r="BX155" s="1">
        <f t="shared" si="127"/>
        <v>0</v>
      </c>
      <c r="BY155" s="1">
        <f t="shared" si="128"/>
        <v>0</v>
      </c>
      <c r="BZ155" s="1">
        <f t="shared" si="129"/>
        <v>0</v>
      </c>
      <c r="CA155" s="1">
        <f t="shared" si="130"/>
        <v>0</v>
      </c>
      <c r="CB155" s="1">
        <f t="shared" si="131"/>
        <v>0</v>
      </c>
      <c r="CC155" s="1">
        <f t="shared" si="132"/>
        <v>13</v>
      </c>
      <c r="CD155" s="1">
        <f t="shared" si="133"/>
        <v>11</v>
      </c>
      <c r="CE155" s="1">
        <f t="shared" si="134"/>
        <v>0</v>
      </c>
      <c r="CF155" s="1">
        <f t="shared" si="135"/>
        <v>0</v>
      </c>
      <c r="CG155" s="1">
        <f t="shared" si="136"/>
        <v>5</v>
      </c>
      <c r="CH155" s="1">
        <f t="shared" si="137"/>
        <v>10</v>
      </c>
      <c r="CI155" s="1">
        <f t="shared" si="138"/>
        <v>107</v>
      </c>
      <c r="CJ155" s="1">
        <f t="shared" si="139"/>
        <v>25</v>
      </c>
      <c r="CK155" s="1">
        <f t="shared" si="140"/>
        <v>184</v>
      </c>
      <c r="CL155" s="1">
        <f t="shared" si="141"/>
        <v>15</v>
      </c>
      <c r="CM155" s="1">
        <f t="shared" si="142"/>
        <v>55</v>
      </c>
      <c r="CN155" s="1">
        <f t="shared" si="143"/>
        <v>616</v>
      </c>
    </row>
    <row r="156" spans="1:92" ht="13.15" customHeight="1">
      <c r="B156" s="3" t="s">
        <v>929</v>
      </c>
      <c r="C156" s="1" t="s">
        <v>898</v>
      </c>
      <c r="D156" s="3" t="s">
        <v>899</v>
      </c>
      <c r="E156" s="5">
        <v>516850.00199999998</v>
      </c>
      <c r="F156" s="5">
        <v>6552847.1390000004</v>
      </c>
      <c r="G156" s="4" t="s">
        <v>917</v>
      </c>
      <c r="H156" s="5">
        <v>41.85</v>
      </c>
      <c r="I156" s="5">
        <v>0.73</v>
      </c>
      <c r="J156" s="5">
        <v>6.3</v>
      </c>
      <c r="K156" s="5">
        <v>6.3</v>
      </c>
      <c r="L156" s="24" t="s">
        <v>930</v>
      </c>
      <c r="M156" s="24" t="s">
        <v>930</v>
      </c>
      <c r="N156" s="6">
        <v>42892</v>
      </c>
      <c r="O156" s="1" t="s">
        <v>931</v>
      </c>
      <c r="P156" s="9" t="s">
        <v>83</v>
      </c>
      <c r="Q156" s="8">
        <v>0.3</v>
      </c>
      <c r="R156" s="9" t="s">
        <v>77</v>
      </c>
      <c r="AI156" s="42"/>
      <c r="AJ156" s="42"/>
      <c r="AM156" s="1" t="s">
        <v>116</v>
      </c>
      <c r="AN156" s="1" t="s">
        <v>906</v>
      </c>
      <c r="AO156" s="13" t="str">
        <f>algandmed!AP156</f>
        <v>VPA on terve. Päise avamiseks 6-kantvõti 8. VPA on kuiv, vett 6,3m sügavuses pole.</v>
      </c>
      <c r="AP156" s="13" t="str">
        <f>algandmed!AQ156</f>
        <v>Proovi ei saa võtta.</v>
      </c>
      <c r="AQ156" s="13" t="str">
        <f>algandmed!AR156</f>
        <v>-</v>
      </c>
      <c r="AR156" s="13" t="str">
        <f>algandmed!AS156</f>
        <v>VPA tuleb nõuetekohaselt likvideerida.</v>
      </c>
      <c r="AS156" s="1" t="s">
        <v>921</v>
      </c>
      <c r="AU156" s="1">
        <f t="shared" si="98"/>
        <v>0</v>
      </c>
      <c r="AV156" s="1">
        <f t="shared" si="99"/>
        <v>6</v>
      </c>
      <c r="AW156" s="1">
        <f t="shared" si="100"/>
        <v>10</v>
      </c>
      <c r="AX156" s="1">
        <f t="shared" si="101"/>
        <v>13</v>
      </c>
      <c r="AY156" s="1">
        <f t="shared" si="102"/>
        <v>10</v>
      </c>
      <c r="AZ156" s="1">
        <f t="shared" si="103"/>
        <v>11</v>
      </c>
      <c r="BA156" s="1">
        <f t="shared" si="104"/>
        <v>14</v>
      </c>
      <c r="BB156" s="1">
        <f t="shared" si="105"/>
        <v>5</v>
      </c>
      <c r="BC156" s="1">
        <f t="shared" si="106"/>
        <v>4</v>
      </c>
      <c r="BD156" s="1">
        <f t="shared" si="107"/>
        <v>3</v>
      </c>
      <c r="BE156" s="1">
        <f t="shared" si="108"/>
        <v>3</v>
      </c>
      <c r="BF156" s="1">
        <f t="shared" si="109"/>
        <v>8</v>
      </c>
      <c r="BG156" s="1">
        <f t="shared" si="110"/>
        <v>8</v>
      </c>
      <c r="BH156" s="1">
        <f t="shared" si="111"/>
        <v>5</v>
      </c>
      <c r="BI156" s="1">
        <f t="shared" si="112"/>
        <v>54</v>
      </c>
      <c r="BJ156" s="1">
        <f t="shared" si="113"/>
        <v>4</v>
      </c>
      <c r="BK156" s="1">
        <f t="shared" si="114"/>
        <v>3</v>
      </c>
      <c r="BL156" s="1">
        <f t="shared" si="115"/>
        <v>14</v>
      </c>
      <c r="BM156" s="1">
        <f t="shared" si="116"/>
        <v>0</v>
      </c>
      <c r="BN156" s="1">
        <f t="shared" si="117"/>
        <v>0</v>
      </c>
      <c r="BO156" s="1">
        <f t="shared" si="118"/>
        <v>0</v>
      </c>
      <c r="BP156" s="1">
        <f t="shared" si="119"/>
        <v>0</v>
      </c>
      <c r="BQ156" s="1">
        <f t="shared" si="120"/>
        <v>0</v>
      </c>
      <c r="BR156" s="1">
        <f t="shared" si="121"/>
        <v>0</v>
      </c>
      <c r="BS156" s="1">
        <f t="shared" si="122"/>
        <v>0</v>
      </c>
      <c r="BT156" s="1">
        <f t="shared" si="123"/>
        <v>0</v>
      </c>
      <c r="BU156" s="1">
        <f t="shared" si="124"/>
        <v>0</v>
      </c>
      <c r="BV156" s="1">
        <f t="shared" si="125"/>
        <v>0</v>
      </c>
      <c r="BW156" s="1">
        <f t="shared" si="126"/>
        <v>0</v>
      </c>
      <c r="BX156" s="1">
        <f t="shared" si="127"/>
        <v>0</v>
      </c>
      <c r="BY156" s="1">
        <f t="shared" si="128"/>
        <v>0</v>
      </c>
      <c r="BZ156" s="1">
        <f t="shared" si="129"/>
        <v>0</v>
      </c>
      <c r="CA156" s="1">
        <f t="shared" si="130"/>
        <v>0</v>
      </c>
      <c r="CB156" s="1">
        <f t="shared" si="131"/>
        <v>0</v>
      </c>
      <c r="CC156" s="1">
        <f t="shared" si="132"/>
        <v>0</v>
      </c>
      <c r="CD156" s="1">
        <f t="shared" si="133"/>
        <v>0</v>
      </c>
      <c r="CE156" s="1">
        <f t="shared" si="134"/>
        <v>0</v>
      </c>
      <c r="CF156" s="1">
        <f t="shared" si="135"/>
        <v>0</v>
      </c>
      <c r="CG156" s="1">
        <f t="shared" si="136"/>
        <v>5</v>
      </c>
      <c r="CH156" s="1">
        <f t="shared" si="137"/>
        <v>10</v>
      </c>
      <c r="CI156" s="1">
        <f t="shared" si="138"/>
        <v>82</v>
      </c>
      <c r="CJ156" s="1">
        <f t="shared" si="139"/>
        <v>20</v>
      </c>
      <c r="CK156" s="1">
        <f t="shared" si="140"/>
        <v>1</v>
      </c>
      <c r="CL156" s="1">
        <f t="shared" si="141"/>
        <v>38</v>
      </c>
      <c r="CM156" s="1">
        <f t="shared" si="142"/>
        <v>55</v>
      </c>
      <c r="CN156" s="1">
        <f t="shared" si="143"/>
        <v>386</v>
      </c>
    </row>
    <row r="157" spans="1:92" ht="13.15" customHeight="1">
      <c r="A157" s="2">
        <v>54166</v>
      </c>
      <c r="B157" s="3" t="s">
        <v>932</v>
      </c>
      <c r="C157" s="1" t="s">
        <v>898</v>
      </c>
      <c r="D157" s="3" t="s">
        <v>899</v>
      </c>
      <c r="E157" s="5">
        <v>517001.63400000002</v>
      </c>
      <c r="F157" s="5">
        <v>6552342.6399999997</v>
      </c>
      <c r="G157" s="4" t="s">
        <v>933</v>
      </c>
      <c r="H157" s="5">
        <v>37.81</v>
      </c>
      <c r="I157" s="5">
        <v>0.38</v>
      </c>
      <c r="J157" s="5">
        <v>9</v>
      </c>
      <c r="K157" s="5">
        <v>9</v>
      </c>
      <c r="L157" s="24">
        <v>2.0299999999999998</v>
      </c>
      <c r="M157" s="33">
        <f>H157-L157</f>
        <v>35.78</v>
      </c>
      <c r="N157" s="6">
        <v>42892</v>
      </c>
      <c r="O157" s="1" t="s">
        <v>934</v>
      </c>
      <c r="P157" s="9" t="s">
        <v>83</v>
      </c>
      <c r="Q157" s="8">
        <v>0.5</v>
      </c>
      <c r="R157" s="9" t="s">
        <v>77</v>
      </c>
      <c r="S157" s="8">
        <v>4.5</v>
      </c>
      <c r="T157" s="9" t="s">
        <v>78</v>
      </c>
      <c r="AI157" s="42" t="s">
        <v>935</v>
      </c>
      <c r="AJ157" s="42" t="s">
        <v>936</v>
      </c>
      <c r="AM157" s="1" t="s">
        <v>116</v>
      </c>
      <c r="AN157" s="1" t="s">
        <v>906</v>
      </c>
      <c r="AO157" s="13" t="str">
        <f>algandmed!AP157</f>
        <v>VPA on terve. Päise avamiseks 6-kantvõti 10. Veepinnal naftasaaduste kihti pole. Vesi on rauane.</v>
      </c>
      <c r="AP157" s="13" t="str">
        <f>algandmed!AQ157</f>
        <v>Proov võeti pumbaga MP-1.</v>
      </c>
      <c r="AQ157" s="13" t="str">
        <f>algandmed!AR157</f>
        <v>Proovi võtmisel 18.10.2017 oli vett VPA-s 84l, pumba sügavus 8,8m manteltoru otsast. Proov võeti pärast 4-kordse veekoguse välja pumpamist (16 minutit) sagedusel 250Hz. q 0,34. S 0,09</v>
      </c>
      <c r="AR157" s="13" t="str">
        <f>algandmed!AS157</f>
        <v>Jätkata seiret.</v>
      </c>
      <c r="AS157" s="1" t="s">
        <v>921</v>
      </c>
      <c r="AU157" s="1">
        <f t="shared" si="98"/>
        <v>5</v>
      </c>
      <c r="AV157" s="1">
        <f t="shared" si="99"/>
        <v>6</v>
      </c>
      <c r="AW157" s="1">
        <f t="shared" si="100"/>
        <v>10</v>
      </c>
      <c r="AX157" s="1">
        <f t="shared" si="101"/>
        <v>13</v>
      </c>
      <c r="AY157" s="1">
        <f t="shared" si="102"/>
        <v>10</v>
      </c>
      <c r="AZ157" s="1">
        <f t="shared" si="103"/>
        <v>10</v>
      </c>
      <c r="BA157" s="1">
        <f t="shared" si="104"/>
        <v>14</v>
      </c>
      <c r="BB157" s="1">
        <f t="shared" si="105"/>
        <v>5</v>
      </c>
      <c r="BC157" s="1">
        <f t="shared" si="106"/>
        <v>4</v>
      </c>
      <c r="BD157" s="1">
        <f t="shared" si="107"/>
        <v>1</v>
      </c>
      <c r="BE157" s="1">
        <f t="shared" si="108"/>
        <v>1</v>
      </c>
      <c r="BF157" s="1">
        <f t="shared" si="109"/>
        <v>4</v>
      </c>
      <c r="BG157" s="1">
        <f t="shared" si="110"/>
        <v>5</v>
      </c>
      <c r="BH157" s="1">
        <f t="shared" si="111"/>
        <v>5</v>
      </c>
      <c r="BI157" s="1">
        <f t="shared" si="112"/>
        <v>43</v>
      </c>
      <c r="BJ157" s="1">
        <f t="shared" si="113"/>
        <v>4</v>
      </c>
      <c r="BK157" s="1">
        <f t="shared" si="114"/>
        <v>3</v>
      </c>
      <c r="BL157" s="1">
        <f t="shared" si="115"/>
        <v>14</v>
      </c>
      <c r="BM157" s="1">
        <f t="shared" si="116"/>
        <v>3</v>
      </c>
      <c r="BN157" s="1">
        <f t="shared" si="117"/>
        <v>9</v>
      </c>
      <c r="BO157" s="1">
        <f t="shared" si="118"/>
        <v>0</v>
      </c>
      <c r="BP157" s="1">
        <f t="shared" si="119"/>
        <v>0</v>
      </c>
      <c r="BQ157" s="1">
        <f t="shared" si="120"/>
        <v>0</v>
      </c>
      <c r="BR157" s="1">
        <f t="shared" si="121"/>
        <v>0</v>
      </c>
      <c r="BS157" s="1">
        <f t="shared" si="122"/>
        <v>0</v>
      </c>
      <c r="BT157" s="1">
        <f t="shared" si="123"/>
        <v>0</v>
      </c>
      <c r="BU157" s="1">
        <f t="shared" si="124"/>
        <v>0</v>
      </c>
      <c r="BV157" s="1">
        <f t="shared" si="125"/>
        <v>0</v>
      </c>
      <c r="BW157" s="1">
        <f t="shared" si="126"/>
        <v>0</v>
      </c>
      <c r="BX157" s="1">
        <f t="shared" si="127"/>
        <v>0</v>
      </c>
      <c r="BY157" s="1">
        <f t="shared" si="128"/>
        <v>0</v>
      </c>
      <c r="BZ157" s="1">
        <f t="shared" si="129"/>
        <v>0</v>
      </c>
      <c r="CA157" s="1">
        <f t="shared" si="130"/>
        <v>0</v>
      </c>
      <c r="CB157" s="1">
        <f t="shared" si="131"/>
        <v>0</v>
      </c>
      <c r="CC157" s="1">
        <f t="shared" si="132"/>
        <v>13</v>
      </c>
      <c r="CD157" s="1">
        <f t="shared" si="133"/>
        <v>11</v>
      </c>
      <c r="CE157" s="1">
        <f t="shared" si="134"/>
        <v>0</v>
      </c>
      <c r="CF157" s="1">
        <f t="shared" si="135"/>
        <v>0</v>
      </c>
      <c r="CG157" s="1">
        <f t="shared" si="136"/>
        <v>5</v>
      </c>
      <c r="CH157" s="1">
        <f t="shared" si="137"/>
        <v>10</v>
      </c>
      <c r="CI157" s="1">
        <f t="shared" si="138"/>
        <v>96</v>
      </c>
      <c r="CJ157" s="1">
        <f t="shared" si="139"/>
        <v>25</v>
      </c>
      <c r="CK157" s="1">
        <f t="shared" si="140"/>
        <v>183</v>
      </c>
      <c r="CL157" s="1">
        <f t="shared" si="141"/>
        <v>15</v>
      </c>
      <c r="CM157" s="1">
        <f t="shared" si="142"/>
        <v>55</v>
      </c>
      <c r="CN157" s="1">
        <f t="shared" si="143"/>
        <v>582</v>
      </c>
    </row>
    <row r="158" spans="1:92" ht="13.15" customHeight="1">
      <c r="A158" s="2">
        <v>54167</v>
      </c>
      <c r="B158" s="3" t="s">
        <v>937</v>
      </c>
      <c r="C158" s="1" t="s">
        <v>898</v>
      </c>
      <c r="D158" s="3" t="s">
        <v>899</v>
      </c>
      <c r="E158" s="5">
        <v>517082.429</v>
      </c>
      <c r="F158" s="5">
        <v>6553280.9850000003</v>
      </c>
      <c r="G158" s="4" t="s">
        <v>938</v>
      </c>
      <c r="H158" s="5">
        <v>42.42</v>
      </c>
      <c r="I158" s="5">
        <v>0.23</v>
      </c>
      <c r="J158" s="5">
        <v>13.1</v>
      </c>
      <c r="K158" s="5">
        <v>13</v>
      </c>
      <c r="L158" s="24">
        <v>5.83</v>
      </c>
      <c r="M158" s="33">
        <f>H158-L158</f>
        <v>36.590000000000003</v>
      </c>
      <c r="N158" s="6">
        <v>42899</v>
      </c>
      <c r="O158" s="1" t="s">
        <v>939</v>
      </c>
      <c r="P158" s="9" t="s">
        <v>83</v>
      </c>
      <c r="Q158" s="8">
        <v>0.3</v>
      </c>
      <c r="R158" s="9" t="s">
        <v>77</v>
      </c>
      <c r="S158" s="8">
        <v>6.5</v>
      </c>
      <c r="T158" s="9" t="s">
        <v>78</v>
      </c>
      <c r="AI158" s="42" t="s">
        <v>906</v>
      </c>
      <c r="AJ158" s="42" t="s">
        <v>80</v>
      </c>
      <c r="AM158" s="1" t="s">
        <v>116</v>
      </c>
      <c r="AN158" s="1" t="s">
        <v>906</v>
      </c>
      <c r="AO158" s="13" t="str">
        <f>algandmed!AP158</f>
        <v>VPA on terve. Päis on olemas, avamiseks 6-kantvõti 8. Veepinnal naftasaaduste kihti pole.</v>
      </c>
      <c r="AP158" s="13" t="str">
        <f>algandmed!AQ158</f>
        <v>Proov võeti pumbaga MP-1.</v>
      </c>
      <c r="AQ158" s="13" t="str">
        <f>algandmed!AR158</f>
        <v>Proovi võtmisel 19.10.2017 oli vett VPA-s 100l, pumba sügavus 12m manteltoru otsast. Proov võeti pärast 4-kordse veekoguse välja pumpamist (20 minutit) sagedusel 250Hz. q 0,34. S 1,8</v>
      </c>
      <c r="AR158" s="13" t="str">
        <f>algandmed!AS158</f>
        <v>Jätkata seiret.</v>
      </c>
      <c r="AS158" s="1" t="s">
        <v>921</v>
      </c>
      <c r="AU158" s="1">
        <f t="shared" si="98"/>
        <v>5</v>
      </c>
      <c r="AV158" s="1">
        <f t="shared" si="99"/>
        <v>6</v>
      </c>
      <c r="AW158" s="1">
        <f t="shared" si="100"/>
        <v>10</v>
      </c>
      <c r="AX158" s="1">
        <f t="shared" si="101"/>
        <v>13</v>
      </c>
      <c r="AY158" s="1">
        <f t="shared" si="102"/>
        <v>10</v>
      </c>
      <c r="AZ158" s="1">
        <f t="shared" si="103"/>
        <v>11</v>
      </c>
      <c r="BA158" s="1">
        <f t="shared" si="104"/>
        <v>14</v>
      </c>
      <c r="BB158" s="1">
        <f t="shared" si="105"/>
        <v>5</v>
      </c>
      <c r="BC158" s="1">
        <f t="shared" si="106"/>
        <v>4</v>
      </c>
      <c r="BD158" s="1">
        <f t="shared" si="107"/>
        <v>4</v>
      </c>
      <c r="BE158" s="1">
        <f t="shared" si="108"/>
        <v>2</v>
      </c>
      <c r="BF158" s="1">
        <f t="shared" si="109"/>
        <v>4</v>
      </c>
      <c r="BG158" s="1">
        <f t="shared" si="110"/>
        <v>5</v>
      </c>
      <c r="BH158" s="1">
        <f t="shared" si="111"/>
        <v>5</v>
      </c>
      <c r="BI158" s="1">
        <f t="shared" si="112"/>
        <v>42</v>
      </c>
      <c r="BJ158" s="1">
        <f t="shared" si="113"/>
        <v>4</v>
      </c>
      <c r="BK158" s="1">
        <f t="shared" si="114"/>
        <v>3</v>
      </c>
      <c r="BL158" s="1">
        <f t="shared" si="115"/>
        <v>14</v>
      </c>
      <c r="BM158" s="1">
        <f t="shared" si="116"/>
        <v>3</v>
      </c>
      <c r="BN158" s="1">
        <f t="shared" si="117"/>
        <v>9</v>
      </c>
      <c r="BO158" s="1">
        <f t="shared" si="118"/>
        <v>0</v>
      </c>
      <c r="BP158" s="1">
        <f t="shared" si="119"/>
        <v>0</v>
      </c>
      <c r="BQ158" s="1">
        <f t="shared" si="120"/>
        <v>0</v>
      </c>
      <c r="BR158" s="1">
        <f t="shared" si="121"/>
        <v>0</v>
      </c>
      <c r="BS158" s="1">
        <f t="shared" si="122"/>
        <v>0</v>
      </c>
      <c r="BT158" s="1">
        <f t="shared" si="123"/>
        <v>0</v>
      </c>
      <c r="BU158" s="1">
        <f t="shared" si="124"/>
        <v>0</v>
      </c>
      <c r="BV158" s="1">
        <f t="shared" si="125"/>
        <v>0</v>
      </c>
      <c r="BW158" s="1">
        <f t="shared" si="126"/>
        <v>0</v>
      </c>
      <c r="BX158" s="1">
        <f t="shared" si="127"/>
        <v>0</v>
      </c>
      <c r="BY158" s="1">
        <f t="shared" si="128"/>
        <v>0</v>
      </c>
      <c r="BZ158" s="1">
        <f t="shared" si="129"/>
        <v>0</v>
      </c>
      <c r="CA158" s="1">
        <f t="shared" si="130"/>
        <v>0</v>
      </c>
      <c r="CB158" s="1">
        <f t="shared" si="131"/>
        <v>0</v>
      </c>
      <c r="CC158" s="1">
        <f t="shared" si="132"/>
        <v>10</v>
      </c>
      <c r="CD158" s="1">
        <f t="shared" si="133"/>
        <v>1</v>
      </c>
      <c r="CE158" s="1">
        <f t="shared" si="134"/>
        <v>0</v>
      </c>
      <c r="CF158" s="1">
        <f t="shared" si="135"/>
        <v>0</v>
      </c>
      <c r="CG158" s="1">
        <f t="shared" si="136"/>
        <v>5</v>
      </c>
      <c r="CH158" s="1">
        <f t="shared" si="137"/>
        <v>10</v>
      </c>
      <c r="CI158" s="1">
        <f t="shared" si="138"/>
        <v>89</v>
      </c>
      <c r="CJ158" s="1">
        <f t="shared" si="139"/>
        <v>25</v>
      </c>
      <c r="CK158" s="1">
        <f t="shared" si="140"/>
        <v>182</v>
      </c>
      <c r="CL158" s="1">
        <f t="shared" si="141"/>
        <v>15</v>
      </c>
      <c r="CM158" s="1">
        <f t="shared" si="142"/>
        <v>55</v>
      </c>
      <c r="CN158" s="1">
        <f t="shared" si="143"/>
        <v>565</v>
      </c>
    </row>
    <row r="159" spans="1:92" ht="13.15" customHeight="1">
      <c r="B159" s="3" t="s">
        <v>940</v>
      </c>
      <c r="C159" s="1" t="s">
        <v>898</v>
      </c>
      <c r="D159" s="3" t="s">
        <v>899</v>
      </c>
      <c r="E159" s="5">
        <v>517081.08100000001</v>
      </c>
      <c r="F159" s="5">
        <v>6553281.7000000002</v>
      </c>
      <c r="G159" s="4" t="s">
        <v>938</v>
      </c>
      <c r="H159" s="5">
        <v>42.79</v>
      </c>
      <c r="I159" s="5">
        <v>0.85</v>
      </c>
      <c r="J159" s="5">
        <v>6.3</v>
      </c>
      <c r="K159" s="5">
        <v>6.3</v>
      </c>
      <c r="L159" s="24">
        <v>6.43</v>
      </c>
      <c r="M159" s="33">
        <f>H159-L159</f>
        <v>36.36</v>
      </c>
      <c r="N159" s="6">
        <v>42892</v>
      </c>
      <c r="O159" s="1" t="s">
        <v>941</v>
      </c>
      <c r="P159" s="9" t="s">
        <v>83</v>
      </c>
      <c r="Q159" s="8">
        <v>0.3</v>
      </c>
      <c r="R159" s="9" t="s">
        <v>77</v>
      </c>
      <c r="AI159" s="42"/>
      <c r="AJ159" s="42"/>
      <c r="AM159" s="1" t="s">
        <v>116</v>
      </c>
      <c r="AN159" s="1" t="s">
        <v>906</v>
      </c>
      <c r="AO159" s="13" t="str">
        <f>algandmed!AP159</f>
        <v>VPA on terve. Päis olemas, avamiseks 6-kantvõti 8. Veepinnal naftasaaduste kihti pole; vesi savikas hägune.</v>
      </c>
      <c r="AP159" s="13" t="str">
        <f>algandmed!AQ159</f>
        <v>Proov võeti pumbaga MP-1.</v>
      </c>
      <c r="AQ159" s="13" t="str">
        <f>algandmed!AR159</f>
        <v>Proovi võtmisel 19.10.2017 oli vett VPA-s 22,5l, pumba sügavus 6,9m manteltoru otsast. Proov võeti pärast 4-kordse veekoguse välja pumpamist (2,5 minutit) sagedusel 150Hz. q 0,15. S 0,08</v>
      </c>
      <c r="AR159" s="13" t="str">
        <f>algandmed!AS159</f>
        <v>Jätkata seiret.</v>
      </c>
      <c r="AS159" s="1" t="s">
        <v>921</v>
      </c>
      <c r="AU159" s="1">
        <f t="shared" si="98"/>
        <v>0</v>
      </c>
      <c r="AV159" s="1">
        <f t="shared" si="99"/>
        <v>6</v>
      </c>
      <c r="AW159" s="1">
        <f t="shared" si="100"/>
        <v>10</v>
      </c>
      <c r="AX159" s="1">
        <f t="shared" si="101"/>
        <v>13</v>
      </c>
      <c r="AY159" s="1">
        <f t="shared" si="102"/>
        <v>10</v>
      </c>
      <c r="AZ159" s="1">
        <f t="shared" si="103"/>
        <v>9</v>
      </c>
      <c r="BA159" s="1">
        <f t="shared" si="104"/>
        <v>14</v>
      </c>
      <c r="BB159" s="1">
        <f t="shared" si="105"/>
        <v>5</v>
      </c>
      <c r="BC159" s="1">
        <f t="shared" si="106"/>
        <v>4</v>
      </c>
      <c r="BD159" s="1">
        <f t="shared" si="107"/>
        <v>3</v>
      </c>
      <c r="BE159" s="1">
        <f t="shared" si="108"/>
        <v>3</v>
      </c>
      <c r="BF159" s="1">
        <f t="shared" si="109"/>
        <v>4</v>
      </c>
      <c r="BG159" s="1">
        <f t="shared" si="110"/>
        <v>5</v>
      </c>
      <c r="BH159" s="1">
        <f t="shared" si="111"/>
        <v>5</v>
      </c>
      <c r="BI159" s="1">
        <f t="shared" si="112"/>
        <v>54</v>
      </c>
      <c r="BJ159" s="1">
        <f t="shared" si="113"/>
        <v>4</v>
      </c>
      <c r="BK159" s="1">
        <f t="shared" si="114"/>
        <v>3</v>
      </c>
      <c r="BL159" s="1">
        <f t="shared" si="115"/>
        <v>14</v>
      </c>
      <c r="BM159" s="1">
        <f t="shared" si="116"/>
        <v>0</v>
      </c>
      <c r="BN159" s="1">
        <f t="shared" si="117"/>
        <v>0</v>
      </c>
      <c r="BO159" s="1">
        <f t="shared" si="118"/>
        <v>0</v>
      </c>
      <c r="BP159" s="1">
        <f t="shared" si="119"/>
        <v>0</v>
      </c>
      <c r="BQ159" s="1">
        <f t="shared" si="120"/>
        <v>0</v>
      </c>
      <c r="BR159" s="1">
        <f t="shared" si="121"/>
        <v>0</v>
      </c>
      <c r="BS159" s="1">
        <f t="shared" si="122"/>
        <v>0</v>
      </c>
      <c r="BT159" s="1">
        <f t="shared" si="123"/>
        <v>0</v>
      </c>
      <c r="BU159" s="1">
        <f t="shared" si="124"/>
        <v>0</v>
      </c>
      <c r="BV159" s="1">
        <f t="shared" si="125"/>
        <v>0</v>
      </c>
      <c r="BW159" s="1">
        <f t="shared" si="126"/>
        <v>0</v>
      </c>
      <c r="BX159" s="1">
        <f t="shared" si="127"/>
        <v>0</v>
      </c>
      <c r="BY159" s="1">
        <f t="shared" si="128"/>
        <v>0</v>
      </c>
      <c r="BZ159" s="1">
        <f t="shared" si="129"/>
        <v>0</v>
      </c>
      <c r="CA159" s="1">
        <f t="shared" si="130"/>
        <v>0</v>
      </c>
      <c r="CB159" s="1">
        <f t="shared" si="131"/>
        <v>0</v>
      </c>
      <c r="CC159" s="1">
        <f t="shared" si="132"/>
        <v>0</v>
      </c>
      <c r="CD159" s="1">
        <f t="shared" si="133"/>
        <v>0</v>
      </c>
      <c r="CE159" s="1">
        <f t="shared" si="134"/>
        <v>0</v>
      </c>
      <c r="CF159" s="1">
        <f t="shared" si="135"/>
        <v>0</v>
      </c>
      <c r="CG159" s="1">
        <f t="shared" si="136"/>
        <v>5</v>
      </c>
      <c r="CH159" s="1">
        <f t="shared" si="137"/>
        <v>10</v>
      </c>
      <c r="CI159" s="1">
        <f t="shared" si="138"/>
        <v>107</v>
      </c>
      <c r="CJ159" s="1">
        <f t="shared" si="139"/>
        <v>25</v>
      </c>
      <c r="CK159" s="1">
        <f t="shared" si="140"/>
        <v>186</v>
      </c>
      <c r="CL159" s="1">
        <f t="shared" si="141"/>
        <v>15</v>
      </c>
      <c r="CM159" s="1">
        <f t="shared" si="142"/>
        <v>55</v>
      </c>
      <c r="CN159" s="1">
        <f t="shared" si="143"/>
        <v>569</v>
      </c>
    </row>
    <row r="160" spans="1:92" ht="13.15" customHeight="1">
      <c r="A160" s="2">
        <v>54164</v>
      </c>
      <c r="B160" s="3" t="s">
        <v>942</v>
      </c>
      <c r="C160" s="1" t="s">
        <v>898</v>
      </c>
      <c r="D160" s="3" t="s">
        <v>899</v>
      </c>
      <c r="E160" s="5">
        <v>517510.89500000002</v>
      </c>
      <c r="F160" s="5">
        <v>6553444.3059999999</v>
      </c>
      <c r="G160" s="4" t="s">
        <v>943</v>
      </c>
      <c r="H160" s="5">
        <v>50.59</v>
      </c>
      <c r="I160" s="5">
        <v>0.41</v>
      </c>
      <c r="J160" s="5">
        <v>16.899999999999999</v>
      </c>
      <c r="K160" s="5">
        <v>18</v>
      </c>
      <c r="L160" s="24">
        <v>8.4499999999999993</v>
      </c>
      <c r="M160" s="33">
        <f>H160-L160</f>
        <v>42.14</v>
      </c>
      <c r="N160" s="6">
        <v>42892</v>
      </c>
      <c r="O160" s="1" t="s">
        <v>944</v>
      </c>
      <c r="P160" s="9" t="s">
        <v>83</v>
      </c>
      <c r="Q160" s="8">
        <v>0.3</v>
      </c>
      <c r="R160" s="9" t="s">
        <v>77</v>
      </c>
      <c r="S160" s="8">
        <v>8.1</v>
      </c>
      <c r="T160" s="9" t="s">
        <v>78</v>
      </c>
      <c r="AI160" s="42" t="s">
        <v>945</v>
      </c>
      <c r="AJ160" s="42" t="s">
        <v>946</v>
      </c>
      <c r="AM160" s="1" t="s">
        <v>116</v>
      </c>
      <c r="AN160" s="1" t="s">
        <v>906</v>
      </c>
      <c r="AO160" s="13" t="str">
        <f>algandmed!AP160</f>
        <v>VPA on terve. Päis on olemas, avamiseks 6-kantvõti 8. Algne sügavus oli oli 18m, põhjas pehme sete. Veepinnal naftasaaduste kihti pole.</v>
      </c>
      <c r="AP160" s="13" t="str">
        <f>algandmed!AQ160</f>
        <v>Proov võeti pumbaga MP-1.</v>
      </c>
      <c r="AQ160" s="13" t="str">
        <f>algandmed!AR160</f>
        <v>Proovi võtmisel 19.10.2017 oli vett VPA-s 100,5l, pumba sügavus 17m manteltoru otsast. Proov võeti pärast 4-kordse veekoguse välja pumpamist (95 minutit) sagedusel 250Hz. q 0,07. S 7,72</v>
      </c>
      <c r="AR160" s="13" t="str">
        <f>algandmed!AS160</f>
        <v>Jätkata seiret.</v>
      </c>
      <c r="AS160" s="1" t="s">
        <v>921</v>
      </c>
      <c r="AU160" s="1">
        <f t="shared" si="98"/>
        <v>5</v>
      </c>
      <c r="AV160" s="1">
        <f t="shared" si="99"/>
        <v>6</v>
      </c>
      <c r="AW160" s="1">
        <f t="shared" si="100"/>
        <v>10</v>
      </c>
      <c r="AX160" s="1">
        <f t="shared" si="101"/>
        <v>13</v>
      </c>
      <c r="AY160" s="1">
        <f t="shared" si="102"/>
        <v>10</v>
      </c>
      <c r="AZ160" s="1">
        <f t="shared" si="103"/>
        <v>11</v>
      </c>
      <c r="BA160" s="1">
        <f t="shared" si="104"/>
        <v>14</v>
      </c>
      <c r="BB160" s="1">
        <f t="shared" si="105"/>
        <v>5</v>
      </c>
      <c r="BC160" s="1">
        <f t="shared" si="106"/>
        <v>4</v>
      </c>
      <c r="BD160" s="1">
        <f t="shared" si="107"/>
        <v>4</v>
      </c>
      <c r="BE160" s="1">
        <f t="shared" si="108"/>
        <v>2</v>
      </c>
      <c r="BF160" s="1">
        <f t="shared" si="109"/>
        <v>4</v>
      </c>
      <c r="BG160" s="1">
        <f t="shared" si="110"/>
        <v>5</v>
      </c>
      <c r="BH160" s="1">
        <f t="shared" si="111"/>
        <v>5</v>
      </c>
      <c r="BI160" s="1">
        <f t="shared" si="112"/>
        <v>42</v>
      </c>
      <c r="BJ160" s="1">
        <f t="shared" si="113"/>
        <v>4</v>
      </c>
      <c r="BK160" s="1">
        <f t="shared" si="114"/>
        <v>3</v>
      </c>
      <c r="BL160" s="1">
        <f t="shared" si="115"/>
        <v>14</v>
      </c>
      <c r="BM160" s="1">
        <f t="shared" si="116"/>
        <v>3</v>
      </c>
      <c r="BN160" s="1">
        <f t="shared" si="117"/>
        <v>9</v>
      </c>
      <c r="BO160" s="1">
        <f t="shared" si="118"/>
        <v>0</v>
      </c>
      <c r="BP160" s="1">
        <f t="shared" si="119"/>
        <v>0</v>
      </c>
      <c r="BQ160" s="1">
        <f t="shared" si="120"/>
        <v>0</v>
      </c>
      <c r="BR160" s="1">
        <f t="shared" si="121"/>
        <v>0</v>
      </c>
      <c r="BS160" s="1">
        <f t="shared" si="122"/>
        <v>0</v>
      </c>
      <c r="BT160" s="1">
        <f t="shared" si="123"/>
        <v>0</v>
      </c>
      <c r="BU160" s="1">
        <f t="shared" si="124"/>
        <v>0</v>
      </c>
      <c r="BV160" s="1">
        <f t="shared" si="125"/>
        <v>0</v>
      </c>
      <c r="BW160" s="1">
        <f t="shared" si="126"/>
        <v>0</v>
      </c>
      <c r="BX160" s="1">
        <f t="shared" si="127"/>
        <v>0</v>
      </c>
      <c r="BY160" s="1">
        <f t="shared" si="128"/>
        <v>0</v>
      </c>
      <c r="BZ160" s="1">
        <f t="shared" si="129"/>
        <v>0</v>
      </c>
      <c r="CA160" s="1">
        <f t="shared" si="130"/>
        <v>0</v>
      </c>
      <c r="CB160" s="1">
        <f t="shared" si="131"/>
        <v>0</v>
      </c>
      <c r="CC160" s="1">
        <f t="shared" si="132"/>
        <v>15</v>
      </c>
      <c r="CD160" s="1">
        <f t="shared" si="133"/>
        <v>11</v>
      </c>
      <c r="CE160" s="1">
        <f t="shared" si="134"/>
        <v>0</v>
      </c>
      <c r="CF160" s="1">
        <f t="shared" si="135"/>
        <v>0</v>
      </c>
      <c r="CG160" s="1">
        <f t="shared" si="136"/>
        <v>5</v>
      </c>
      <c r="CH160" s="1">
        <f t="shared" si="137"/>
        <v>10</v>
      </c>
      <c r="CI160" s="1">
        <f t="shared" si="138"/>
        <v>135</v>
      </c>
      <c r="CJ160" s="1">
        <f t="shared" si="139"/>
        <v>25</v>
      </c>
      <c r="CK160" s="1">
        <f t="shared" si="140"/>
        <v>185</v>
      </c>
      <c r="CL160" s="1">
        <f t="shared" si="141"/>
        <v>15</v>
      </c>
      <c r="CM160" s="1">
        <f t="shared" si="142"/>
        <v>55</v>
      </c>
      <c r="CN160" s="1">
        <f t="shared" si="143"/>
        <v>629</v>
      </c>
    </row>
    <row r="161" spans="1:92" ht="13.15" customHeight="1">
      <c r="A161" s="2">
        <v>19856</v>
      </c>
      <c r="B161" s="3" t="s">
        <v>947</v>
      </c>
      <c r="C161" s="13" t="s">
        <v>948</v>
      </c>
      <c r="D161" s="3" t="s">
        <v>949</v>
      </c>
      <c r="E161" s="37">
        <v>635445.65</v>
      </c>
      <c r="F161" s="37">
        <v>6583584.6500000004</v>
      </c>
      <c r="G161" s="4" t="s">
        <v>950</v>
      </c>
      <c r="H161" s="5">
        <v>68.739999999999995</v>
      </c>
      <c r="I161" s="5">
        <v>0.18</v>
      </c>
      <c r="J161" s="5">
        <v>4.0999999999999996</v>
      </c>
      <c r="K161" s="5">
        <v>4.8</v>
      </c>
      <c r="L161" s="24" t="s">
        <v>951</v>
      </c>
      <c r="M161" s="24" t="s">
        <v>952</v>
      </c>
      <c r="N161" s="6">
        <v>42850</v>
      </c>
      <c r="O161" s="1" t="s">
        <v>953</v>
      </c>
      <c r="P161" s="9" t="s">
        <v>954</v>
      </c>
      <c r="Q161" s="8">
        <v>1.4</v>
      </c>
      <c r="R161" s="9" t="s">
        <v>955</v>
      </c>
      <c r="S161" s="8">
        <v>1.7</v>
      </c>
      <c r="T161" s="9" t="s">
        <v>956</v>
      </c>
      <c r="U161" s="8">
        <v>3</v>
      </c>
      <c r="V161" s="9" t="s">
        <v>957</v>
      </c>
      <c r="AI161" s="42" t="s">
        <v>958</v>
      </c>
      <c r="AJ161" s="42" t="s">
        <v>959</v>
      </c>
      <c r="AK161" s="48" t="s">
        <v>1813</v>
      </c>
      <c r="AM161" s="1" t="s">
        <v>575</v>
      </c>
      <c r="AN161" s="1" t="s">
        <v>860</v>
      </c>
      <c r="AO161" s="13" t="str">
        <f>algandmed!AP161</f>
        <v>Maapinda on ümberringi tõstetud 0,7m. VPA on täisloobitud sügavuseni 1,9m maapinnast (2,1m torust). Avamiseks 6-kantvõti 8. Vett VPA-s sellel sügavusel pole. Algne sügavus oli 4,8m.</v>
      </c>
      <c r="AP161" s="13" t="str">
        <f>algandmed!AQ161</f>
        <v>Proovi ei saa võtta.</v>
      </c>
      <c r="AQ161" s="13" t="str">
        <f>algandmed!AR161</f>
        <v>-</v>
      </c>
      <c r="AR161" s="13" t="str">
        <f>algandmed!AS161</f>
        <v>VPA tuleb puhastada settest ja pikendada kaitsetoru maapealset osa ja jätkata seiret.</v>
      </c>
      <c r="AS161" s="1" t="s">
        <v>60</v>
      </c>
      <c r="AU161" s="1">
        <f t="shared" si="98"/>
        <v>5</v>
      </c>
      <c r="AV161" s="1">
        <f t="shared" si="99"/>
        <v>7</v>
      </c>
      <c r="AW161" s="1">
        <f t="shared" si="100"/>
        <v>10</v>
      </c>
      <c r="AX161" s="1">
        <f t="shared" si="101"/>
        <v>14</v>
      </c>
      <c r="AY161" s="1">
        <f t="shared" si="102"/>
        <v>9</v>
      </c>
      <c r="AZ161" s="1">
        <f t="shared" si="103"/>
        <v>10</v>
      </c>
      <c r="BA161" s="1">
        <f t="shared" si="104"/>
        <v>14</v>
      </c>
      <c r="BB161" s="1">
        <f t="shared" si="105"/>
        <v>5</v>
      </c>
      <c r="BC161" s="1">
        <f t="shared" si="106"/>
        <v>4</v>
      </c>
      <c r="BD161" s="1">
        <f t="shared" si="107"/>
        <v>3</v>
      </c>
      <c r="BE161" s="1">
        <f t="shared" si="108"/>
        <v>3</v>
      </c>
      <c r="BF161" s="1">
        <f t="shared" si="109"/>
        <v>8</v>
      </c>
      <c r="BG161" s="1">
        <f t="shared" si="110"/>
        <v>10</v>
      </c>
      <c r="BH161" s="1">
        <f t="shared" si="111"/>
        <v>5</v>
      </c>
      <c r="BI161" s="1">
        <f t="shared" si="112"/>
        <v>57</v>
      </c>
      <c r="BJ161" s="1">
        <f t="shared" si="113"/>
        <v>77</v>
      </c>
      <c r="BK161" s="1">
        <f t="shared" si="114"/>
        <v>3</v>
      </c>
      <c r="BL161" s="1">
        <f t="shared" si="115"/>
        <v>60</v>
      </c>
      <c r="BM161" s="1">
        <f t="shared" si="116"/>
        <v>3</v>
      </c>
      <c r="BN161" s="1">
        <f t="shared" si="117"/>
        <v>96</v>
      </c>
      <c r="BO161" s="1">
        <f t="shared" si="118"/>
        <v>1</v>
      </c>
      <c r="BP161" s="1">
        <f t="shared" si="119"/>
        <v>152</v>
      </c>
      <c r="BQ161" s="1">
        <f t="shared" si="120"/>
        <v>0</v>
      </c>
      <c r="BR161" s="1">
        <f t="shared" si="121"/>
        <v>0</v>
      </c>
      <c r="BS161" s="1">
        <f t="shared" si="122"/>
        <v>0</v>
      </c>
      <c r="BT161" s="1">
        <f t="shared" si="123"/>
        <v>0</v>
      </c>
      <c r="BU161" s="1">
        <f t="shared" si="124"/>
        <v>0</v>
      </c>
      <c r="BV161" s="1">
        <f t="shared" si="125"/>
        <v>0</v>
      </c>
      <c r="BW161" s="1">
        <f t="shared" si="126"/>
        <v>0</v>
      </c>
      <c r="BX161" s="1">
        <f t="shared" si="127"/>
        <v>0</v>
      </c>
      <c r="BY161" s="1">
        <f t="shared" si="128"/>
        <v>0</v>
      </c>
      <c r="BZ161" s="1">
        <f t="shared" si="129"/>
        <v>0</v>
      </c>
      <c r="CA161" s="1">
        <f t="shared" si="130"/>
        <v>0</v>
      </c>
      <c r="CB161" s="1">
        <f t="shared" si="131"/>
        <v>0</v>
      </c>
      <c r="CC161" s="1">
        <f t="shared" si="132"/>
        <v>19</v>
      </c>
      <c r="CD161" s="1">
        <f t="shared" si="133"/>
        <v>8</v>
      </c>
      <c r="CE161" s="1">
        <f t="shared" si="134"/>
        <v>50</v>
      </c>
      <c r="CF161" s="1">
        <f t="shared" si="135"/>
        <v>0</v>
      </c>
      <c r="CG161" s="1">
        <f t="shared" si="136"/>
        <v>10</v>
      </c>
      <c r="CH161" s="1">
        <f t="shared" si="137"/>
        <v>11</v>
      </c>
      <c r="CI161" s="1">
        <f t="shared" si="138"/>
        <v>181</v>
      </c>
      <c r="CJ161" s="1">
        <f t="shared" si="139"/>
        <v>20</v>
      </c>
      <c r="CK161" s="1">
        <f t="shared" si="140"/>
        <v>1</v>
      </c>
      <c r="CL161" s="1">
        <f t="shared" si="141"/>
        <v>85</v>
      </c>
      <c r="CM161" s="1">
        <f t="shared" si="142"/>
        <v>105</v>
      </c>
      <c r="CN161" s="1">
        <f t="shared" si="143"/>
        <v>1046</v>
      </c>
    </row>
    <row r="162" spans="1:92" ht="13.15" customHeight="1">
      <c r="A162" s="2">
        <v>19857</v>
      </c>
      <c r="B162" s="3" t="s">
        <v>960</v>
      </c>
      <c r="C162" s="13" t="s">
        <v>948</v>
      </c>
      <c r="D162" s="3" t="s">
        <v>949</v>
      </c>
      <c r="E162" s="35">
        <v>635467.36</v>
      </c>
      <c r="F162" s="35">
        <v>6583609.71</v>
      </c>
      <c r="G162" s="4" t="s">
        <v>950</v>
      </c>
      <c r="H162" s="5">
        <v>69.040000000000006</v>
      </c>
      <c r="I162" s="5">
        <v>0.6</v>
      </c>
      <c r="J162" s="5">
        <v>3</v>
      </c>
      <c r="K162" s="5">
        <v>8.3000000000000007</v>
      </c>
      <c r="L162" s="24">
        <v>3.23</v>
      </c>
      <c r="M162" s="33">
        <f t="shared" ref="M162:M193" si="144">H162-L162</f>
        <v>65.81</v>
      </c>
      <c r="N162" s="6">
        <v>42850</v>
      </c>
      <c r="O162" s="1" t="s">
        <v>961</v>
      </c>
      <c r="P162" s="9" t="s">
        <v>962</v>
      </c>
      <c r="Q162" s="8">
        <v>1.4</v>
      </c>
      <c r="R162" s="9" t="s">
        <v>963</v>
      </c>
      <c r="S162" s="8">
        <v>5.3</v>
      </c>
      <c r="T162" s="9" t="s">
        <v>964</v>
      </c>
      <c r="AI162" s="42" t="s">
        <v>958</v>
      </c>
      <c r="AJ162" s="42" t="s">
        <v>959</v>
      </c>
      <c r="AK162" s="48" t="s">
        <v>1813</v>
      </c>
      <c r="AM162" s="1" t="s">
        <v>575</v>
      </c>
      <c r="AN162" s="1" t="s">
        <v>860</v>
      </c>
      <c r="AO162" s="13" t="str">
        <f>algandmed!AP162</f>
        <v>Maapinda on ümberringi tõstetud 0,3m. Avamiseks 6-kantvõti 8. VPA on täisloobitud sügavuseni 3m maapinnast (3,6m torust). Veepinnal naftasaaduste kihti pole. Vett VPA-s vähe (0,5m). Algne sügavus oli 8,3m.</v>
      </c>
      <c r="AP162" s="13" t="str">
        <f>algandmed!AQ162</f>
        <v>Proovi ei võeta, kuna pole kindel selle ühendus lubjakivi veekihi veega.</v>
      </c>
      <c r="AQ162" s="13" t="str">
        <f>algandmed!AR162</f>
        <v>-</v>
      </c>
      <c r="AR162" s="13" t="str">
        <f>algandmed!AS162</f>
        <v>VPA tuleb puhastada settest ja jätkata seiret.</v>
      </c>
      <c r="AS162" s="1" t="s">
        <v>60</v>
      </c>
      <c r="AU162" s="1">
        <f t="shared" si="98"/>
        <v>5</v>
      </c>
      <c r="AV162" s="1">
        <f t="shared" si="99"/>
        <v>7</v>
      </c>
      <c r="AW162" s="1">
        <f t="shared" si="100"/>
        <v>10</v>
      </c>
      <c r="AX162" s="1">
        <f t="shared" si="101"/>
        <v>14</v>
      </c>
      <c r="AY162" s="1">
        <f t="shared" si="102"/>
        <v>9</v>
      </c>
      <c r="AZ162" s="1">
        <f t="shared" si="103"/>
        <v>10</v>
      </c>
      <c r="BA162" s="1">
        <f t="shared" si="104"/>
        <v>14</v>
      </c>
      <c r="BB162" s="1">
        <f t="shared" si="105"/>
        <v>5</v>
      </c>
      <c r="BC162" s="1">
        <f t="shared" si="106"/>
        <v>3</v>
      </c>
      <c r="BD162" s="1">
        <f t="shared" si="107"/>
        <v>1</v>
      </c>
      <c r="BE162" s="1">
        <f t="shared" si="108"/>
        <v>3</v>
      </c>
      <c r="BF162" s="1">
        <f t="shared" si="109"/>
        <v>4</v>
      </c>
      <c r="BG162" s="1">
        <f t="shared" si="110"/>
        <v>5</v>
      </c>
      <c r="BH162" s="1">
        <f t="shared" si="111"/>
        <v>5</v>
      </c>
      <c r="BI162" s="1">
        <f t="shared" si="112"/>
        <v>43</v>
      </c>
      <c r="BJ162" s="1">
        <f t="shared" si="113"/>
        <v>225</v>
      </c>
      <c r="BK162" s="1">
        <f t="shared" si="114"/>
        <v>3</v>
      </c>
      <c r="BL162" s="1">
        <f t="shared" si="115"/>
        <v>193</v>
      </c>
      <c r="BM162" s="1">
        <f t="shared" si="116"/>
        <v>3</v>
      </c>
      <c r="BN162" s="1">
        <f t="shared" si="117"/>
        <v>84</v>
      </c>
      <c r="BO162" s="1">
        <f t="shared" si="118"/>
        <v>0</v>
      </c>
      <c r="BP162" s="1">
        <f t="shared" si="119"/>
        <v>0</v>
      </c>
      <c r="BQ162" s="1">
        <f t="shared" si="120"/>
        <v>0</v>
      </c>
      <c r="BR162" s="1">
        <f t="shared" si="121"/>
        <v>0</v>
      </c>
      <c r="BS162" s="1">
        <f t="shared" si="122"/>
        <v>0</v>
      </c>
      <c r="BT162" s="1">
        <f t="shared" si="123"/>
        <v>0</v>
      </c>
      <c r="BU162" s="1">
        <f t="shared" si="124"/>
        <v>0</v>
      </c>
      <c r="BV162" s="1">
        <f t="shared" si="125"/>
        <v>0</v>
      </c>
      <c r="BW162" s="1">
        <f t="shared" si="126"/>
        <v>0</v>
      </c>
      <c r="BX162" s="1">
        <f t="shared" si="127"/>
        <v>0</v>
      </c>
      <c r="BY162" s="1">
        <f t="shared" si="128"/>
        <v>0</v>
      </c>
      <c r="BZ162" s="1">
        <f t="shared" si="129"/>
        <v>0</v>
      </c>
      <c r="CA162" s="1">
        <f t="shared" si="130"/>
        <v>0</v>
      </c>
      <c r="CB162" s="1">
        <f t="shared" si="131"/>
        <v>0</v>
      </c>
      <c r="CC162" s="1">
        <f t="shared" si="132"/>
        <v>19</v>
      </c>
      <c r="CD162" s="1">
        <f t="shared" si="133"/>
        <v>8</v>
      </c>
      <c r="CE162" s="1">
        <f t="shared" si="134"/>
        <v>50</v>
      </c>
      <c r="CF162" s="1">
        <f t="shared" si="135"/>
        <v>0</v>
      </c>
      <c r="CG162" s="1">
        <f t="shared" si="136"/>
        <v>10</v>
      </c>
      <c r="CH162" s="1">
        <f t="shared" si="137"/>
        <v>11</v>
      </c>
      <c r="CI162" s="1">
        <f t="shared" si="138"/>
        <v>205</v>
      </c>
      <c r="CJ162" s="1">
        <f t="shared" si="139"/>
        <v>72</v>
      </c>
      <c r="CK162" s="1">
        <f t="shared" si="140"/>
        <v>1</v>
      </c>
      <c r="CL162" s="1">
        <f t="shared" si="141"/>
        <v>46</v>
      </c>
      <c r="CM162" s="1">
        <f t="shared" si="142"/>
        <v>105</v>
      </c>
      <c r="CN162" s="1">
        <f t="shared" si="143"/>
        <v>1173</v>
      </c>
    </row>
    <row r="163" spans="1:92" ht="13.15" customHeight="1">
      <c r="A163" s="2">
        <v>19797</v>
      </c>
      <c r="B163" s="1" t="s">
        <v>1721</v>
      </c>
      <c r="C163" s="1" t="s">
        <v>965</v>
      </c>
      <c r="D163" s="1" t="s">
        <v>966</v>
      </c>
      <c r="E163" s="5">
        <v>591571.18099999998</v>
      </c>
      <c r="F163" s="5">
        <v>6530332.9720000001</v>
      </c>
      <c r="G163" s="4" t="s">
        <v>967</v>
      </c>
      <c r="H163" s="5">
        <v>66.540000000000006</v>
      </c>
      <c r="I163" s="5">
        <v>0.86</v>
      </c>
      <c r="J163" s="5">
        <v>11.05</v>
      </c>
      <c r="K163" s="5">
        <v>10.8</v>
      </c>
      <c r="L163" s="24">
        <v>2.81</v>
      </c>
      <c r="M163" s="24">
        <f t="shared" si="144"/>
        <v>63.730000000000004</v>
      </c>
      <c r="N163" s="25">
        <v>42837</v>
      </c>
      <c r="O163" s="1" t="s">
        <v>968</v>
      </c>
      <c r="P163" s="9" t="s">
        <v>969</v>
      </c>
      <c r="Q163" s="8">
        <v>0.3</v>
      </c>
      <c r="R163" s="9" t="s">
        <v>970</v>
      </c>
      <c r="S163" s="8">
        <v>1.3</v>
      </c>
      <c r="T163" s="9" t="s">
        <v>83</v>
      </c>
      <c r="U163" s="8">
        <v>1.5</v>
      </c>
      <c r="V163" s="9" t="s">
        <v>971</v>
      </c>
      <c r="W163" s="8">
        <v>8.4</v>
      </c>
      <c r="X163" s="9" t="s">
        <v>78</v>
      </c>
      <c r="AI163" s="42" t="s">
        <v>972</v>
      </c>
      <c r="AJ163" s="42" t="s">
        <v>973</v>
      </c>
      <c r="AK163" s="48" t="s">
        <v>1840</v>
      </c>
      <c r="AM163" s="1" t="s">
        <v>974</v>
      </c>
      <c r="AN163" s="1" t="s">
        <v>975</v>
      </c>
      <c r="AO163" s="13" t="str">
        <f>algandmed!AP163</f>
        <v>VPA on terve (kõrgem toru). Avamiseks padrunvõti 13. Veepinnal naftasaaduste kihti pole. Põhjas 0,21m pehmet setet.</v>
      </c>
      <c r="AP163" s="13" t="str">
        <f>algandmed!AQ163</f>
        <v>Proov võeti pumbaga MP-1.</v>
      </c>
      <c r="AQ163" s="13" t="str">
        <f>algandmed!AR163</f>
        <v>Proovi võtmisel 26.09.2017 oli vett VPA-s 90,5l, pumba sügavus 9,5m manteltoru otsast. Proov võeti pärast 4-kordse veekoguse välja pumpamist (17 minutit) sagedusel 250Hz. q 0,35. S 0,01</v>
      </c>
      <c r="AR163" s="13" t="str">
        <f>algandmed!AS163</f>
        <v>Jätkata seiret (lisades kloriidide analüüsid).</v>
      </c>
      <c r="AS163" s="1" t="s">
        <v>976</v>
      </c>
      <c r="AU163" s="1">
        <f t="shared" si="98"/>
        <v>5</v>
      </c>
      <c r="AV163" s="1">
        <f t="shared" si="99"/>
        <v>4</v>
      </c>
      <c r="AW163" s="1">
        <f t="shared" si="100"/>
        <v>10</v>
      </c>
      <c r="AX163" s="1">
        <f t="shared" si="101"/>
        <v>13</v>
      </c>
      <c r="AY163" s="1">
        <f t="shared" si="102"/>
        <v>10</v>
      </c>
      <c r="AZ163" s="1">
        <f t="shared" si="103"/>
        <v>11</v>
      </c>
      <c r="BA163" s="1">
        <f t="shared" si="104"/>
        <v>14</v>
      </c>
      <c r="BB163" s="1">
        <f t="shared" si="105"/>
        <v>5</v>
      </c>
      <c r="BC163" s="1">
        <f t="shared" si="106"/>
        <v>4</v>
      </c>
      <c r="BD163" s="1">
        <f t="shared" si="107"/>
        <v>5</v>
      </c>
      <c r="BE163" s="1">
        <f t="shared" si="108"/>
        <v>4</v>
      </c>
      <c r="BF163" s="1">
        <f t="shared" si="109"/>
        <v>4</v>
      </c>
      <c r="BG163" s="1">
        <f t="shared" si="110"/>
        <v>5</v>
      </c>
      <c r="BH163" s="1">
        <f t="shared" si="111"/>
        <v>5</v>
      </c>
      <c r="BI163" s="1">
        <f t="shared" si="112"/>
        <v>42</v>
      </c>
      <c r="BJ163" s="1">
        <f t="shared" si="113"/>
        <v>51</v>
      </c>
      <c r="BK163" s="1">
        <f t="shared" si="114"/>
        <v>3</v>
      </c>
      <c r="BL163" s="1">
        <f t="shared" si="115"/>
        <v>58</v>
      </c>
      <c r="BM163" s="1">
        <f t="shared" si="116"/>
        <v>3</v>
      </c>
      <c r="BN163" s="1">
        <f t="shared" si="117"/>
        <v>4</v>
      </c>
      <c r="BO163" s="1">
        <f t="shared" si="118"/>
        <v>3</v>
      </c>
      <c r="BP163" s="1">
        <f t="shared" si="119"/>
        <v>135</v>
      </c>
      <c r="BQ163" s="1">
        <f t="shared" si="120"/>
        <v>3</v>
      </c>
      <c r="BR163" s="1">
        <f t="shared" si="121"/>
        <v>9</v>
      </c>
      <c r="BS163" s="1">
        <f t="shared" si="122"/>
        <v>0</v>
      </c>
      <c r="BT163" s="1">
        <f t="shared" si="123"/>
        <v>0</v>
      </c>
      <c r="BU163" s="1">
        <f t="shared" si="124"/>
        <v>0</v>
      </c>
      <c r="BV163" s="1">
        <f t="shared" si="125"/>
        <v>0</v>
      </c>
      <c r="BW163" s="1">
        <f t="shared" si="126"/>
        <v>0</v>
      </c>
      <c r="BX163" s="1">
        <f t="shared" si="127"/>
        <v>0</v>
      </c>
      <c r="BY163" s="1">
        <f t="shared" si="128"/>
        <v>0</v>
      </c>
      <c r="BZ163" s="1">
        <f t="shared" si="129"/>
        <v>0</v>
      </c>
      <c r="CA163" s="1">
        <f t="shared" si="130"/>
        <v>0</v>
      </c>
      <c r="CB163" s="1">
        <f t="shared" si="131"/>
        <v>0</v>
      </c>
      <c r="CC163" s="1">
        <f t="shared" si="132"/>
        <v>11</v>
      </c>
      <c r="CD163" s="1">
        <f t="shared" si="133"/>
        <v>8</v>
      </c>
      <c r="CE163" s="1">
        <f t="shared" si="134"/>
        <v>48</v>
      </c>
      <c r="CF163" s="1">
        <f t="shared" si="135"/>
        <v>0</v>
      </c>
      <c r="CG163" s="1">
        <f t="shared" si="136"/>
        <v>5</v>
      </c>
      <c r="CH163" s="1">
        <f t="shared" si="137"/>
        <v>10</v>
      </c>
      <c r="CI163" s="1">
        <f t="shared" si="138"/>
        <v>115</v>
      </c>
      <c r="CJ163" s="1">
        <f t="shared" si="139"/>
        <v>25</v>
      </c>
      <c r="CK163" s="1">
        <f t="shared" si="140"/>
        <v>185</v>
      </c>
      <c r="CL163" s="1">
        <f t="shared" si="141"/>
        <v>46</v>
      </c>
      <c r="CM163" s="1">
        <f t="shared" si="142"/>
        <v>82</v>
      </c>
      <c r="CN163" s="1">
        <f t="shared" si="143"/>
        <v>945</v>
      </c>
    </row>
    <row r="164" spans="1:92" ht="13.15" customHeight="1">
      <c r="B164" s="3" t="s">
        <v>1737</v>
      </c>
      <c r="C164" s="1" t="s">
        <v>965</v>
      </c>
      <c r="D164" s="1" t="s">
        <v>966</v>
      </c>
      <c r="E164" s="5">
        <v>591569.40800000005</v>
      </c>
      <c r="F164" s="5">
        <v>6530335.3739999998</v>
      </c>
      <c r="G164" s="4" t="s">
        <v>967</v>
      </c>
      <c r="H164" s="5">
        <v>65.88</v>
      </c>
      <c r="I164" s="5">
        <v>0.24</v>
      </c>
      <c r="J164" s="5">
        <v>4.05</v>
      </c>
      <c r="K164" s="5">
        <v>5.8</v>
      </c>
      <c r="L164" s="24">
        <v>1.67</v>
      </c>
      <c r="M164" s="24">
        <f t="shared" si="144"/>
        <v>64.209999999999994</v>
      </c>
      <c r="N164" s="25">
        <v>42837</v>
      </c>
      <c r="O164" s="1" t="s">
        <v>977</v>
      </c>
      <c r="P164" s="9" t="s">
        <v>969</v>
      </c>
      <c r="Q164" s="8">
        <v>0.3</v>
      </c>
      <c r="R164" s="9" t="s">
        <v>970</v>
      </c>
      <c r="S164" s="8">
        <v>1.3</v>
      </c>
      <c r="T164" s="9" t="s">
        <v>83</v>
      </c>
      <c r="U164" s="8">
        <v>1.5</v>
      </c>
      <c r="V164" s="9" t="s">
        <v>971</v>
      </c>
      <c r="AI164" s="42" t="s">
        <v>972</v>
      </c>
      <c r="AJ164" s="42" t="s">
        <v>973</v>
      </c>
      <c r="AK164" s="48" t="s">
        <v>1840</v>
      </c>
      <c r="AM164" s="1" t="s">
        <v>974</v>
      </c>
      <c r="AN164" s="1" t="s">
        <v>975</v>
      </c>
      <c r="AO164" s="13" t="str">
        <f>algandmed!AP164</f>
        <v>VPA on terve. Paikneb võsas. Avamiseks padrunvõti 17. Sisemine plasttoru 0,2m metalltoru äärest sügavamal. Veepinnal naftasaaduste kihti pole. Põhjas pehme savikas sete. Algne sügavus oli 5,8m.</v>
      </c>
      <c r="AP164" s="13" t="str">
        <f>algandmed!AQ164</f>
        <v>Proov võeti pumbaga MP-1.</v>
      </c>
      <c r="AQ164" s="13" t="str">
        <f>algandmed!AR164</f>
        <v>Proovi võtmisel 26.09.2017 oli vett VPA-s 8,1l, pumba sügavus 4,1m manteltoru otsast. Proov võeti pärast 4-kordse veekoguse välja pumpamist (18 minutit) sagedusel 80Hz. q 0,03. S 1,23</v>
      </c>
      <c r="AR164" s="13" t="str">
        <f>algandmed!AS164</f>
        <v>Jätkata seiret (lisades fenoolianalüüsid).</v>
      </c>
      <c r="AS164" s="1" t="s">
        <v>976</v>
      </c>
      <c r="AU164" s="1">
        <f t="shared" si="98"/>
        <v>0</v>
      </c>
      <c r="AV164" s="1">
        <f t="shared" si="99"/>
        <v>5</v>
      </c>
      <c r="AW164" s="1">
        <f t="shared" si="100"/>
        <v>10</v>
      </c>
      <c r="AX164" s="1">
        <f t="shared" si="101"/>
        <v>13</v>
      </c>
      <c r="AY164" s="1">
        <f t="shared" si="102"/>
        <v>10</v>
      </c>
      <c r="AZ164" s="1">
        <f t="shared" si="103"/>
        <v>11</v>
      </c>
      <c r="BA164" s="1">
        <f t="shared" si="104"/>
        <v>14</v>
      </c>
      <c r="BB164" s="1">
        <f t="shared" si="105"/>
        <v>5</v>
      </c>
      <c r="BC164" s="1">
        <f t="shared" si="106"/>
        <v>4</v>
      </c>
      <c r="BD164" s="1">
        <f t="shared" si="107"/>
        <v>4</v>
      </c>
      <c r="BE164" s="1">
        <f t="shared" si="108"/>
        <v>3</v>
      </c>
      <c r="BF164" s="1">
        <f t="shared" si="109"/>
        <v>4</v>
      </c>
      <c r="BG164" s="1">
        <f t="shared" si="110"/>
        <v>5</v>
      </c>
      <c r="BH164" s="1">
        <f t="shared" si="111"/>
        <v>5</v>
      </c>
      <c r="BI164" s="1">
        <f t="shared" si="112"/>
        <v>56</v>
      </c>
      <c r="BJ164" s="1">
        <f t="shared" si="113"/>
        <v>51</v>
      </c>
      <c r="BK164" s="1">
        <f t="shared" si="114"/>
        <v>3</v>
      </c>
      <c r="BL164" s="1">
        <f t="shared" si="115"/>
        <v>58</v>
      </c>
      <c r="BM164" s="1">
        <f t="shared" si="116"/>
        <v>3</v>
      </c>
      <c r="BN164" s="1">
        <f t="shared" si="117"/>
        <v>4</v>
      </c>
      <c r="BO164" s="1">
        <f t="shared" si="118"/>
        <v>3</v>
      </c>
      <c r="BP164" s="1">
        <f t="shared" si="119"/>
        <v>135</v>
      </c>
      <c r="BQ164" s="1">
        <f t="shared" si="120"/>
        <v>0</v>
      </c>
      <c r="BR164" s="1">
        <f t="shared" si="121"/>
        <v>0</v>
      </c>
      <c r="BS164" s="1">
        <f t="shared" si="122"/>
        <v>0</v>
      </c>
      <c r="BT164" s="1">
        <f t="shared" si="123"/>
        <v>0</v>
      </c>
      <c r="BU164" s="1">
        <f t="shared" si="124"/>
        <v>0</v>
      </c>
      <c r="BV164" s="1">
        <f t="shared" si="125"/>
        <v>0</v>
      </c>
      <c r="BW164" s="1">
        <f t="shared" si="126"/>
        <v>0</v>
      </c>
      <c r="BX164" s="1">
        <f t="shared" si="127"/>
        <v>0</v>
      </c>
      <c r="BY164" s="1">
        <f t="shared" si="128"/>
        <v>0</v>
      </c>
      <c r="BZ164" s="1">
        <f t="shared" si="129"/>
        <v>0</v>
      </c>
      <c r="CA164" s="1">
        <f t="shared" si="130"/>
        <v>0</v>
      </c>
      <c r="CB164" s="1">
        <f t="shared" si="131"/>
        <v>0</v>
      </c>
      <c r="CC164" s="1">
        <f t="shared" si="132"/>
        <v>11</v>
      </c>
      <c r="CD164" s="1">
        <f t="shared" si="133"/>
        <v>8</v>
      </c>
      <c r="CE164" s="1">
        <f t="shared" si="134"/>
        <v>48</v>
      </c>
      <c r="CF164" s="1">
        <f t="shared" si="135"/>
        <v>0</v>
      </c>
      <c r="CG164" s="1">
        <f t="shared" si="136"/>
        <v>5</v>
      </c>
      <c r="CH164" s="1">
        <f t="shared" si="137"/>
        <v>10</v>
      </c>
      <c r="CI164" s="1">
        <f t="shared" si="138"/>
        <v>193</v>
      </c>
      <c r="CJ164" s="1">
        <f t="shared" si="139"/>
        <v>25</v>
      </c>
      <c r="CK164" s="1">
        <f t="shared" si="140"/>
        <v>183</v>
      </c>
      <c r="CL164" s="1">
        <f t="shared" si="141"/>
        <v>42</v>
      </c>
      <c r="CM164" s="1">
        <f t="shared" si="142"/>
        <v>82</v>
      </c>
      <c r="CN164" s="1">
        <f t="shared" si="143"/>
        <v>1013</v>
      </c>
    </row>
    <row r="165" spans="1:92" ht="13.15" customHeight="1">
      <c r="B165" s="3" t="s">
        <v>1722</v>
      </c>
      <c r="C165" s="1" t="s">
        <v>965</v>
      </c>
      <c r="D165" s="1" t="s">
        <v>966</v>
      </c>
      <c r="E165" s="5">
        <v>591845.97699999996</v>
      </c>
      <c r="F165" s="5">
        <v>6530358.3360000001</v>
      </c>
      <c r="G165" s="4" t="s">
        <v>978</v>
      </c>
      <c r="H165" s="5">
        <v>66.47</v>
      </c>
      <c r="I165" s="5">
        <v>0.76</v>
      </c>
      <c r="J165" s="5">
        <v>5.2</v>
      </c>
      <c r="K165" s="5">
        <v>5.4</v>
      </c>
      <c r="L165" s="24">
        <v>1.07</v>
      </c>
      <c r="M165" s="24">
        <f t="shared" si="144"/>
        <v>65.400000000000006</v>
      </c>
      <c r="N165" s="25">
        <v>42837</v>
      </c>
      <c r="O165" s="1" t="s">
        <v>979</v>
      </c>
      <c r="P165" s="9" t="s">
        <v>980</v>
      </c>
      <c r="Q165" s="8">
        <v>1.8</v>
      </c>
      <c r="R165" s="9" t="s">
        <v>466</v>
      </c>
      <c r="S165" s="8">
        <v>2.2000000000000002</v>
      </c>
      <c r="T165" s="9" t="s">
        <v>981</v>
      </c>
      <c r="AI165" s="42" t="s">
        <v>982</v>
      </c>
      <c r="AJ165" s="42" t="s">
        <v>983</v>
      </c>
      <c r="AK165" s="48" t="s">
        <v>1840</v>
      </c>
      <c r="AM165" s="1" t="s">
        <v>974</v>
      </c>
      <c r="AN165" s="1" t="s">
        <v>975</v>
      </c>
      <c r="AO165" s="13" t="str">
        <f>algandmed!AP165</f>
        <v>VPA on terve (madalam toru). Paikneb roostikus. Avamiseks padrunvõti 13. Sisemine plasttoru 0,08m metalltoru äärest sügavamal. Algne sügavus oli oli 5,4m. Põhjas pehme sete. Veepinnal naftasaaduste kihti pole.</v>
      </c>
      <c r="AP165" s="13" t="str">
        <f>algandmed!AQ165</f>
        <v>Proov võeti pumbaga MP-1. Pumpamisel tekkisid veepinnale naftasaaduste laigud.</v>
      </c>
      <c r="AQ165" s="13" t="str">
        <f>algandmed!AR165</f>
        <v>Proovi võtmisel 26.09.2017 oli vett VPA-s 14,5l, pumba sügavus 5,7m manteltoru otsast. Proov võeti pärast 1-kordse veekoguse välja pumpamist (1 minutiga alanes veetase pumbani) sagedusel 100Hz.</v>
      </c>
      <c r="AR165" s="13" t="str">
        <f>algandmed!AS165</f>
        <v>Jätkata seiret.</v>
      </c>
      <c r="AS165" s="1" t="s">
        <v>984</v>
      </c>
      <c r="AU165" s="1">
        <f t="shared" si="98"/>
        <v>0</v>
      </c>
      <c r="AV165" s="1">
        <f t="shared" si="99"/>
        <v>4</v>
      </c>
      <c r="AW165" s="1">
        <f t="shared" si="100"/>
        <v>10</v>
      </c>
      <c r="AX165" s="1">
        <f t="shared" si="101"/>
        <v>13</v>
      </c>
      <c r="AY165" s="1">
        <f t="shared" si="102"/>
        <v>10</v>
      </c>
      <c r="AZ165" s="1">
        <f t="shared" si="103"/>
        <v>11</v>
      </c>
      <c r="BA165" s="1">
        <f t="shared" si="104"/>
        <v>14</v>
      </c>
      <c r="BB165" s="1">
        <f t="shared" si="105"/>
        <v>5</v>
      </c>
      <c r="BC165" s="1">
        <f t="shared" si="106"/>
        <v>4</v>
      </c>
      <c r="BD165" s="1">
        <f t="shared" si="107"/>
        <v>3</v>
      </c>
      <c r="BE165" s="1">
        <f t="shared" si="108"/>
        <v>3</v>
      </c>
      <c r="BF165" s="1">
        <f t="shared" si="109"/>
        <v>4</v>
      </c>
      <c r="BG165" s="1">
        <f t="shared" si="110"/>
        <v>4</v>
      </c>
      <c r="BH165" s="1">
        <f t="shared" si="111"/>
        <v>5</v>
      </c>
      <c r="BI165" s="1">
        <f t="shared" si="112"/>
        <v>57</v>
      </c>
      <c r="BJ165" s="1">
        <f t="shared" si="113"/>
        <v>47</v>
      </c>
      <c r="BK165" s="1">
        <f t="shared" si="114"/>
        <v>3</v>
      </c>
      <c r="BL165" s="1">
        <f t="shared" si="115"/>
        <v>29</v>
      </c>
      <c r="BM165" s="1">
        <f t="shared" si="116"/>
        <v>3</v>
      </c>
      <c r="BN165" s="1">
        <f t="shared" si="117"/>
        <v>94</v>
      </c>
      <c r="BO165" s="1">
        <f t="shared" si="118"/>
        <v>0</v>
      </c>
      <c r="BP165" s="1">
        <f t="shared" si="119"/>
        <v>0</v>
      </c>
      <c r="BQ165" s="1">
        <f t="shared" si="120"/>
        <v>0</v>
      </c>
      <c r="BR165" s="1">
        <f t="shared" si="121"/>
        <v>0</v>
      </c>
      <c r="BS165" s="1">
        <f t="shared" si="122"/>
        <v>0</v>
      </c>
      <c r="BT165" s="1">
        <f t="shared" si="123"/>
        <v>0</v>
      </c>
      <c r="BU165" s="1">
        <f t="shared" si="124"/>
        <v>0</v>
      </c>
      <c r="BV165" s="1">
        <f t="shared" si="125"/>
        <v>0</v>
      </c>
      <c r="BW165" s="1">
        <f t="shared" si="126"/>
        <v>0</v>
      </c>
      <c r="BX165" s="1">
        <f t="shared" si="127"/>
        <v>0</v>
      </c>
      <c r="BY165" s="1">
        <f t="shared" si="128"/>
        <v>0</v>
      </c>
      <c r="BZ165" s="1">
        <f t="shared" si="129"/>
        <v>0</v>
      </c>
      <c r="CA165" s="1">
        <f t="shared" si="130"/>
        <v>0</v>
      </c>
      <c r="CB165" s="1">
        <f t="shared" si="131"/>
        <v>0</v>
      </c>
      <c r="CC165" s="1">
        <f t="shared" si="132"/>
        <v>24</v>
      </c>
      <c r="CD165" s="1">
        <f t="shared" si="133"/>
        <v>8</v>
      </c>
      <c r="CE165" s="1">
        <f t="shared" si="134"/>
        <v>48</v>
      </c>
      <c r="CF165" s="1">
        <f t="shared" si="135"/>
        <v>0</v>
      </c>
      <c r="CG165" s="1">
        <f t="shared" si="136"/>
        <v>5</v>
      </c>
      <c r="CH165" s="1">
        <f t="shared" si="137"/>
        <v>10</v>
      </c>
      <c r="CI165" s="1">
        <f t="shared" si="138"/>
        <v>209</v>
      </c>
      <c r="CJ165" s="1">
        <f t="shared" si="139"/>
        <v>78</v>
      </c>
      <c r="CK165" s="1">
        <f t="shared" si="140"/>
        <v>193</v>
      </c>
      <c r="CL165" s="1">
        <f t="shared" si="141"/>
        <v>15</v>
      </c>
      <c r="CM165" s="1">
        <f t="shared" si="142"/>
        <v>91</v>
      </c>
      <c r="CN165" s="1">
        <f t="shared" si="143"/>
        <v>1004</v>
      </c>
    </row>
    <row r="166" spans="1:92" ht="13.15" customHeight="1">
      <c r="A166" s="2">
        <v>30449</v>
      </c>
      <c r="B166" s="3" t="s">
        <v>1738</v>
      </c>
      <c r="C166" s="1" t="s">
        <v>965</v>
      </c>
      <c r="D166" s="1" t="s">
        <v>966</v>
      </c>
      <c r="E166" s="5">
        <v>591846.473</v>
      </c>
      <c r="F166" s="5">
        <v>6530357.9630000005</v>
      </c>
      <c r="G166" s="4" t="s">
        <v>978</v>
      </c>
      <c r="H166" s="5">
        <v>66.8</v>
      </c>
      <c r="I166" s="5">
        <v>1.0900000000000001</v>
      </c>
      <c r="J166" s="5">
        <v>9.9</v>
      </c>
      <c r="K166" s="5">
        <v>9.9</v>
      </c>
      <c r="L166" s="24">
        <v>3.08</v>
      </c>
      <c r="M166" s="24">
        <f t="shared" si="144"/>
        <v>63.72</v>
      </c>
      <c r="N166" s="25">
        <v>42837</v>
      </c>
      <c r="O166" s="1" t="s">
        <v>985</v>
      </c>
      <c r="P166" s="9" t="s">
        <v>980</v>
      </c>
      <c r="Q166" s="8">
        <v>1.8</v>
      </c>
      <c r="R166" s="9" t="s">
        <v>466</v>
      </c>
      <c r="S166" s="8">
        <v>2.2000000000000002</v>
      </c>
      <c r="T166" s="9" t="s">
        <v>981</v>
      </c>
      <c r="U166" s="8">
        <v>8.1</v>
      </c>
      <c r="V166" s="9" t="s">
        <v>78</v>
      </c>
      <c r="AI166" s="42" t="s">
        <v>982</v>
      </c>
      <c r="AJ166" s="42" t="s">
        <v>983</v>
      </c>
      <c r="AK166" s="48" t="s">
        <v>1840</v>
      </c>
      <c r="AM166" s="1" t="s">
        <v>974</v>
      </c>
      <c r="AN166" s="1" t="s">
        <v>975</v>
      </c>
      <c r="AO166" s="13" t="str">
        <f>algandmed!AP166</f>
        <v>VPA on terve (kõrgem toru). Paikneb roostikus. Avamiseks padrunvõti 13. Veepinnal naftasaaduste kihti pole.</v>
      </c>
      <c r="AP166" s="13" t="str">
        <f>algandmed!AQ166</f>
        <v>Proov võeti pumbaga MP-1.</v>
      </c>
      <c r="AQ166" s="13" t="str">
        <f>algandmed!AR166</f>
        <v>Proovi võtmisel 26.09.2017 oli vett VPA-s 55l, pumba sügavus 9,5m manteltoru otsast. Proov võeti pärast 4-kordse veekoguse välja pumpamist (11 minutit) sagedusel 250Hz. q 0,35. S 0,01</v>
      </c>
      <c r="AR166" s="13" t="str">
        <f>algandmed!AS166</f>
        <v>Jätkata seiret.</v>
      </c>
      <c r="AS166" s="1" t="s">
        <v>984</v>
      </c>
      <c r="AU166" s="1">
        <f t="shared" si="98"/>
        <v>5</v>
      </c>
      <c r="AV166" s="1">
        <f t="shared" si="99"/>
        <v>5</v>
      </c>
      <c r="AW166" s="1">
        <f t="shared" si="100"/>
        <v>10</v>
      </c>
      <c r="AX166" s="1">
        <f t="shared" si="101"/>
        <v>13</v>
      </c>
      <c r="AY166" s="1">
        <f t="shared" si="102"/>
        <v>10</v>
      </c>
      <c r="AZ166" s="1">
        <f t="shared" si="103"/>
        <v>11</v>
      </c>
      <c r="BA166" s="1">
        <f t="shared" si="104"/>
        <v>14</v>
      </c>
      <c r="BB166" s="1">
        <f t="shared" si="105"/>
        <v>4</v>
      </c>
      <c r="BC166" s="1">
        <f t="shared" si="106"/>
        <v>4</v>
      </c>
      <c r="BD166" s="1">
        <f t="shared" si="107"/>
        <v>3</v>
      </c>
      <c r="BE166" s="1">
        <f t="shared" si="108"/>
        <v>3</v>
      </c>
      <c r="BF166" s="1">
        <f t="shared" si="109"/>
        <v>4</v>
      </c>
      <c r="BG166" s="1">
        <f t="shared" si="110"/>
        <v>5</v>
      </c>
      <c r="BH166" s="1">
        <f t="shared" si="111"/>
        <v>5</v>
      </c>
      <c r="BI166" s="1">
        <f t="shared" si="112"/>
        <v>44</v>
      </c>
      <c r="BJ166" s="1">
        <f t="shared" si="113"/>
        <v>47</v>
      </c>
      <c r="BK166" s="1">
        <f t="shared" si="114"/>
        <v>3</v>
      </c>
      <c r="BL166" s="1">
        <f t="shared" si="115"/>
        <v>29</v>
      </c>
      <c r="BM166" s="1">
        <f t="shared" si="116"/>
        <v>3</v>
      </c>
      <c r="BN166" s="1">
        <f t="shared" si="117"/>
        <v>94</v>
      </c>
      <c r="BO166" s="1">
        <f t="shared" si="118"/>
        <v>3</v>
      </c>
      <c r="BP166" s="1">
        <f t="shared" si="119"/>
        <v>9</v>
      </c>
      <c r="BQ166" s="1">
        <f t="shared" si="120"/>
        <v>0</v>
      </c>
      <c r="BR166" s="1">
        <f t="shared" si="121"/>
        <v>0</v>
      </c>
      <c r="BS166" s="1">
        <f t="shared" si="122"/>
        <v>0</v>
      </c>
      <c r="BT166" s="1">
        <f t="shared" si="123"/>
        <v>0</v>
      </c>
      <c r="BU166" s="1">
        <f t="shared" si="124"/>
        <v>0</v>
      </c>
      <c r="BV166" s="1">
        <f t="shared" si="125"/>
        <v>0</v>
      </c>
      <c r="BW166" s="1">
        <f t="shared" si="126"/>
        <v>0</v>
      </c>
      <c r="BX166" s="1">
        <f t="shared" si="127"/>
        <v>0</v>
      </c>
      <c r="BY166" s="1">
        <f t="shared" si="128"/>
        <v>0</v>
      </c>
      <c r="BZ166" s="1">
        <f t="shared" si="129"/>
        <v>0</v>
      </c>
      <c r="CA166" s="1">
        <f t="shared" si="130"/>
        <v>0</v>
      </c>
      <c r="CB166" s="1">
        <f t="shared" si="131"/>
        <v>0</v>
      </c>
      <c r="CC166" s="1">
        <f t="shared" si="132"/>
        <v>24</v>
      </c>
      <c r="CD166" s="1">
        <f t="shared" si="133"/>
        <v>8</v>
      </c>
      <c r="CE166" s="1">
        <f t="shared" si="134"/>
        <v>48</v>
      </c>
      <c r="CF166" s="1">
        <f t="shared" si="135"/>
        <v>0</v>
      </c>
      <c r="CG166" s="1">
        <f t="shared" si="136"/>
        <v>5</v>
      </c>
      <c r="CH166" s="1">
        <f t="shared" si="137"/>
        <v>10</v>
      </c>
      <c r="CI166" s="1">
        <f t="shared" si="138"/>
        <v>107</v>
      </c>
      <c r="CJ166" s="1">
        <f t="shared" si="139"/>
        <v>25</v>
      </c>
      <c r="CK166" s="1">
        <f t="shared" si="140"/>
        <v>183</v>
      </c>
      <c r="CL166" s="1">
        <f t="shared" si="141"/>
        <v>15</v>
      </c>
      <c r="CM166" s="1">
        <f t="shared" si="142"/>
        <v>91</v>
      </c>
      <c r="CN166" s="1">
        <f t="shared" si="143"/>
        <v>844</v>
      </c>
    </row>
    <row r="167" spans="1:92" ht="13.15" customHeight="1">
      <c r="B167" s="3" t="s">
        <v>1724</v>
      </c>
      <c r="C167" s="1" t="s">
        <v>965</v>
      </c>
      <c r="D167" s="1" t="s">
        <v>966</v>
      </c>
      <c r="E167" s="5">
        <v>591820</v>
      </c>
      <c r="F167" s="5">
        <v>6530265</v>
      </c>
      <c r="G167" s="4" t="s">
        <v>986</v>
      </c>
      <c r="H167" s="5">
        <v>64.599999999999994</v>
      </c>
      <c r="K167" s="5">
        <v>8.6999999999999993</v>
      </c>
      <c r="L167" s="24">
        <v>4</v>
      </c>
      <c r="M167" s="24">
        <f t="shared" si="144"/>
        <v>60.599999999999994</v>
      </c>
      <c r="N167" s="25">
        <v>35320</v>
      </c>
      <c r="P167" s="9" t="s">
        <v>987</v>
      </c>
      <c r="Q167" s="8">
        <v>0.9</v>
      </c>
      <c r="R167" s="9" t="s">
        <v>988</v>
      </c>
      <c r="S167" s="8">
        <v>1.2</v>
      </c>
      <c r="T167" s="9" t="s">
        <v>989</v>
      </c>
      <c r="U167" s="8">
        <v>8.6999999999999993</v>
      </c>
      <c r="V167" s="9" t="s">
        <v>589</v>
      </c>
      <c r="AI167" s="42" t="s">
        <v>990</v>
      </c>
      <c r="AJ167" s="42" t="s">
        <v>991</v>
      </c>
      <c r="AK167" s="45" t="s">
        <v>1806</v>
      </c>
      <c r="AM167" s="1" t="s">
        <v>974</v>
      </c>
      <c r="AN167" s="1" t="s">
        <v>975</v>
      </c>
      <c r="AO167" s="13" t="str">
        <f>algandmed!AP167</f>
        <v>Likvideeritud enne 1999.a.</v>
      </c>
      <c r="AP167" s="13" t="str">
        <f>algandmed!AQ167</f>
        <v>-</v>
      </c>
      <c r="AQ167" s="13" t="str">
        <f>algandmed!AR167</f>
        <v>-</v>
      </c>
      <c r="AR167" s="13" t="str">
        <f>algandmed!AS167</f>
        <v>-</v>
      </c>
      <c r="AS167" s="1" t="s">
        <v>993</v>
      </c>
      <c r="AU167" s="1">
        <f t="shared" si="98"/>
        <v>0</v>
      </c>
      <c r="AV167" s="1">
        <f t="shared" si="99"/>
        <v>4</v>
      </c>
      <c r="AW167" s="1">
        <f t="shared" si="100"/>
        <v>10</v>
      </c>
      <c r="AX167" s="1">
        <f t="shared" si="101"/>
        <v>13</v>
      </c>
      <c r="AY167" s="1">
        <f t="shared" si="102"/>
        <v>6</v>
      </c>
      <c r="AZ167" s="1">
        <f t="shared" si="103"/>
        <v>7</v>
      </c>
      <c r="BA167" s="1">
        <f t="shared" si="104"/>
        <v>14</v>
      </c>
      <c r="BB167" s="1">
        <f t="shared" si="105"/>
        <v>4</v>
      </c>
      <c r="BC167" s="1">
        <f t="shared" si="106"/>
        <v>0</v>
      </c>
      <c r="BD167" s="1">
        <f t="shared" si="107"/>
        <v>0</v>
      </c>
      <c r="BE167" s="1">
        <f t="shared" si="108"/>
        <v>3</v>
      </c>
      <c r="BF167" s="1">
        <f t="shared" si="109"/>
        <v>1</v>
      </c>
      <c r="BG167" s="1">
        <f t="shared" si="110"/>
        <v>4</v>
      </c>
      <c r="BH167" s="1">
        <f t="shared" si="111"/>
        <v>5</v>
      </c>
      <c r="BI167" s="1">
        <f t="shared" si="112"/>
        <v>0</v>
      </c>
      <c r="BJ167" s="1">
        <f t="shared" si="113"/>
        <v>63</v>
      </c>
      <c r="BK167" s="1">
        <f t="shared" si="114"/>
        <v>3</v>
      </c>
      <c r="BL167" s="1">
        <f t="shared" si="115"/>
        <v>34</v>
      </c>
      <c r="BM167" s="1">
        <f t="shared" si="116"/>
        <v>3</v>
      </c>
      <c r="BN167" s="1">
        <f t="shared" si="117"/>
        <v>108</v>
      </c>
      <c r="BO167" s="1">
        <f t="shared" si="118"/>
        <v>3</v>
      </c>
      <c r="BP167" s="1">
        <f t="shared" si="119"/>
        <v>25</v>
      </c>
      <c r="BQ167" s="1">
        <f t="shared" si="120"/>
        <v>0</v>
      </c>
      <c r="BR167" s="1">
        <f t="shared" si="121"/>
        <v>0</v>
      </c>
      <c r="BS167" s="1">
        <f t="shared" si="122"/>
        <v>0</v>
      </c>
      <c r="BT167" s="1">
        <f t="shared" si="123"/>
        <v>0</v>
      </c>
      <c r="BU167" s="1">
        <f t="shared" si="124"/>
        <v>0</v>
      </c>
      <c r="BV167" s="1">
        <f t="shared" si="125"/>
        <v>0</v>
      </c>
      <c r="BW167" s="1">
        <f t="shared" si="126"/>
        <v>0</v>
      </c>
      <c r="BX167" s="1">
        <f t="shared" si="127"/>
        <v>0</v>
      </c>
      <c r="BY167" s="1">
        <f t="shared" si="128"/>
        <v>0</v>
      </c>
      <c r="BZ167" s="1">
        <f t="shared" si="129"/>
        <v>0</v>
      </c>
      <c r="CA167" s="1">
        <f t="shared" si="130"/>
        <v>0</v>
      </c>
      <c r="CB167" s="1">
        <f t="shared" si="131"/>
        <v>0</v>
      </c>
      <c r="CC167" s="1">
        <f t="shared" si="132"/>
        <v>13</v>
      </c>
      <c r="CD167" s="1">
        <f t="shared" si="133"/>
        <v>8</v>
      </c>
      <c r="CE167" s="1">
        <f t="shared" si="134"/>
        <v>42</v>
      </c>
      <c r="CF167" s="1">
        <f t="shared" si="135"/>
        <v>0</v>
      </c>
      <c r="CG167" s="1">
        <f t="shared" si="136"/>
        <v>5</v>
      </c>
      <c r="CH167" s="1">
        <f t="shared" si="137"/>
        <v>10</v>
      </c>
      <c r="CI167" s="1">
        <f t="shared" si="138"/>
        <v>26</v>
      </c>
      <c r="CJ167" s="1">
        <f t="shared" si="139"/>
        <v>1</v>
      </c>
      <c r="CK167" s="1">
        <f t="shared" si="140"/>
        <v>1</v>
      </c>
      <c r="CL167" s="1">
        <f t="shared" si="141"/>
        <v>1</v>
      </c>
      <c r="CM167" s="1">
        <f t="shared" si="142"/>
        <v>73</v>
      </c>
      <c r="CN167" s="1">
        <f t="shared" si="143"/>
        <v>490</v>
      </c>
    </row>
    <row r="168" spans="1:92" ht="13.15" customHeight="1">
      <c r="B168" s="3" t="s">
        <v>1725</v>
      </c>
      <c r="C168" s="1" t="s">
        <v>965</v>
      </c>
      <c r="D168" s="1" t="s">
        <v>966</v>
      </c>
      <c r="E168" s="5">
        <v>591795.82999999996</v>
      </c>
      <c r="F168" s="5">
        <v>6530224.9280000003</v>
      </c>
      <c r="G168" s="4" t="s">
        <v>986</v>
      </c>
      <c r="H168" s="5">
        <v>66.37</v>
      </c>
      <c r="I168" s="5">
        <v>0.63</v>
      </c>
      <c r="J168" s="5">
        <v>5.1100000000000003</v>
      </c>
      <c r="K168" s="5">
        <v>5.3</v>
      </c>
      <c r="L168" s="24">
        <v>1.86</v>
      </c>
      <c r="M168" s="24">
        <f t="shared" si="144"/>
        <v>64.510000000000005</v>
      </c>
      <c r="N168" s="25">
        <v>42837</v>
      </c>
      <c r="O168" s="1" t="s">
        <v>994</v>
      </c>
      <c r="P168" s="9" t="s">
        <v>995</v>
      </c>
      <c r="Q168" s="8">
        <v>0.9</v>
      </c>
      <c r="R168" s="9" t="s">
        <v>996</v>
      </c>
      <c r="S168" s="8">
        <v>1.2</v>
      </c>
      <c r="T168" s="9" t="s">
        <v>997</v>
      </c>
      <c r="AI168" s="42" t="s">
        <v>990</v>
      </c>
      <c r="AJ168" s="42" t="s">
        <v>991</v>
      </c>
      <c r="AK168" s="45" t="s">
        <v>1806</v>
      </c>
      <c r="AM168" s="1" t="s">
        <v>974</v>
      </c>
      <c r="AN168" s="1" t="s">
        <v>975</v>
      </c>
      <c r="AO168" s="13" t="str">
        <f>algandmed!AP168</f>
        <v>VPA on terve (madalam toru). Avamiseks padrunvõti 13. Sisemine plasttoru metalltoruga samal kõrgusel. Veepinnal naftasaaduste kihti pole. Põhjas pehme sete 0,1m.</v>
      </c>
      <c r="AP168" s="13" t="str">
        <f>algandmed!AQ168</f>
        <v>Proov võeti pumbaga MP-1.</v>
      </c>
      <c r="AQ168" s="13" t="str">
        <f>algandmed!AR168</f>
        <v>Proovi võtmisel 26.09.2017 oli vett VPA-s 11,3l, pumba sügavus 5,4m manteltoru otsast. Proov võeti pärast 1-kordse veekoguse välja pumpamist (10 minutiga alanes veetase pumbani) sagedusel 80Hz. Veetase taastub väga aeglaselt.</v>
      </c>
      <c r="AR168" s="13" t="str">
        <f>algandmed!AS168</f>
        <v>VPA tuleb nõuetekohaselt likvideerida.</v>
      </c>
      <c r="AS168" s="1" t="s">
        <v>984</v>
      </c>
      <c r="AU168" s="1">
        <f t="shared" si="98"/>
        <v>0</v>
      </c>
      <c r="AV168" s="1">
        <f t="shared" si="99"/>
        <v>4</v>
      </c>
      <c r="AW168" s="1">
        <f t="shared" si="100"/>
        <v>10</v>
      </c>
      <c r="AX168" s="1">
        <f t="shared" si="101"/>
        <v>13</v>
      </c>
      <c r="AY168" s="1">
        <f t="shared" si="102"/>
        <v>9</v>
      </c>
      <c r="AZ168" s="1">
        <f t="shared" si="103"/>
        <v>11</v>
      </c>
      <c r="BA168" s="1">
        <f t="shared" si="104"/>
        <v>14</v>
      </c>
      <c r="BB168" s="1">
        <f t="shared" si="105"/>
        <v>5</v>
      </c>
      <c r="BC168" s="1">
        <f t="shared" si="106"/>
        <v>4</v>
      </c>
      <c r="BD168" s="1">
        <f t="shared" si="107"/>
        <v>4</v>
      </c>
      <c r="BE168" s="1">
        <f t="shared" si="108"/>
        <v>3</v>
      </c>
      <c r="BF168" s="1">
        <f t="shared" si="109"/>
        <v>4</v>
      </c>
      <c r="BG168" s="1">
        <f t="shared" si="110"/>
        <v>5</v>
      </c>
      <c r="BH168" s="1">
        <f t="shared" si="111"/>
        <v>5</v>
      </c>
      <c r="BI168" s="1">
        <f t="shared" si="112"/>
        <v>56</v>
      </c>
      <c r="BJ168" s="1">
        <f t="shared" si="113"/>
        <v>53</v>
      </c>
      <c r="BK168" s="1">
        <f t="shared" si="114"/>
        <v>3</v>
      </c>
      <c r="BL168" s="1">
        <f t="shared" si="115"/>
        <v>37</v>
      </c>
      <c r="BM168" s="1">
        <f t="shared" si="116"/>
        <v>3</v>
      </c>
      <c r="BN168" s="1">
        <f t="shared" si="117"/>
        <v>131</v>
      </c>
      <c r="BO168" s="1">
        <f t="shared" si="118"/>
        <v>0</v>
      </c>
      <c r="BP168" s="1">
        <f t="shared" si="119"/>
        <v>0</v>
      </c>
      <c r="BQ168" s="1">
        <f t="shared" si="120"/>
        <v>0</v>
      </c>
      <c r="BR168" s="1">
        <f t="shared" si="121"/>
        <v>0</v>
      </c>
      <c r="BS168" s="1">
        <f t="shared" si="122"/>
        <v>0</v>
      </c>
      <c r="BT168" s="1">
        <f t="shared" si="123"/>
        <v>0</v>
      </c>
      <c r="BU168" s="1">
        <f t="shared" si="124"/>
        <v>0</v>
      </c>
      <c r="BV168" s="1">
        <f t="shared" si="125"/>
        <v>0</v>
      </c>
      <c r="BW168" s="1">
        <f t="shared" si="126"/>
        <v>0</v>
      </c>
      <c r="BX168" s="1">
        <f t="shared" si="127"/>
        <v>0</v>
      </c>
      <c r="BY168" s="1">
        <f t="shared" si="128"/>
        <v>0</v>
      </c>
      <c r="BZ168" s="1">
        <f t="shared" si="129"/>
        <v>0</v>
      </c>
      <c r="CA168" s="1">
        <f t="shared" si="130"/>
        <v>0</v>
      </c>
      <c r="CB168" s="1">
        <f t="shared" si="131"/>
        <v>0</v>
      </c>
      <c r="CC168" s="1">
        <f t="shared" si="132"/>
        <v>13</v>
      </c>
      <c r="CD168" s="1">
        <f t="shared" si="133"/>
        <v>8</v>
      </c>
      <c r="CE168" s="1">
        <f t="shared" si="134"/>
        <v>42</v>
      </c>
      <c r="CF168" s="1">
        <f t="shared" si="135"/>
        <v>0</v>
      </c>
      <c r="CG168" s="1">
        <f t="shared" si="136"/>
        <v>5</v>
      </c>
      <c r="CH168" s="1">
        <f t="shared" si="137"/>
        <v>10</v>
      </c>
      <c r="CI168" s="1">
        <f t="shared" si="138"/>
        <v>161</v>
      </c>
      <c r="CJ168" s="1">
        <f t="shared" si="139"/>
        <v>25</v>
      </c>
      <c r="CK168" s="1">
        <f t="shared" si="140"/>
        <v>225</v>
      </c>
      <c r="CL168" s="1">
        <f t="shared" si="141"/>
        <v>38</v>
      </c>
      <c r="CM168" s="1">
        <f t="shared" si="142"/>
        <v>91</v>
      </c>
      <c r="CN168" s="1">
        <f t="shared" si="143"/>
        <v>992</v>
      </c>
    </row>
    <row r="169" spans="1:92" ht="13.15" customHeight="1">
      <c r="A169" s="2">
        <v>30450</v>
      </c>
      <c r="B169" s="3" t="s">
        <v>1739</v>
      </c>
      <c r="C169" s="1" t="s">
        <v>965</v>
      </c>
      <c r="D169" s="1" t="s">
        <v>966</v>
      </c>
      <c r="E169" s="5">
        <v>591795.48899999994</v>
      </c>
      <c r="F169" s="5">
        <v>6530224.3739999998</v>
      </c>
      <c r="G169" s="4" t="s">
        <v>986</v>
      </c>
      <c r="H169" s="5">
        <v>66.56</v>
      </c>
      <c r="I169" s="5">
        <v>0.87</v>
      </c>
      <c r="J169" s="5">
        <v>10.8</v>
      </c>
      <c r="K169" s="5">
        <v>10.7</v>
      </c>
      <c r="L169" s="24">
        <v>2.84</v>
      </c>
      <c r="M169" s="24">
        <f t="shared" si="144"/>
        <v>63.72</v>
      </c>
      <c r="N169" s="25">
        <v>42837</v>
      </c>
      <c r="O169" s="1" t="s">
        <v>998</v>
      </c>
      <c r="P169" s="9" t="s">
        <v>995</v>
      </c>
      <c r="Q169" s="8">
        <v>0.9</v>
      </c>
      <c r="R169" s="9" t="s">
        <v>996</v>
      </c>
      <c r="S169" s="8">
        <v>1.2</v>
      </c>
      <c r="T169" s="9" t="s">
        <v>997</v>
      </c>
      <c r="U169" s="8">
        <v>9.1</v>
      </c>
      <c r="V169" s="9" t="s">
        <v>78</v>
      </c>
      <c r="AI169" s="42" t="s">
        <v>990</v>
      </c>
      <c r="AJ169" s="42" t="s">
        <v>991</v>
      </c>
      <c r="AK169" s="45" t="s">
        <v>1806</v>
      </c>
      <c r="AM169" s="1" t="s">
        <v>974</v>
      </c>
      <c r="AN169" s="1" t="s">
        <v>975</v>
      </c>
      <c r="AO169" s="13" t="str">
        <f>algandmed!AP169</f>
        <v>VPA on terve (kõrgem toru). Avamiseks padrunvõti 13. Veepinnal naftasaaduste kihti pole.</v>
      </c>
      <c r="AP169" s="13" t="str">
        <f>algandmed!AQ169</f>
        <v>Proov võeti pumbaga MP-1.</v>
      </c>
      <c r="AQ169" s="13" t="str">
        <f>algandmed!AR169</f>
        <v>Proovi võtmisel 26.09.2017 oli vett VPA-s 55l, pumba sügavus 8m manteltoru otsast. Proov võeti pärast 4-kordse veekoguse välja pumpamist (10 minutit) sagedusel 250Hz. q 0,35. S 0</v>
      </c>
      <c r="AR169" s="13" t="str">
        <f>algandmed!AS169</f>
        <v>Jätkata seiret.</v>
      </c>
      <c r="AS169" s="1" t="s">
        <v>984</v>
      </c>
      <c r="AU169" s="1">
        <f t="shared" si="98"/>
        <v>5</v>
      </c>
      <c r="AV169" s="1">
        <f t="shared" si="99"/>
        <v>5</v>
      </c>
      <c r="AW169" s="1">
        <f t="shared" si="100"/>
        <v>10</v>
      </c>
      <c r="AX169" s="1">
        <f t="shared" si="101"/>
        <v>13</v>
      </c>
      <c r="AY169" s="1">
        <f t="shared" si="102"/>
        <v>10</v>
      </c>
      <c r="AZ169" s="1">
        <f t="shared" si="103"/>
        <v>11</v>
      </c>
      <c r="BA169" s="1">
        <f t="shared" si="104"/>
        <v>14</v>
      </c>
      <c r="BB169" s="1">
        <f t="shared" si="105"/>
        <v>5</v>
      </c>
      <c r="BC169" s="1">
        <f t="shared" si="106"/>
        <v>4</v>
      </c>
      <c r="BD169" s="1">
        <f t="shared" si="107"/>
        <v>4</v>
      </c>
      <c r="BE169" s="1">
        <f t="shared" si="108"/>
        <v>4</v>
      </c>
      <c r="BF169" s="1">
        <f t="shared" si="109"/>
        <v>4</v>
      </c>
      <c r="BG169" s="1">
        <f t="shared" si="110"/>
        <v>5</v>
      </c>
      <c r="BH169" s="1">
        <f t="shared" si="111"/>
        <v>5</v>
      </c>
      <c r="BI169" s="1">
        <f t="shared" si="112"/>
        <v>42</v>
      </c>
      <c r="BJ169" s="1">
        <f t="shared" si="113"/>
        <v>53</v>
      </c>
      <c r="BK169" s="1">
        <f t="shared" si="114"/>
        <v>3</v>
      </c>
      <c r="BL169" s="1">
        <f t="shared" si="115"/>
        <v>37</v>
      </c>
      <c r="BM169" s="1">
        <f t="shared" si="116"/>
        <v>3</v>
      </c>
      <c r="BN169" s="1">
        <f t="shared" si="117"/>
        <v>131</v>
      </c>
      <c r="BO169" s="1">
        <f t="shared" si="118"/>
        <v>3</v>
      </c>
      <c r="BP169" s="1">
        <f t="shared" si="119"/>
        <v>9</v>
      </c>
      <c r="BQ169" s="1">
        <f t="shared" si="120"/>
        <v>0</v>
      </c>
      <c r="BR169" s="1">
        <f t="shared" si="121"/>
        <v>0</v>
      </c>
      <c r="BS169" s="1">
        <f t="shared" si="122"/>
        <v>0</v>
      </c>
      <c r="BT169" s="1">
        <f t="shared" si="123"/>
        <v>0</v>
      </c>
      <c r="BU169" s="1">
        <f t="shared" si="124"/>
        <v>0</v>
      </c>
      <c r="BV169" s="1">
        <f t="shared" si="125"/>
        <v>0</v>
      </c>
      <c r="BW169" s="1">
        <f t="shared" si="126"/>
        <v>0</v>
      </c>
      <c r="BX169" s="1">
        <f t="shared" si="127"/>
        <v>0</v>
      </c>
      <c r="BY169" s="1">
        <f t="shared" si="128"/>
        <v>0</v>
      </c>
      <c r="BZ169" s="1">
        <f t="shared" si="129"/>
        <v>0</v>
      </c>
      <c r="CA169" s="1">
        <f t="shared" si="130"/>
        <v>0</v>
      </c>
      <c r="CB169" s="1">
        <f t="shared" si="131"/>
        <v>0</v>
      </c>
      <c r="CC169" s="1">
        <f t="shared" si="132"/>
        <v>13</v>
      </c>
      <c r="CD169" s="1">
        <f t="shared" si="133"/>
        <v>8</v>
      </c>
      <c r="CE169" s="1">
        <f t="shared" si="134"/>
        <v>42</v>
      </c>
      <c r="CF169" s="1">
        <f t="shared" si="135"/>
        <v>0</v>
      </c>
      <c r="CG169" s="1">
        <f t="shared" si="136"/>
        <v>5</v>
      </c>
      <c r="CH169" s="1">
        <f t="shared" si="137"/>
        <v>10</v>
      </c>
      <c r="CI169" s="1">
        <f t="shared" si="138"/>
        <v>88</v>
      </c>
      <c r="CJ169" s="1">
        <f t="shared" si="139"/>
        <v>25</v>
      </c>
      <c r="CK169" s="1">
        <f t="shared" si="140"/>
        <v>178</v>
      </c>
      <c r="CL169" s="1">
        <f t="shared" si="141"/>
        <v>15</v>
      </c>
      <c r="CM169" s="1">
        <f t="shared" si="142"/>
        <v>91</v>
      </c>
      <c r="CN169" s="1">
        <f t="shared" si="143"/>
        <v>855</v>
      </c>
    </row>
    <row r="170" spans="1:92" ht="13.15" customHeight="1">
      <c r="B170" s="3" t="s">
        <v>174</v>
      </c>
      <c r="C170" s="1" t="s">
        <v>965</v>
      </c>
      <c r="D170" s="1" t="s">
        <v>966</v>
      </c>
      <c r="E170" s="5">
        <v>591848.43900000001</v>
      </c>
      <c r="F170" s="5">
        <v>6530056.8629999999</v>
      </c>
      <c r="G170" s="4" t="s">
        <v>999</v>
      </c>
      <c r="H170" s="5">
        <v>65.319999999999993</v>
      </c>
      <c r="I170" s="5">
        <v>0.68</v>
      </c>
      <c r="J170" s="5">
        <v>4.97</v>
      </c>
      <c r="K170" s="5">
        <v>5.4</v>
      </c>
      <c r="L170" s="24">
        <v>1.64</v>
      </c>
      <c r="M170" s="24">
        <f t="shared" si="144"/>
        <v>63.679999999999993</v>
      </c>
      <c r="N170" s="25">
        <v>42837</v>
      </c>
      <c r="O170" s="1" t="s">
        <v>1000</v>
      </c>
      <c r="P170" s="9" t="s">
        <v>1001</v>
      </c>
      <c r="Q170" s="8">
        <v>1.7</v>
      </c>
      <c r="R170" s="9" t="s">
        <v>466</v>
      </c>
      <c r="S170" s="8">
        <v>2.4</v>
      </c>
      <c r="T170" s="9" t="s">
        <v>1002</v>
      </c>
      <c r="AI170" s="42" t="s">
        <v>972</v>
      </c>
      <c r="AJ170" s="42" t="s">
        <v>973</v>
      </c>
      <c r="AK170" s="48" t="s">
        <v>1840</v>
      </c>
      <c r="AM170" s="1" t="s">
        <v>974</v>
      </c>
      <c r="AN170" s="1" t="s">
        <v>975</v>
      </c>
      <c r="AO170" s="13" t="str">
        <f>algandmed!AP170</f>
        <v>VPA on terve. Avamiseks padrunvõti 12. Sisemine plasttoru 2,5cm metalltoru otsast sügavamal. Algne sügavus oli oli 5,4m. Veepinnal naftasaaduste kihti pole. Põhjas 0,07m pehme setet.</v>
      </c>
      <c r="AP170" s="13" t="str">
        <f>algandmed!AQ170</f>
        <v>Proov võeti pumbaga MP-1.</v>
      </c>
      <c r="AQ170" s="13" t="str">
        <f>algandmed!AR170</f>
        <v>Proovi võtmisel 26.09.2017 oli vett VPA-s 11l, pumba sügavus 5,3m manteltoru otsast. Proov võeti pärast 1-kordse veekoguse välja pumpamist (2,5 minutit) sagedusel 100Hz.</v>
      </c>
      <c r="AR170" s="13" t="str">
        <f>algandmed!AS170</f>
        <v>VPA tuleb nõuetekohaselt likvideerida.</v>
      </c>
      <c r="AS170" s="1" t="s">
        <v>984</v>
      </c>
      <c r="AU170" s="1">
        <f t="shared" si="98"/>
        <v>0</v>
      </c>
      <c r="AV170" s="1">
        <f t="shared" si="99"/>
        <v>5</v>
      </c>
      <c r="AW170" s="1">
        <f t="shared" si="100"/>
        <v>10</v>
      </c>
      <c r="AX170" s="1">
        <f t="shared" si="101"/>
        <v>13</v>
      </c>
      <c r="AY170" s="1">
        <f t="shared" si="102"/>
        <v>10</v>
      </c>
      <c r="AZ170" s="1">
        <f t="shared" si="103"/>
        <v>11</v>
      </c>
      <c r="BA170" s="1">
        <f t="shared" si="104"/>
        <v>14</v>
      </c>
      <c r="BB170" s="1">
        <f t="shared" si="105"/>
        <v>5</v>
      </c>
      <c r="BC170" s="1">
        <f t="shared" si="106"/>
        <v>4</v>
      </c>
      <c r="BD170" s="1">
        <f t="shared" si="107"/>
        <v>4</v>
      </c>
      <c r="BE170" s="1">
        <f t="shared" si="108"/>
        <v>3</v>
      </c>
      <c r="BF170" s="1">
        <f t="shared" si="109"/>
        <v>4</v>
      </c>
      <c r="BG170" s="1">
        <f t="shared" si="110"/>
        <v>5</v>
      </c>
      <c r="BH170" s="1">
        <f t="shared" si="111"/>
        <v>5</v>
      </c>
      <c r="BI170" s="1">
        <f t="shared" si="112"/>
        <v>58</v>
      </c>
      <c r="BJ170" s="1">
        <f t="shared" si="113"/>
        <v>48</v>
      </c>
      <c r="BK170" s="1">
        <f t="shared" si="114"/>
        <v>3</v>
      </c>
      <c r="BL170" s="1">
        <f t="shared" si="115"/>
        <v>29</v>
      </c>
      <c r="BM170" s="1">
        <f t="shared" si="116"/>
        <v>3</v>
      </c>
      <c r="BN170" s="1">
        <f t="shared" si="117"/>
        <v>58</v>
      </c>
      <c r="BO170" s="1">
        <f t="shared" si="118"/>
        <v>0</v>
      </c>
      <c r="BP170" s="1">
        <f t="shared" si="119"/>
        <v>0</v>
      </c>
      <c r="BQ170" s="1">
        <f t="shared" si="120"/>
        <v>0</v>
      </c>
      <c r="BR170" s="1">
        <f t="shared" si="121"/>
        <v>0</v>
      </c>
      <c r="BS170" s="1">
        <f t="shared" si="122"/>
        <v>0</v>
      </c>
      <c r="BT170" s="1">
        <f t="shared" si="123"/>
        <v>0</v>
      </c>
      <c r="BU170" s="1">
        <f t="shared" si="124"/>
        <v>0</v>
      </c>
      <c r="BV170" s="1">
        <f t="shared" si="125"/>
        <v>0</v>
      </c>
      <c r="BW170" s="1">
        <f t="shared" si="126"/>
        <v>0</v>
      </c>
      <c r="BX170" s="1">
        <f t="shared" si="127"/>
        <v>0</v>
      </c>
      <c r="BY170" s="1">
        <f t="shared" si="128"/>
        <v>0</v>
      </c>
      <c r="BZ170" s="1">
        <f t="shared" si="129"/>
        <v>0</v>
      </c>
      <c r="CA170" s="1">
        <f t="shared" si="130"/>
        <v>0</v>
      </c>
      <c r="CB170" s="1">
        <f t="shared" si="131"/>
        <v>0</v>
      </c>
      <c r="CC170" s="1">
        <f t="shared" si="132"/>
        <v>11</v>
      </c>
      <c r="CD170" s="1">
        <f t="shared" si="133"/>
        <v>8</v>
      </c>
      <c r="CE170" s="1">
        <f t="shared" si="134"/>
        <v>48</v>
      </c>
      <c r="CF170" s="1">
        <f t="shared" si="135"/>
        <v>0</v>
      </c>
      <c r="CG170" s="1">
        <f t="shared" si="136"/>
        <v>5</v>
      </c>
      <c r="CH170" s="1">
        <f t="shared" si="137"/>
        <v>10</v>
      </c>
      <c r="CI170" s="1">
        <f t="shared" si="138"/>
        <v>182</v>
      </c>
      <c r="CJ170" s="1">
        <f t="shared" si="139"/>
        <v>25</v>
      </c>
      <c r="CK170" s="1">
        <f t="shared" si="140"/>
        <v>169</v>
      </c>
      <c r="CL170" s="1">
        <f t="shared" si="141"/>
        <v>38</v>
      </c>
      <c r="CM170" s="1">
        <f t="shared" si="142"/>
        <v>91</v>
      </c>
      <c r="CN170" s="1">
        <f t="shared" si="143"/>
        <v>879</v>
      </c>
    </row>
    <row r="171" spans="1:92" ht="13.15" customHeight="1">
      <c r="A171" s="2">
        <v>19394</v>
      </c>
      <c r="B171" s="3" t="s">
        <v>1003</v>
      </c>
      <c r="C171" s="1" t="s">
        <v>965</v>
      </c>
      <c r="D171" s="1" t="s">
        <v>966</v>
      </c>
      <c r="E171" s="5">
        <v>591850.98899999994</v>
      </c>
      <c r="F171" s="5">
        <v>6530053.2280000001</v>
      </c>
      <c r="G171" s="4" t="s">
        <v>999</v>
      </c>
      <c r="H171" s="5">
        <v>65.86</v>
      </c>
      <c r="I171" s="5">
        <v>1.1299999999999999</v>
      </c>
      <c r="J171" s="5">
        <v>30</v>
      </c>
      <c r="K171" s="5">
        <v>30.5</v>
      </c>
      <c r="L171" s="24">
        <v>2.15</v>
      </c>
      <c r="M171" s="24">
        <f t="shared" si="144"/>
        <v>63.71</v>
      </c>
      <c r="N171" s="25">
        <v>42837</v>
      </c>
      <c r="O171" s="1" t="s">
        <v>1004</v>
      </c>
      <c r="P171" s="9" t="s">
        <v>1005</v>
      </c>
      <c r="Q171" s="8">
        <v>1.2</v>
      </c>
      <c r="R171" s="9" t="s">
        <v>1006</v>
      </c>
      <c r="S171" s="8">
        <v>1.5</v>
      </c>
      <c r="T171" s="9" t="s">
        <v>1007</v>
      </c>
      <c r="U171" s="8">
        <v>1.7</v>
      </c>
      <c r="V171" s="9" t="s">
        <v>1008</v>
      </c>
      <c r="W171" s="8">
        <v>4</v>
      </c>
      <c r="X171" s="9" t="s">
        <v>1009</v>
      </c>
      <c r="Y171" s="8">
        <v>5.6</v>
      </c>
      <c r="Z171" s="9" t="s">
        <v>1010</v>
      </c>
      <c r="AA171" s="8">
        <v>7.7</v>
      </c>
      <c r="AB171" s="9" t="s">
        <v>1011</v>
      </c>
      <c r="AI171" s="42" t="s">
        <v>972</v>
      </c>
      <c r="AJ171" s="42" t="s">
        <v>973</v>
      </c>
      <c r="AK171" s="48" t="s">
        <v>1841</v>
      </c>
      <c r="AM171" s="1" t="s">
        <v>974</v>
      </c>
      <c r="AN171" s="1" t="s">
        <v>1012</v>
      </c>
      <c r="AO171" s="13" t="str">
        <f>algandmed!AP171</f>
        <v>VPA on terve. VPA asub lukustatud aias, võti Paide Vesi AS. Avamiseks lehtvõti 24-27. Algne sügavus oli oli 30,5m. Veepinnal naftasaaduste kihti pole.</v>
      </c>
      <c r="AP171" s="13" t="str">
        <f>algandmed!AQ171</f>
        <v>Proov võeti pumbaga MP-1.</v>
      </c>
      <c r="AQ171" s="13" t="str">
        <f>algandmed!AR171</f>
        <v>Proovi võtmisel 26.09.2017 oli vett VPA-s 205l, pumba sügavus 8m manteltoru otsast. Proov võeti pärast 4-kordse veekoguse välja pumpamist (37 minutit) sagedusel 250Hz. q 0,37. S 0</v>
      </c>
      <c r="AR171" s="13" t="str">
        <f>algandmed!AS171</f>
        <v>VPA tuleb JRO seirevõrgust välja arvata, VPA seiret teeb AS Paide Vesi Vodja veehaarde seire raames.</v>
      </c>
      <c r="AS171" s="1" t="s">
        <v>1013</v>
      </c>
      <c r="AU171" s="1">
        <f t="shared" si="98"/>
        <v>5</v>
      </c>
      <c r="AV171" s="1">
        <f t="shared" si="99"/>
        <v>6</v>
      </c>
      <c r="AW171" s="1">
        <f t="shared" si="100"/>
        <v>10</v>
      </c>
      <c r="AX171" s="1">
        <f t="shared" si="101"/>
        <v>13</v>
      </c>
      <c r="AY171" s="1">
        <f t="shared" si="102"/>
        <v>10</v>
      </c>
      <c r="AZ171" s="1">
        <f t="shared" si="103"/>
        <v>11</v>
      </c>
      <c r="BA171" s="1">
        <f t="shared" si="104"/>
        <v>14</v>
      </c>
      <c r="BB171" s="1">
        <f t="shared" si="105"/>
        <v>5</v>
      </c>
      <c r="BC171" s="1">
        <f t="shared" si="106"/>
        <v>4</v>
      </c>
      <c r="BD171" s="1">
        <f t="shared" si="107"/>
        <v>2</v>
      </c>
      <c r="BE171" s="1">
        <f t="shared" si="108"/>
        <v>4</v>
      </c>
      <c r="BF171" s="1">
        <f t="shared" si="109"/>
        <v>4</v>
      </c>
      <c r="BG171" s="1">
        <f t="shared" si="110"/>
        <v>5</v>
      </c>
      <c r="BH171" s="1">
        <f t="shared" si="111"/>
        <v>5</v>
      </c>
      <c r="BI171" s="1">
        <f t="shared" si="112"/>
        <v>44</v>
      </c>
      <c r="BJ171" s="1">
        <f t="shared" si="113"/>
        <v>61</v>
      </c>
      <c r="BK171" s="1">
        <f t="shared" si="114"/>
        <v>3</v>
      </c>
      <c r="BL171" s="1">
        <f t="shared" si="115"/>
        <v>16</v>
      </c>
      <c r="BM171" s="1">
        <f t="shared" si="116"/>
        <v>3</v>
      </c>
      <c r="BN171" s="1">
        <f t="shared" si="117"/>
        <v>36</v>
      </c>
      <c r="BO171" s="1">
        <f t="shared" si="118"/>
        <v>3</v>
      </c>
      <c r="BP171" s="1">
        <f t="shared" si="119"/>
        <v>45</v>
      </c>
      <c r="BQ171" s="1">
        <f t="shared" si="120"/>
        <v>1</v>
      </c>
      <c r="BR171" s="1">
        <f t="shared" si="121"/>
        <v>11</v>
      </c>
      <c r="BS171" s="1">
        <f t="shared" si="122"/>
        <v>3</v>
      </c>
      <c r="BT171" s="1">
        <f t="shared" si="123"/>
        <v>36</v>
      </c>
      <c r="BU171" s="1">
        <f t="shared" si="124"/>
        <v>3</v>
      </c>
      <c r="BV171" s="1">
        <f t="shared" si="125"/>
        <v>84</v>
      </c>
      <c r="BW171" s="1">
        <f t="shared" si="126"/>
        <v>0</v>
      </c>
      <c r="BX171" s="1">
        <f t="shared" si="127"/>
        <v>0</v>
      </c>
      <c r="BY171" s="1">
        <f t="shared" si="128"/>
        <v>0</v>
      </c>
      <c r="BZ171" s="1">
        <f t="shared" si="129"/>
        <v>0</v>
      </c>
      <c r="CA171" s="1">
        <f t="shared" si="130"/>
        <v>0</v>
      </c>
      <c r="CB171" s="1">
        <f t="shared" si="131"/>
        <v>0</v>
      </c>
      <c r="CC171" s="1">
        <f t="shared" si="132"/>
        <v>11</v>
      </c>
      <c r="CD171" s="1">
        <f t="shared" si="133"/>
        <v>8</v>
      </c>
      <c r="CE171" s="1">
        <f t="shared" si="134"/>
        <v>102</v>
      </c>
      <c r="CF171" s="1">
        <f t="shared" si="135"/>
        <v>0</v>
      </c>
      <c r="CG171" s="1">
        <f t="shared" si="136"/>
        <v>5</v>
      </c>
      <c r="CH171" s="1">
        <f t="shared" si="137"/>
        <v>10</v>
      </c>
      <c r="CI171" s="1">
        <f t="shared" si="138"/>
        <v>150</v>
      </c>
      <c r="CJ171" s="1">
        <f t="shared" si="139"/>
        <v>25</v>
      </c>
      <c r="CK171" s="1">
        <f t="shared" si="140"/>
        <v>179</v>
      </c>
      <c r="CL171" s="1">
        <f t="shared" si="141"/>
        <v>100</v>
      </c>
      <c r="CM171" s="1">
        <f t="shared" si="142"/>
        <v>46</v>
      </c>
      <c r="CN171" s="1">
        <f t="shared" si="143"/>
        <v>1083</v>
      </c>
    </row>
    <row r="172" spans="1:92" ht="13.15" customHeight="1">
      <c r="B172" s="3" t="s">
        <v>1740</v>
      </c>
      <c r="C172" s="1" t="s">
        <v>1014</v>
      </c>
      <c r="D172" s="1" t="s">
        <v>1015</v>
      </c>
      <c r="E172" s="5">
        <v>554730</v>
      </c>
      <c r="F172" s="5">
        <v>6591889</v>
      </c>
      <c r="G172" s="4" t="s">
        <v>1016</v>
      </c>
      <c r="H172" s="5">
        <v>24.68</v>
      </c>
      <c r="I172" s="5">
        <v>0.66</v>
      </c>
      <c r="J172" s="5">
        <v>4.8</v>
      </c>
      <c r="K172" s="5">
        <v>5.23</v>
      </c>
      <c r="L172" s="24">
        <v>4.25</v>
      </c>
      <c r="M172" s="24">
        <f t="shared" si="144"/>
        <v>20.43</v>
      </c>
      <c r="N172" s="6">
        <v>42906</v>
      </c>
      <c r="O172" s="1" t="s">
        <v>1017</v>
      </c>
      <c r="AI172" s="1" t="s">
        <v>1018</v>
      </c>
      <c r="AJ172" s="42" t="s">
        <v>1019</v>
      </c>
      <c r="AK172" s="48" t="s">
        <v>1822</v>
      </c>
      <c r="AM172" s="1" t="s">
        <v>116</v>
      </c>
      <c r="AN172" s="1" t="s">
        <v>1020</v>
      </c>
      <c r="AO172" s="13" t="str">
        <f>algandmed!AP172</f>
        <v>VPA on terve, metallkaitsetoru kõveraks sõidetud. Päis on lahtiselt peal. Algne VPA sügavus oli 5,23m. Sisemine plasttoru on 1cm kaitsetorust madalamal. Veepinnal naftasaaduste kihti pole.</v>
      </c>
      <c r="AP172" s="13" t="str">
        <f>algandmed!AQ172</f>
        <v>Proov võeti pumbaga MP-1.</v>
      </c>
      <c r="AQ172" s="13" t="str">
        <f>algandmed!AR172</f>
        <v>Proovi võtmisel 24.10.2017 oli vett VPA-s 11l, pumba sügavus 5,2m manteltoru otsast. Proov võeti pärast 1-kordse veekoguse välja pumpamist (15 sekundiga alanes veetase pumbani) sagedusel 120Hz. q 0,007. S 1,23</v>
      </c>
      <c r="AR172" s="13" t="str">
        <f>algandmed!AS172</f>
        <v>Jätkata seiret.</v>
      </c>
      <c r="AS172" s="1" t="s">
        <v>1021</v>
      </c>
      <c r="AU172" s="1">
        <f t="shared" si="98"/>
        <v>0</v>
      </c>
      <c r="AV172" s="1">
        <f t="shared" si="99"/>
        <v>4</v>
      </c>
      <c r="AW172" s="1">
        <f t="shared" si="100"/>
        <v>10</v>
      </c>
      <c r="AX172" s="1">
        <f t="shared" si="101"/>
        <v>18</v>
      </c>
      <c r="AY172" s="1">
        <f t="shared" si="102"/>
        <v>6</v>
      </c>
      <c r="AZ172" s="1">
        <f t="shared" si="103"/>
        <v>7</v>
      </c>
      <c r="BA172" s="1">
        <f t="shared" si="104"/>
        <v>14</v>
      </c>
      <c r="BB172" s="1">
        <f t="shared" si="105"/>
        <v>5</v>
      </c>
      <c r="BC172" s="1">
        <f t="shared" si="106"/>
        <v>4</v>
      </c>
      <c r="BD172" s="1">
        <f t="shared" si="107"/>
        <v>3</v>
      </c>
      <c r="BE172" s="1">
        <f t="shared" si="108"/>
        <v>4</v>
      </c>
      <c r="BF172" s="1">
        <f t="shared" si="109"/>
        <v>4</v>
      </c>
      <c r="BG172" s="1">
        <f t="shared" si="110"/>
        <v>5</v>
      </c>
      <c r="BH172" s="1">
        <f t="shared" si="111"/>
        <v>5</v>
      </c>
      <c r="BI172" s="1">
        <f t="shared" si="112"/>
        <v>60</v>
      </c>
      <c r="BJ172" s="1">
        <f t="shared" si="113"/>
        <v>0</v>
      </c>
      <c r="BK172" s="1">
        <f t="shared" si="114"/>
        <v>0</v>
      </c>
      <c r="BL172" s="1">
        <f t="shared" si="115"/>
        <v>0</v>
      </c>
      <c r="BM172" s="1">
        <f t="shared" si="116"/>
        <v>0</v>
      </c>
      <c r="BN172" s="1">
        <f t="shared" si="117"/>
        <v>0</v>
      </c>
      <c r="BO172" s="1">
        <f t="shared" si="118"/>
        <v>0</v>
      </c>
      <c r="BP172" s="1">
        <f t="shared" si="119"/>
        <v>0</v>
      </c>
      <c r="BQ172" s="1">
        <f t="shared" si="120"/>
        <v>0</v>
      </c>
      <c r="BR172" s="1">
        <f t="shared" si="121"/>
        <v>0</v>
      </c>
      <c r="BS172" s="1">
        <f t="shared" si="122"/>
        <v>0</v>
      </c>
      <c r="BT172" s="1">
        <f t="shared" si="123"/>
        <v>0</v>
      </c>
      <c r="BU172" s="1">
        <f t="shared" si="124"/>
        <v>0</v>
      </c>
      <c r="BV172" s="1">
        <f t="shared" si="125"/>
        <v>0</v>
      </c>
      <c r="BW172" s="1">
        <f t="shared" si="126"/>
        <v>0</v>
      </c>
      <c r="BX172" s="1">
        <f t="shared" si="127"/>
        <v>0</v>
      </c>
      <c r="BY172" s="1">
        <f t="shared" si="128"/>
        <v>0</v>
      </c>
      <c r="BZ172" s="1">
        <f t="shared" si="129"/>
        <v>0</v>
      </c>
      <c r="CA172" s="1">
        <f t="shared" si="130"/>
        <v>0</v>
      </c>
      <c r="CB172" s="1">
        <f t="shared" si="131"/>
        <v>0</v>
      </c>
      <c r="CC172" s="1">
        <f t="shared" si="132"/>
        <v>15</v>
      </c>
      <c r="CD172" s="1">
        <f t="shared" si="133"/>
        <v>8</v>
      </c>
      <c r="CE172" s="1">
        <f t="shared" si="134"/>
        <v>73</v>
      </c>
      <c r="CF172" s="1">
        <f t="shared" si="135"/>
        <v>0</v>
      </c>
      <c r="CG172" s="1">
        <f t="shared" si="136"/>
        <v>5</v>
      </c>
      <c r="CH172" s="1">
        <f t="shared" si="137"/>
        <v>11</v>
      </c>
      <c r="CI172" s="1">
        <f t="shared" si="138"/>
        <v>188</v>
      </c>
      <c r="CJ172" s="1">
        <f t="shared" si="139"/>
        <v>25</v>
      </c>
      <c r="CK172" s="1">
        <f t="shared" si="140"/>
        <v>209</v>
      </c>
      <c r="CL172" s="1">
        <f t="shared" si="141"/>
        <v>15</v>
      </c>
      <c r="CM172" s="1">
        <f t="shared" si="142"/>
        <v>29</v>
      </c>
      <c r="CN172" s="1">
        <f t="shared" si="143"/>
        <v>727</v>
      </c>
    </row>
    <row r="173" spans="1:92" ht="13.15" customHeight="1">
      <c r="B173" s="3" t="s">
        <v>1741</v>
      </c>
      <c r="C173" s="1" t="s">
        <v>1014</v>
      </c>
      <c r="D173" s="1" t="s">
        <v>1015</v>
      </c>
      <c r="E173" s="5">
        <v>554640</v>
      </c>
      <c r="F173" s="5">
        <v>6591792</v>
      </c>
      <c r="G173" s="4" t="s">
        <v>1016</v>
      </c>
      <c r="H173" s="5">
        <v>23.16</v>
      </c>
      <c r="I173" s="5">
        <v>0.42</v>
      </c>
      <c r="J173" s="5">
        <v>3.55</v>
      </c>
      <c r="K173" s="5">
        <v>5.3</v>
      </c>
      <c r="L173" s="24">
        <v>2.34</v>
      </c>
      <c r="M173" s="24">
        <f t="shared" si="144"/>
        <v>20.82</v>
      </c>
      <c r="N173" s="6">
        <v>42906</v>
      </c>
      <c r="O173" s="1" t="s">
        <v>1022</v>
      </c>
      <c r="AI173" s="1" t="s">
        <v>1018</v>
      </c>
      <c r="AJ173" s="42" t="s">
        <v>1019</v>
      </c>
      <c r="AK173" s="48" t="s">
        <v>1822</v>
      </c>
      <c r="AM173" s="1" t="s">
        <v>116</v>
      </c>
      <c r="AN173" s="1" t="s">
        <v>1020</v>
      </c>
      <c r="AO173" s="13" t="str">
        <f>algandmed!AP173</f>
        <v>VPA on avariis, metallkaitsetoru ja sisemised plasttorud (100mm ja 50mm) kõverad. Päis on lahtiselt peal. 50mm plasttoru 3cm kaitsetorust kõrgemal. Veepinnal naftasaaduste kiht puudus. Vesi must, kuid pole naftasaadus.</v>
      </c>
      <c r="AP173" s="13" t="str">
        <f>algandmed!AQ173</f>
        <v>Proovi ei saa võtta, pump MP-1 ja bailer alla ei lähe.</v>
      </c>
      <c r="AQ173" s="13" t="str">
        <f>algandmed!AR173</f>
        <v>-</v>
      </c>
      <c r="AR173" s="13" t="str">
        <f>algandmed!AS173</f>
        <v>VPA tuleb taastada, asendada kõverad torud ja jätkata seiret.</v>
      </c>
      <c r="AS173" s="1" t="s">
        <v>1021</v>
      </c>
      <c r="AU173" s="1">
        <f t="shared" si="98"/>
        <v>0</v>
      </c>
      <c r="AV173" s="1">
        <f t="shared" si="99"/>
        <v>4</v>
      </c>
      <c r="AW173" s="1">
        <f t="shared" si="100"/>
        <v>10</v>
      </c>
      <c r="AX173" s="1">
        <f t="shared" si="101"/>
        <v>18</v>
      </c>
      <c r="AY173" s="1">
        <f t="shared" si="102"/>
        <v>6</v>
      </c>
      <c r="AZ173" s="1">
        <f t="shared" si="103"/>
        <v>7</v>
      </c>
      <c r="BA173" s="1">
        <f t="shared" si="104"/>
        <v>14</v>
      </c>
      <c r="BB173" s="1">
        <f t="shared" si="105"/>
        <v>5</v>
      </c>
      <c r="BC173" s="1">
        <f t="shared" si="106"/>
        <v>4</v>
      </c>
      <c r="BD173" s="1">
        <f t="shared" si="107"/>
        <v>4</v>
      </c>
      <c r="BE173" s="1">
        <f t="shared" si="108"/>
        <v>3</v>
      </c>
      <c r="BF173" s="1">
        <f t="shared" si="109"/>
        <v>4</v>
      </c>
      <c r="BG173" s="1">
        <f t="shared" si="110"/>
        <v>5</v>
      </c>
      <c r="BH173" s="1">
        <f t="shared" si="111"/>
        <v>5</v>
      </c>
      <c r="BI173" s="1">
        <f t="shared" si="112"/>
        <v>61</v>
      </c>
      <c r="BJ173" s="1">
        <f t="shared" si="113"/>
        <v>0</v>
      </c>
      <c r="BK173" s="1">
        <f t="shared" si="114"/>
        <v>0</v>
      </c>
      <c r="BL173" s="1">
        <f t="shared" si="115"/>
        <v>0</v>
      </c>
      <c r="BM173" s="1">
        <f t="shared" si="116"/>
        <v>0</v>
      </c>
      <c r="BN173" s="1">
        <f t="shared" si="117"/>
        <v>0</v>
      </c>
      <c r="BO173" s="1">
        <f t="shared" si="118"/>
        <v>0</v>
      </c>
      <c r="BP173" s="1">
        <f t="shared" si="119"/>
        <v>0</v>
      </c>
      <c r="BQ173" s="1">
        <f t="shared" si="120"/>
        <v>0</v>
      </c>
      <c r="BR173" s="1">
        <f t="shared" si="121"/>
        <v>0</v>
      </c>
      <c r="BS173" s="1">
        <f t="shared" si="122"/>
        <v>0</v>
      </c>
      <c r="BT173" s="1">
        <f t="shared" si="123"/>
        <v>0</v>
      </c>
      <c r="BU173" s="1">
        <f t="shared" si="124"/>
        <v>0</v>
      </c>
      <c r="BV173" s="1">
        <f t="shared" si="125"/>
        <v>0</v>
      </c>
      <c r="BW173" s="1">
        <f t="shared" si="126"/>
        <v>0</v>
      </c>
      <c r="BX173" s="1">
        <f t="shared" si="127"/>
        <v>0</v>
      </c>
      <c r="BY173" s="1">
        <f t="shared" si="128"/>
        <v>0</v>
      </c>
      <c r="BZ173" s="1">
        <f t="shared" si="129"/>
        <v>0</v>
      </c>
      <c r="CA173" s="1">
        <f t="shared" si="130"/>
        <v>0</v>
      </c>
      <c r="CB173" s="1">
        <f t="shared" si="131"/>
        <v>0</v>
      </c>
      <c r="CC173" s="1">
        <f t="shared" si="132"/>
        <v>15</v>
      </c>
      <c r="CD173" s="1">
        <f t="shared" si="133"/>
        <v>8</v>
      </c>
      <c r="CE173" s="1">
        <f t="shared" si="134"/>
        <v>73</v>
      </c>
      <c r="CF173" s="1">
        <f t="shared" si="135"/>
        <v>0</v>
      </c>
      <c r="CG173" s="1">
        <f t="shared" si="136"/>
        <v>5</v>
      </c>
      <c r="CH173" s="1">
        <f t="shared" si="137"/>
        <v>11</v>
      </c>
      <c r="CI173" s="1">
        <f t="shared" si="138"/>
        <v>218</v>
      </c>
      <c r="CJ173" s="1">
        <f t="shared" si="139"/>
        <v>54</v>
      </c>
      <c r="CK173" s="1">
        <f t="shared" si="140"/>
        <v>1</v>
      </c>
      <c r="CL173" s="1">
        <f t="shared" si="141"/>
        <v>61</v>
      </c>
      <c r="CM173" s="1">
        <f t="shared" si="142"/>
        <v>29</v>
      </c>
      <c r="CN173" s="1">
        <f t="shared" si="143"/>
        <v>625</v>
      </c>
    </row>
    <row r="174" spans="1:92" ht="13.15" customHeight="1">
      <c r="B174" s="3" t="s">
        <v>1742</v>
      </c>
      <c r="C174" s="1" t="s">
        <v>1014</v>
      </c>
      <c r="D174" s="1" t="s">
        <v>1015</v>
      </c>
      <c r="E174" s="5">
        <v>554489</v>
      </c>
      <c r="F174" s="5">
        <v>6591607</v>
      </c>
      <c r="G174" s="4" t="s">
        <v>1016</v>
      </c>
      <c r="H174" s="5">
        <v>25.35</v>
      </c>
      <c r="I174" s="5">
        <v>1.26</v>
      </c>
      <c r="J174" s="5">
        <v>2.36</v>
      </c>
      <c r="K174" s="5">
        <v>2.98</v>
      </c>
      <c r="L174" s="24">
        <v>1.42</v>
      </c>
      <c r="M174" s="24">
        <f t="shared" si="144"/>
        <v>23.93</v>
      </c>
      <c r="N174" s="6">
        <v>42906</v>
      </c>
      <c r="O174" s="1" t="s">
        <v>1023</v>
      </c>
      <c r="AI174" s="1" t="s">
        <v>1018</v>
      </c>
      <c r="AJ174" s="42" t="s">
        <v>1019</v>
      </c>
      <c r="AK174" s="48" t="s">
        <v>1822</v>
      </c>
      <c r="AM174" s="1" t="s">
        <v>116</v>
      </c>
      <c r="AN174" s="1" t="s">
        <v>1020</v>
      </c>
      <c r="AO174" s="13" t="str">
        <f>algandmed!AP174</f>
        <v>VPA on terve. Päis on lahtiselt peal. Algne sügavus oli 2,98m. Veepinnal naftasaaduste kihti pole.</v>
      </c>
      <c r="AP174" s="13" t="str">
        <f>algandmed!AQ174</f>
        <v>Proov võeti pumbaga MP-1.</v>
      </c>
      <c r="AQ174" s="13" t="str">
        <f>algandmed!AR174</f>
        <v>Proovi võtmisel 24.10.2017 oli vett VPA-s 4,5l, pumba sügavus 3,4m manteltoru otsast. Proov võeti pärast 4-kordse veekoguse välja pumpamist (156 minutit) sagedusel 70Hz. Pumbates 100Hz alanes veetase 24 sekundiga pumbani. q 0,02. S 0,62</v>
      </c>
      <c r="AR174" s="13" t="str">
        <f>algandmed!AS174</f>
        <v>Jätkata seiret.</v>
      </c>
      <c r="AS174" s="1" t="s">
        <v>1021</v>
      </c>
      <c r="AU174" s="1">
        <f t="shared" si="98"/>
        <v>0</v>
      </c>
      <c r="AV174" s="1">
        <f t="shared" si="99"/>
        <v>4</v>
      </c>
      <c r="AW174" s="1">
        <f t="shared" si="100"/>
        <v>10</v>
      </c>
      <c r="AX174" s="1">
        <f t="shared" si="101"/>
        <v>18</v>
      </c>
      <c r="AY174" s="1">
        <f t="shared" si="102"/>
        <v>6</v>
      </c>
      <c r="AZ174" s="1">
        <f t="shared" si="103"/>
        <v>7</v>
      </c>
      <c r="BA174" s="1">
        <f t="shared" si="104"/>
        <v>14</v>
      </c>
      <c r="BB174" s="1">
        <f t="shared" si="105"/>
        <v>5</v>
      </c>
      <c r="BC174" s="1">
        <f t="shared" si="106"/>
        <v>4</v>
      </c>
      <c r="BD174" s="1">
        <f t="shared" si="107"/>
        <v>4</v>
      </c>
      <c r="BE174" s="1">
        <f t="shared" si="108"/>
        <v>4</v>
      </c>
      <c r="BF174" s="1">
        <f t="shared" si="109"/>
        <v>4</v>
      </c>
      <c r="BG174" s="1">
        <f t="shared" si="110"/>
        <v>5</v>
      </c>
      <c r="BH174" s="1">
        <f t="shared" si="111"/>
        <v>5</v>
      </c>
      <c r="BI174" s="1">
        <f t="shared" si="112"/>
        <v>60</v>
      </c>
      <c r="BJ174" s="1">
        <f t="shared" si="113"/>
        <v>0</v>
      </c>
      <c r="BK174" s="1">
        <f t="shared" si="114"/>
        <v>0</v>
      </c>
      <c r="BL174" s="1">
        <f t="shared" si="115"/>
        <v>0</v>
      </c>
      <c r="BM174" s="1">
        <f t="shared" si="116"/>
        <v>0</v>
      </c>
      <c r="BN174" s="1">
        <f t="shared" si="117"/>
        <v>0</v>
      </c>
      <c r="BO174" s="1">
        <f t="shared" si="118"/>
        <v>0</v>
      </c>
      <c r="BP174" s="1">
        <f t="shared" si="119"/>
        <v>0</v>
      </c>
      <c r="BQ174" s="1">
        <f t="shared" si="120"/>
        <v>0</v>
      </c>
      <c r="BR174" s="1">
        <f t="shared" si="121"/>
        <v>0</v>
      </c>
      <c r="BS174" s="1">
        <f t="shared" si="122"/>
        <v>0</v>
      </c>
      <c r="BT174" s="1">
        <f t="shared" si="123"/>
        <v>0</v>
      </c>
      <c r="BU174" s="1">
        <f t="shared" si="124"/>
        <v>0</v>
      </c>
      <c r="BV174" s="1">
        <f t="shared" si="125"/>
        <v>0</v>
      </c>
      <c r="BW174" s="1">
        <f t="shared" si="126"/>
        <v>0</v>
      </c>
      <c r="BX174" s="1">
        <f t="shared" si="127"/>
        <v>0</v>
      </c>
      <c r="BY174" s="1">
        <f t="shared" si="128"/>
        <v>0</v>
      </c>
      <c r="BZ174" s="1">
        <f t="shared" si="129"/>
        <v>0</v>
      </c>
      <c r="CA174" s="1">
        <f t="shared" si="130"/>
        <v>0</v>
      </c>
      <c r="CB174" s="1">
        <f t="shared" si="131"/>
        <v>0</v>
      </c>
      <c r="CC174" s="1">
        <f t="shared" si="132"/>
        <v>15</v>
      </c>
      <c r="CD174" s="1">
        <f t="shared" si="133"/>
        <v>8</v>
      </c>
      <c r="CE174" s="1">
        <f t="shared" si="134"/>
        <v>73</v>
      </c>
      <c r="CF174" s="1">
        <f t="shared" si="135"/>
        <v>0</v>
      </c>
      <c r="CG174" s="1">
        <f t="shared" si="136"/>
        <v>5</v>
      </c>
      <c r="CH174" s="1">
        <f t="shared" si="137"/>
        <v>11</v>
      </c>
      <c r="CI174" s="1">
        <f t="shared" si="138"/>
        <v>98</v>
      </c>
      <c r="CJ174" s="1">
        <f t="shared" si="139"/>
        <v>25</v>
      </c>
      <c r="CK174" s="1">
        <f t="shared" si="140"/>
        <v>236</v>
      </c>
      <c r="CL174" s="1">
        <f t="shared" si="141"/>
        <v>15</v>
      </c>
      <c r="CM174" s="1">
        <f t="shared" si="142"/>
        <v>29</v>
      </c>
      <c r="CN174" s="1">
        <f t="shared" si="143"/>
        <v>665</v>
      </c>
    </row>
    <row r="175" spans="1:92" ht="13.15" customHeight="1">
      <c r="B175" s="3" t="s">
        <v>1743</v>
      </c>
      <c r="C175" s="1" t="s">
        <v>1014</v>
      </c>
      <c r="D175" s="1" t="s">
        <v>1015</v>
      </c>
      <c r="E175" s="5">
        <v>554839</v>
      </c>
      <c r="F175" s="5">
        <v>6591583</v>
      </c>
      <c r="G175" s="4" t="s">
        <v>1016</v>
      </c>
      <c r="H175" s="5">
        <v>24.26</v>
      </c>
      <c r="I175" s="5">
        <v>0.21</v>
      </c>
      <c r="J175" s="5">
        <v>3.84</v>
      </c>
      <c r="K175" s="5">
        <v>3.79</v>
      </c>
      <c r="L175" s="24">
        <v>1.08</v>
      </c>
      <c r="M175" s="24">
        <f t="shared" si="144"/>
        <v>23.18</v>
      </c>
      <c r="N175" s="6">
        <v>42906</v>
      </c>
      <c r="O175" s="1" t="s">
        <v>1024</v>
      </c>
      <c r="AI175" s="1" t="s">
        <v>1018</v>
      </c>
      <c r="AJ175" s="42" t="s">
        <v>1019</v>
      </c>
      <c r="AK175" s="48" t="s">
        <v>1822</v>
      </c>
      <c r="AM175" s="1" t="s">
        <v>116</v>
      </c>
      <c r="AN175" s="1" t="s">
        <v>1020</v>
      </c>
      <c r="AO175" s="13" t="str">
        <f>algandmed!AP175</f>
        <v>VPA on terve. Päis lahtiselt peal. Plastkork on katki. Plasttoru on 2cm metallkaitsetorust kõrgemal. Veepinnal naftasaaduste kiht puudus.</v>
      </c>
      <c r="AP175" s="13" t="str">
        <f>algandmed!AQ175</f>
        <v>Proov võeti pumbaga MP-1.</v>
      </c>
      <c r="AQ175" s="13" t="str">
        <f>algandmed!AR175</f>
        <v>Proovi võtmisel 24.10.2017 oli vett VPA-s 27l, pumba sügavus 3,8m manteltoru otsast. Proov võeti pärast 4-kordse veekoguse välja pumpamist (16 minutit) sagedusel 100Hz. q 0,11. S 2,11</v>
      </c>
      <c r="AR175" s="13" t="str">
        <f>algandmed!AS175</f>
        <v>Jätkata seiret.</v>
      </c>
      <c r="AS175" s="1" t="s">
        <v>1021</v>
      </c>
      <c r="AU175" s="1">
        <f t="shared" si="98"/>
        <v>0</v>
      </c>
      <c r="AV175" s="1">
        <f t="shared" si="99"/>
        <v>4</v>
      </c>
      <c r="AW175" s="1">
        <f t="shared" si="100"/>
        <v>10</v>
      </c>
      <c r="AX175" s="1">
        <f t="shared" si="101"/>
        <v>18</v>
      </c>
      <c r="AY175" s="1">
        <f t="shared" si="102"/>
        <v>6</v>
      </c>
      <c r="AZ175" s="1">
        <f t="shared" si="103"/>
        <v>7</v>
      </c>
      <c r="BA175" s="1">
        <f t="shared" si="104"/>
        <v>14</v>
      </c>
      <c r="BB175" s="1">
        <f t="shared" si="105"/>
        <v>5</v>
      </c>
      <c r="BC175" s="1">
        <f t="shared" si="106"/>
        <v>4</v>
      </c>
      <c r="BD175" s="1">
        <f t="shared" si="107"/>
        <v>4</v>
      </c>
      <c r="BE175" s="1">
        <f t="shared" si="108"/>
        <v>4</v>
      </c>
      <c r="BF175" s="1">
        <f t="shared" si="109"/>
        <v>4</v>
      </c>
      <c r="BG175" s="1">
        <f t="shared" si="110"/>
        <v>5</v>
      </c>
      <c r="BH175" s="1">
        <f t="shared" si="111"/>
        <v>5</v>
      </c>
      <c r="BI175" s="1">
        <f t="shared" si="112"/>
        <v>62</v>
      </c>
      <c r="BJ175" s="1">
        <f t="shared" si="113"/>
        <v>0</v>
      </c>
      <c r="BK175" s="1">
        <f t="shared" si="114"/>
        <v>0</v>
      </c>
      <c r="BL175" s="1">
        <f t="shared" si="115"/>
        <v>0</v>
      </c>
      <c r="BM175" s="1">
        <f t="shared" si="116"/>
        <v>0</v>
      </c>
      <c r="BN175" s="1">
        <f t="shared" si="117"/>
        <v>0</v>
      </c>
      <c r="BO175" s="1">
        <f t="shared" si="118"/>
        <v>0</v>
      </c>
      <c r="BP175" s="1">
        <f t="shared" si="119"/>
        <v>0</v>
      </c>
      <c r="BQ175" s="1">
        <f t="shared" si="120"/>
        <v>0</v>
      </c>
      <c r="BR175" s="1">
        <f t="shared" si="121"/>
        <v>0</v>
      </c>
      <c r="BS175" s="1">
        <f t="shared" si="122"/>
        <v>0</v>
      </c>
      <c r="BT175" s="1">
        <f t="shared" si="123"/>
        <v>0</v>
      </c>
      <c r="BU175" s="1">
        <f t="shared" si="124"/>
        <v>0</v>
      </c>
      <c r="BV175" s="1">
        <f t="shared" si="125"/>
        <v>0</v>
      </c>
      <c r="BW175" s="1">
        <f t="shared" si="126"/>
        <v>0</v>
      </c>
      <c r="BX175" s="1">
        <f t="shared" si="127"/>
        <v>0</v>
      </c>
      <c r="BY175" s="1">
        <f t="shared" si="128"/>
        <v>0</v>
      </c>
      <c r="BZ175" s="1">
        <f t="shared" si="129"/>
        <v>0</v>
      </c>
      <c r="CA175" s="1">
        <f t="shared" si="130"/>
        <v>0</v>
      </c>
      <c r="CB175" s="1">
        <f t="shared" si="131"/>
        <v>0</v>
      </c>
      <c r="CC175" s="1">
        <f t="shared" si="132"/>
        <v>15</v>
      </c>
      <c r="CD175" s="1">
        <f t="shared" si="133"/>
        <v>8</v>
      </c>
      <c r="CE175" s="1">
        <f t="shared" si="134"/>
        <v>73</v>
      </c>
      <c r="CF175" s="1">
        <f t="shared" si="135"/>
        <v>0</v>
      </c>
      <c r="CG175" s="1">
        <f t="shared" si="136"/>
        <v>5</v>
      </c>
      <c r="CH175" s="1">
        <f t="shared" si="137"/>
        <v>11</v>
      </c>
      <c r="CI175" s="1">
        <f t="shared" si="138"/>
        <v>137</v>
      </c>
      <c r="CJ175" s="1">
        <f t="shared" si="139"/>
        <v>25</v>
      </c>
      <c r="CK175" s="1">
        <f t="shared" si="140"/>
        <v>183</v>
      </c>
      <c r="CL175" s="1">
        <f t="shared" si="141"/>
        <v>15</v>
      </c>
      <c r="CM175" s="1">
        <f t="shared" si="142"/>
        <v>29</v>
      </c>
      <c r="CN175" s="1">
        <f t="shared" si="143"/>
        <v>653</v>
      </c>
    </row>
    <row r="176" spans="1:92" ht="13.15" customHeight="1">
      <c r="B176" s="3" t="s">
        <v>1744</v>
      </c>
      <c r="C176" s="1" t="s">
        <v>1014</v>
      </c>
      <c r="D176" s="1" t="s">
        <v>1015</v>
      </c>
      <c r="E176" s="5">
        <v>554882</v>
      </c>
      <c r="F176" s="5">
        <v>6591562</v>
      </c>
      <c r="G176" s="4" t="s">
        <v>1016</v>
      </c>
      <c r="H176" s="5">
        <v>24.84</v>
      </c>
      <c r="I176" s="5">
        <v>0.23</v>
      </c>
      <c r="J176" s="5">
        <v>3.9</v>
      </c>
      <c r="K176" s="5">
        <v>3.57</v>
      </c>
      <c r="L176" s="24">
        <v>1.2</v>
      </c>
      <c r="M176" s="24">
        <f t="shared" si="144"/>
        <v>23.64</v>
      </c>
      <c r="N176" s="6">
        <v>42906</v>
      </c>
      <c r="O176" s="1" t="s">
        <v>1025</v>
      </c>
      <c r="AI176" s="1" t="s">
        <v>1018</v>
      </c>
      <c r="AJ176" s="42" t="s">
        <v>1019</v>
      </c>
      <c r="AK176" s="48" t="s">
        <v>1822</v>
      </c>
      <c r="AM176" s="1" t="s">
        <v>116</v>
      </c>
      <c r="AN176" s="1" t="s">
        <v>1020</v>
      </c>
      <c r="AO176" s="13" t="str">
        <f>algandmed!AP176</f>
        <v>VPA on terve. Päis on lahtiselt peal. Metalltoru on 0,11m üle maapinna, 110 plasttoru on 0,23m üle maapinna. Veepinnal naftasaaduste kihti pole, vees must bakterihõljum.</v>
      </c>
      <c r="AP176" s="13" t="str">
        <f>algandmed!AQ176</f>
        <v>Proov võeti pumbaga MP-1.</v>
      </c>
      <c r="AQ176" s="13" t="str">
        <f>algandmed!AR176</f>
        <v>Proovi võtmisel 24.10.2017 oli vett VPA-s 25l, pumba sügavus 3,8m manteltoru otsast. Proov võeti pärast 4-kordse veekoguse välja pumpamist (24 minutit) sagedusel 100Hz. q 0,07. S 2,9</v>
      </c>
      <c r="AR176" s="13" t="str">
        <f>algandmed!AS176</f>
        <v>Jätkata seiret.</v>
      </c>
      <c r="AS176" s="1" t="s">
        <v>1021</v>
      </c>
      <c r="AU176" s="1">
        <f t="shared" si="98"/>
        <v>0</v>
      </c>
      <c r="AV176" s="1">
        <f t="shared" si="99"/>
        <v>4</v>
      </c>
      <c r="AW176" s="1">
        <f t="shared" si="100"/>
        <v>10</v>
      </c>
      <c r="AX176" s="1">
        <f t="shared" si="101"/>
        <v>18</v>
      </c>
      <c r="AY176" s="1">
        <f t="shared" si="102"/>
        <v>6</v>
      </c>
      <c r="AZ176" s="1">
        <f t="shared" si="103"/>
        <v>7</v>
      </c>
      <c r="BA176" s="1">
        <f t="shared" si="104"/>
        <v>14</v>
      </c>
      <c r="BB176" s="1">
        <f t="shared" si="105"/>
        <v>5</v>
      </c>
      <c r="BC176" s="1">
        <f t="shared" si="106"/>
        <v>4</v>
      </c>
      <c r="BD176" s="1">
        <f t="shared" si="107"/>
        <v>3</v>
      </c>
      <c r="BE176" s="1">
        <f t="shared" si="108"/>
        <v>4</v>
      </c>
      <c r="BF176" s="1">
        <f t="shared" si="109"/>
        <v>3</v>
      </c>
      <c r="BG176" s="1">
        <f t="shared" si="110"/>
        <v>5</v>
      </c>
      <c r="BH176" s="1">
        <f t="shared" si="111"/>
        <v>5</v>
      </c>
      <c r="BI176" s="1">
        <f t="shared" si="112"/>
        <v>60</v>
      </c>
      <c r="BJ176" s="1">
        <f t="shared" si="113"/>
        <v>0</v>
      </c>
      <c r="BK176" s="1">
        <f t="shared" si="114"/>
        <v>0</v>
      </c>
      <c r="BL176" s="1">
        <f t="shared" si="115"/>
        <v>0</v>
      </c>
      <c r="BM176" s="1">
        <f t="shared" si="116"/>
        <v>0</v>
      </c>
      <c r="BN176" s="1">
        <f t="shared" si="117"/>
        <v>0</v>
      </c>
      <c r="BO176" s="1">
        <f t="shared" si="118"/>
        <v>0</v>
      </c>
      <c r="BP176" s="1">
        <f t="shared" si="119"/>
        <v>0</v>
      </c>
      <c r="BQ176" s="1">
        <f t="shared" si="120"/>
        <v>0</v>
      </c>
      <c r="BR176" s="1">
        <f t="shared" si="121"/>
        <v>0</v>
      </c>
      <c r="BS176" s="1">
        <f t="shared" si="122"/>
        <v>0</v>
      </c>
      <c r="BT176" s="1">
        <f t="shared" si="123"/>
        <v>0</v>
      </c>
      <c r="BU176" s="1">
        <f t="shared" si="124"/>
        <v>0</v>
      </c>
      <c r="BV176" s="1">
        <f t="shared" si="125"/>
        <v>0</v>
      </c>
      <c r="BW176" s="1">
        <f t="shared" si="126"/>
        <v>0</v>
      </c>
      <c r="BX176" s="1">
        <f t="shared" si="127"/>
        <v>0</v>
      </c>
      <c r="BY176" s="1">
        <f t="shared" si="128"/>
        <v>0</v>
      </c>
      <c r="BZ176" s="1">
        <f t="shared" si="129"/>
        <v>0</v>
      </c>
      <c r="CA176" s="1">
        <f t="shared" si="130"/>
        <v>0</v>
      </c>
      <c r="CB176" s="1">
        <f t="shared" si="131"/>
        <v>0</v>
      </c>
      <c r="CC176" s="1">
        <f t="shared" si="132"/>
        <v>15</v>
      </c>
      <c r="CD176" s="1">
        <f t="shared" si="133"/>
        <v>8</v>
      </c>
      <c r="CE176" s="1">
        <f t="shared" si="134"/>
        <v>73</v>
      </c>
      <c r="CF176" s="1">
        <f t="shared" si="135"/>
        <v>0</v>
      </c>
      <c r="CG176" s="1">
        <f t="shared" si="136"/>
        <v>5</v>
      </c>
      <c r="CH176" s="1">
        <f t="shared" si="137"/>
        <v>11</v>
      </c>
      <c r="CI176" s="1">
        <f t="shared" si="138"/>
        <v>169</v>
      </c>
      <c r="CJ176" s="1">
        <f t="shared" si="139"/>
        <v>25</v>
      </c>
      <c r="CK176" s="1">
        <f t="shared" si="140"/>
        <v>182</v>
      </c>
      <c r="CL176" s="1">
        <f t="shared" si="141"/>
        <v>15</v>
      </c>
      <c r="CM176" s="1">
        <f t="shared" si="142"/>
        <v>29</v>
      </c>
      <c r="CN176" s="1">
        <f t="shared" si="143"/>
        <v>680</v>
      </c>
    </row>
    <row r="177" spans="1:92" ht="13.15" customHeight="1">
      <c r="B177" s="3" t="s">
        <v>1745</v>
      </c>
      <c r="C177" s="1" t="s">
        <v>1014</v>
      </c>
      <c r="D177" s="1" t="s">
        <v>1015</v>
      </c>
      <c r="E177" s="5">
        <v>554854</v>
      </c>
      <c r="F177" s="5">
        <v>6591718</v>
      </c>
      <c r="G177" s="4" t="s">
        <v>1016</v>
      </c>
      <c r="H177" s="5">
        <v>24.02</v>
      </c>
      <c r="I177" s="5">
        <v>0.5</v>
      </c>
      <c r="J177" s="5">
        <v>4.53</v>
      </c>
      <c r="K177" s="5">
        <v>4.4400000000000004</v>
      </c>
      <c r="L177" s="24">
        <v>2.64</v>
      </c>
      <c r="M177" s="24">
        <f t="shared" si="144"/>
        <v>21.38</v>
      </c>
      <c r="N177" s="6">
        <v>42906</v>
      </c>
      <c r="O177" s="1" t="s">
        <v>1026</v>
      </c>
      <c r="AI177" s="1" t="s">
        <v>1018</v>
      </c>
      <c r="AJ177" s="42" t="s">
        <v>1019</v>
      </c>
      <c r="AK177" s="48" t="s">
        <v>1822</v>
      </c>
      <c r="AM177" s="1" t="s">
        <v>116</v>
      </c>
      <c r="AN177" s="1" t="s">
        <v>1020</v>
      </c>
      <c r="AO177" s="13" t="str">
        <f>algandmed!AP177</f>
        <v>VPA on terve. Päis lahtiselt peal. Sisemine plasttoru 2cm metallkaitsetorust madalamal. Veepinnal naftasaaduste kihti pole.</v>
      </c>
      <c r="AP177" s="13" t="str">
        <f>algandmed!AQ177</f>
        <v>Proov võeti pumbaga MP-1.</v>
      </c>
      <c r="AQ177" s="13" t="str">
        <f>algandmed!AR177</f>
        <v>Proovi võtmisel 24.10.2017 oli vett VPA-s 22l, pumba sügavus 4,8m manteltoru otsast. Proov võeti pärast 4-kordse veekoguse välja pumpamist (11 minutit) sagedusel 100Hz. q 0,08. S 0,62</v>
      </c>
      <c r="AR177" s="13" t="str">
        <f>algandmed!AS177</f>
        <v>Jätkata seiret.</v>
      </c>
      <c r="AS177" s="1" t="s">
        <v>1021</v>
      </c>
      <c r="AU177" s="1">
        <f t="shared" si="98"/>
        <v>0</v>
      </c>
      <c r="AV177" s="1">
        <f t="shared" si="99"/>
        <v>4</v>
      </c>
      <c r="AW177" s="1">
        <f t="shared" si="100"/>
        <v>10</v>
      </c>
      <c r="AX177" s="1">
        <f t="shared" si="101"/>
        <v>18</v>
      </c>
      <c r="AY177" s="1">
        <f t="shared" si="102"/>
        <v>6</v>
      </c>
      <c r="AZ177" s="1">
        <f t="shared" si="103"/>
        <v>7</v>
      </c>
      <c r="BA177" s="1">
        <f t="shared" si="104"/>
        <v>14</v>
      </c>
      <c r="BB177" s="1">
        <f t="shared" si="105"/>
        <v>5</v>
      </c>
      <c r="BC177" s="1">
        <f t="shared" si="106"/>
        <v>3</v>
      </c>
      <c r="BD177" s="1">
        <f t="shared" si="107"/>
        <v>4</v>
      </c>
      <c r="BE177" s="1">
        <f t="shared" si="108"/>
        <v>4</v>
      </c>
      <c r="BF177" s="1">
        <f t="shared" si="109"/>
        <v>4</v>
      </c>
      <c r="BG177" s="1">
        <f t="shared" si="110"/>
        <v>5</v>
      </c>
      <c r="BH177" s="1">
        <f t="shared" si="111"/>
        <v>5</v>
      </c>
      <c r="BI177" s="1">
        <f t="shared" si="112"/>
        <v>62</v>
      </c>
      <c r="BJ177" s="1">
        <f t="shared" si="113"/>
        <v>0</v>
      </c>
      <c r="BK177" s="1">
        <f t="shared" si="114"/>
        <v>0</v>
      </c>
      <c r="BL177" s="1">
        <f t="shared" si="115"/>
        <v>0</v>
      </c>
      <c r="BM177" s="1">
        <f t="shared" si="116"/>
        <v>0</v>
      </c>
      <c r="BN177" s="1">
        <f t="shared" si="117"/>
        <v>0</v>
      </c>
      <c r="BO177" s="1">
        <f t="shared" si="118"/>
        <v>0</v>
      </c>
      <c r="BP177" s="1">
        <f t="shared" si="119"/>
        <v>0</v>
      </c>
      <c r="BQ177" s="1">
        <f t="shared" si="120"/>
        <v>0</v>
      </c>
      <c r="BR177" s="1">
        <f t="shared" si="121"/>
        <v>0</v>
      </c>
      <c r="BS177" s="1">
        <f t="shared" si="122"/>
        <v>0</v>
      </c>
      <c r="BT177" s="1">
        <f t="shared" si="123"/>
        <v>0</v>
      </c>
      <c r="BU177" s="1">
        <f t="shared" si="124"/>
        <v>0</v>
      </c>
      <c r="BV177" s="1">
        <f t="shared" si="125"/>
        <v>0</v>
      </c>
      <c r="BW177" s="1">
        <f t="shared" si="126"/>
        <v>0</v>
      </c>
      <c r="BX177" s="1">
        <f t="shared" si="127"/>
        <v>0</v>
      </c>
      <c r="BY177" s="1">
        <f t="shared" si="128"/>
        <v>0</v>
      </c>
      <c r="BZ177" s="1">
        <f t="shared" si="129"/>
        <v>0</v>
      </c>
      <c r="CA177" s="1">
        <f t="shared" si="130"/>
        <v>0</v>
      </c>
      <c r="CB177" s="1">
        <f t="shared" si="131"/>
        <v>0</v>
      </c>
      <c r="CC177" s="1">
        <f t="shared" si="132"/>
        <v>15</v>
      </c>
      <c r="CD177" s="1">
        <f t="shared" si="133"/>
        <v>8</v>
      </c>
      <c r="CE177" s="1">
        <f t="shared" si="134"/>
        <v>73</v>
      </c>
      <c r="CF177" s="1">
        <f t="shared" si="135"/>
        <v>0</v>
      </c>
      <c r="CG177" s="1">
        <f t="shared" si="136"/>
        <v>5</v>
      </c>
      <c r="CH177" s="1">
        <f t="shared" si="137"/>
        <v>11</v>
      </c>
      <c r="CI177" s="1">
        <f t="shared" si="138"/>
        <v>123</v>
      </c>
      <c r="CJ177" s="1">
        <f t="shared" si="139"/>
        <v>25</v>
      </c>
      <c r="CK177" s="1">
        <f t="shared" si="140"/>
        <v>183</v>
      </c>
      <c r="CL177" s="1">
        <f t="shared" si="141"/>
        <v>15</v>
      </c>
      <c r="CM177" s="1">
        <f t="shared" si="142"/>
        <v>29</v>
      </c>
      <c r="CN177" s="1">
        <f t="shared" si="143"/>
        <v>638</v>
      </c>
    </row>
    <row r="178" spans="1:92" ht="13.15" customHeight="1">
      <c r="B178" s="3" t="s">
        <v>1746</v>
      </c>
      <c r="C178" s="1" t="s">
        <v>1014</v>
      </c>
      <c r="D178" s="1" t="s">
        <v>1015</v>
      </c>
      <c r="E178" s="5">
        <v>554919</v>
      </c>
      <c r="F178" s="5">
        <v>6591690</v>
      </c>
      <c r="G178" s="4" t="s">
        <v>1016</v>
      </c>
      <c r="H178" s="5">
        <v>24.61</v>
      </c>
      <c r="I178" s="5">
        <v>0.1</v>
      </c>
      <c r="J178" s="5">
        <v>4.95</v>
      </c>
      <c r="K178" s="5">
        <v>4.78</v>
      </c>
      <c r="L178" s="24">
        <v>2.76</v>
      </c>
      <c r="M178" s="24">
        <f t="shared" si="144"/>
        <v>21.85</v>
      </c>
      <c r="N178" s="6">
        <v>42906</v>
      </c>
      <c r="O178" s="1" t="s">
        <v>1027</v>
      </c>
      <c r="AI178" s="1" t="s">
        <v>1018</v>
      </c>
      <c r="AJ178" s="42" t="s">
        <v>1019</v>
      </c>
      <c r="AK178" s="48" t="s">
        <v>1822</v>
      </c>
      <c r="AM178" s="1" t="s">
        <v>116</v>
      </c>
      <c r="AN178" s="1" t="s">
        <v>1020</v>
      </c>
      <c r="AO178" s="13" t="str">
        <f>algandmed!AP178</f>
        <v>VPA on terve. Päis lahtiselt peal. Veepinnal naftasaaduste kihti pole.</v>
      </c>
      <c r="AP178" s="13" t="str">
        <f>algandmed!AQ178</f>
        <v>Proov võeti pumbaga MP-1.</v>
      </c>
      <c r="AQ178" s="13" t="str">
        <f>algandmed!AR178</f>
        <v>Proovi võtmisel 24.10.2017 oli vett VPA-s 22l, pumba sügavus 4,8m manteltoru otsast. Proov võeti pärast 4-kordse veekoguse välja pumpamist (11 minutit) sagedusel 120Hz. q 0,13. S 0,82</v>
      </c>
      <c r="AR178" s="13" t="str">
        <f>algandmed!AS178</f>
        <v>Jätkata seiret.</v>
      </c>
      <c r="AS178" s="1" t="s">
        <v>1021</v>
      </c>
      <c r="AU178" s="1">
        <f t="shared" si="98"/>
        <v>0</v>
      </c>
      <c r="AV178" s="1">
        <f t="shared" si="99"/>
        <v>4</v>
      </c>
      <c r="AW178" s="1">
        <f t="shared" si="100"/>
        <v>10</v>
      </c>
      <c r="AX178" s="1">
        <f t="shared" si="101"/>
        <v>18</v>
      </c>
      <c r="AY178" s="1">
        <f t="shared" si="102"/>
        <v>6</v>
      </c>
      <c r="AZ178" s="1">
        <f t="shared" si="103"/>
        <v>7</v>
      </c>
      <c r="BA178" s="1">
        <f t="shared" si="104"/>
        <v>14</v>
      </c>
      <c r="BB178" s="1">
        <f t="shared" si="105"/>
        <v>5</v>
      </c>
      <c r="BC178" s="1">
        <f t="shared" si="106"/>
        <v>3</v>
      </c>
      <c r="BD178" s="1">
        <f t="shared" si="107"/>
        <v>4</v>
      </c>
      <c r="BE178" s="1">
        <f t="shared" si="108"/>
        <v>4</v>
      </c>
      <c r="BF178" s="1">
        <f t="shared" si="109"/>
        <v>4</v>
      </c>
      <c r="BG178" s="1">
        <f t="shared" si="110"/>
        <v>5</v>
      </c>
      <c r="BH178" s="1">
        <f t="shared" si="111"/>
        <v>5</v>
      </c>
      <c r="BI178" s="1">
        <f t="shared" si="112"/>
        <v>61</v>
      </c>
      <c r="BJ178" s="1">
        <f t="shared" si="113"/>
        <v>0</v>
      </c>
      <c r="BK178" s="1">
        <f t="shared" si="114"/>
        <v>0</v>
      </c>
      <c r="BL178" s="1">
        <f t="shared" si="115"/>
        <v>0</v>
      </c>
      <c r="BM178" s="1">
        <f t="shared" si="116"/>
        <v>0</v>
      </c>
      <c r="BN178" s="1">
        <f t="shared" si="117"/>
        <v>0</v>
      </c>
      <c r="BO178" s="1">
        <f t="shared" si="118"/>
        <v>0</v>
      </c>
      <c r="BP178" s="1">
        <f t="shared" si="119"/>
        <v>0</v>
      </c>
      <c r="BQ178" s="1">
        <f t="shared" si="120"/>
        <v>0</v>
      </c>
      <c r="BR178" s="1">
        <f t="shared" si="121"/>
        <v>0</v>
      </c>
      <c r="BS178" s="1">
        <f t="shared" si="122"/>
        <v>0</v>
      </c>
      <c r="BT178" s="1">
        <f t="shared" si="123"/>
        <v>0</v>
      </c>
      <c r="BU178" s="1">
        <f t="shared" si="124"/>
        <v>0</v>
      </c>
      <c r="BV178" s="1">
        <f t="shared" si="125"/>
        <v>0</v>
      </c>
      <c r="BW178" s="1">
        <f t="shared" si="126"/>
        <v>0</v>
      </c>
      <c r="BX178" s="1">
        <f t="shared" si="127"/>
        <v>0</v>
      </c>
      <c r="BY178" s="1">
        <f t="shared" si="128"/>
        <v>0</v>
      </c>
      <c r="BZ178" s="1">
        <f t="shared" si="129"/>
        <v>0</v>
      </c>
      <c r="CA178" s="1">
        <f t="shared" si="130"/>
        <v>0</v>
      </c>
      <c r="CB178" s="1">
        <f t="shared" si="131"/>
        <v>0</v>
      </c>
      <c r="CC178" s="1">
        <f t="shared" si="132"/>
        <v>15</v>
      </c>
      <c r="CD178" s="1">
        <f t="shared" si="133"/>
        <v>8</v>
      </c>
      <c r="CE178" s="1">
        <f t="shared" si="134"/>
        <v>73</v>
      </c>
      <c r="CF178" s="1">
        <f t="shared" si="135"/>
        <v>0</v>
      </c>
      <c r="CG178" s="1">
        <f t="shared" si="136"/>
        <v>5</v>
      </c>
      <c r="CH178" s="1">
        <f t="shared" si="137"/>
        <v>11</v>
      </c>
      <c r="CI178" s="1">
        <f t="shared" si="138"/>
        <v>70</v>
      </c>
      <c r="CJ178" s="1">
        <f t="shared" si="139"/>
        <v>25</v>
      </c>
      <c r="CK178" s="1">
        <f t="shared" si="140"/>
        <v>183</v>
      </c>
      <c r="CL178" s="1">
        <f t="shared" si="141"/>
        <v>15</v>
      </c>
      <c r="CM178" s="1">
        <f t="shared" si="142"/>
        <v>29</v>
      </c>
      <c r="CN178" s="1">
        <f t="shared" si="143"/>
        <v>584</v>
      </c>
    </row>
    <row r="179" spans="1:92" ht="13.15" customHeight="1">
      <c r="B179" s="3" t="s">
        <v>1028</v>
      </c>
      <c r="C179" s="1" t="s">
        <v>1014</v>
      </c>
      <c r="D179" s="1" t="s">
        <v>1015</v>
      </c>
      <c r="E179" s="5">
        <v>554964</v>
      </c>
      <c r="F179" s="5">
        <v>6591662</v>
      </c>
      <c r="G179" s="4" t="s">
        <v>1016</v>
      </c>
      <c r="H179" s="5">
        <v>24.91</v>
      </c>
      <c r="I179" s="5">
        <v>0.26</v>
      </c>
      <c r="J179" s="5">
        <v>4.8499999999999996</v>
      </c>
      <c r="K179" s="5">
        <v>4.8499999999999996</v>
      </c>
      <c r="L179" s="24">
        <v>2.82</v>
      </c>
      <c r="M179" s="24">
        <f t="shared" si="144"/>
        <v>22.09</v>
      </c>
      <c r="N179" s="6">
        <v>42906</v>
      </c>
      <c r="O179" s="1" t="s">
        <v>1029</v>
      </c>
      <c r="P179" s="9" t="s">
        <v>1030</v>
      </c>
      <c r="Q179" s="8">
        <v>1.55</v>
      </c>
      <c r="R179" s="9" t="s">
        <v>1031</v>
      </c>
      <c r="S179" s="8">
        <v>2</v>
      </c>
      <c r="T179" s="9" t="s">
        <v>1032</v>
      </c>
      <c r="AI179" s="1" t="s">
        <v>1018</v>
      </c>
      <c r="AJ179" s="42" t="s">
        <v>1019</v>
      </c>
      <c r="AK179" s="48" t="s">
        <v>1822</v>
      </c>
      <c r="AM179" s="1" t="s">
        <v>116</v>
      </c>
      <c r="AN179" s="1" t="s">
        <v>1020</v>
      </c>
      <c r="AO179" s="13" t="str">
        <f>algandmed!AP179</f>
        <v>VPA on terve. Päis lahtiselt peal. Veepinnal naftasaaduste kihti pole.</v>
      </c>
      <c r="AP179" s="13" t="str">
        <f>algandmed!AQ179</f>
        <v>Proov võeti pumbaga MP-1.</v>
      </c>
      <c r="AQ179" s="13" t="str">
        <f>algandmed!AR179</f>
        <v>Proovi võtmisel 24.10.2017 oli vett VPA-s 6l, pumba sügavus 4,75m manteltoru otsast. Proov võeti pärast 4-kordse veekoguse välja pumpamist (13 minutit) sagedusel 80Hz. q 0,03. S 0,88</v>
      </c>
      <c r="AR179" s="13" t="str">
        <f>algandmed!AS179</f>
        <v>Jätkata seiret.</v>
      </c>
      <c r="AS179" s="1" t="s">
        <v>1021</v>
      </c>
      <c r="AU179" s="1">
        <f t="shared" si="98"/>
        <v>0</v>
      </c>
      <c r="AV179" s="1">
        <f t="shared" si="99"/>
        <v>6</v>
      </c>
      <c r="AW179" s="1">
        <f t="shared" si="100"/>
        <v>10</v>
      </c>
      <c r="AX179" s="1">
        <f t="shared" si="101"/>
        <v>18</v>
      </c>
      <c r="AY179" s="1">
        <f t="shared" si="102"/>
        <v>6</v>
      </c>
      <c r="AZ179" s="1">
        <f t="shared" si="103"/>
        <v>7</v>
      </c>
      <c r="BA179" s="1">
        <f t="shared" si="104"/>
        <v>14</v>
      </c>
      <c r="BB179" s="1">
        <f t="shared" si="105"/>
        <v>5</v>
      </c>
      <c r="BC179" s="1">
        <f t="shared" si="106"/>
        <v>4</v>
      </c>
      <c r="BD179" s="1">
        <f t="shared" si="107"/>
        <v>4</v>
      </c>
      <c r="BE179" s="1">
        <f t="shared" si="108"/>
        <v>4</v>
      </c>
      <c r="BF179" s="1">
        <f t="shared" si="109"/>
        <v>4</v>
      </c>
      <c r="BG179" s="1">
        <f t="shared" si="110"/>
        <v>5</v>
      </c>
      <c r="BH179" s="1">
        <f t="shared" si="111"/>
        <v>5</v>
      </c>
      <c r="BI179" s="1">
        <f t="shared" si="112"/>
        <v>60</v>
      </c>
      <c r="BJ179" s="1">
        <f t="shared" si="113"/>
        <v>37</v>
      </c>
      <c r="BK179" s="1">
        <f t="shared" si="114"/>
        <v>4</v>
      </c>
      <c r="BL179" s="1">
        <f t="shared" si="115"/>
        <v>16</v>
      </c>
      <c r="BM179" s="1">
        <f t="shared" si="116"/>
        <v>1</v>
      </c>
      <c r="BN179" s="1">
        <f t="shared" si="117"/>
        <v>148</v>
      </c>
      <c r="BO179" s="1">
        <f t="shared" si="118"/>
        <v>0</v>
      </c>
      <c r="BP179" s="1">
        <f t="shared" si="119"/>
        <v>0</v>
      </c>
      <c r="BQ179" s="1">
        <f t="shared" si="120"/>
        <v>0</v>
      </c>
      <c r="BR179" s="1">
        <f t="shared" si="121"/>
        <v>0</v>
      </c>
      <c r="BS179" s="1">
        <f t="shared" si="122"/>
        <v>0</v>
      </c>
      <c r="BT179" s="1">
        <f t="shared" si="123"/>
        <v>0</v>
      </c>
      <c r="BU179" s="1">
        <f t="shared" si="124"/>
        <v>0</v>
      </c>
      <c r="BV179" s="1">
        <f t="shared" si="125"/>
        <v>0</v>
      </c>
      <c r="BW179" s="1">
        <f t="shared" si="126"/>
        <v>0</v>
      </c>
      <c r="BX179" s="1">
        <f t="shared" si="127"/>
        <v>0</v>
      </c>
      <c r="BY179" s="1">
        <f t="shared" si="128"/>
        <v>0</v>
      </c>
      <c r="BZ179" s="1">
        <f t="shared" si="129"/>
        <v>0</v>
      </c>
      <c r="CA179" s="1">
        <f t="shared" si="130"/>
        <v>0</v>
      </c>
      <c r="CB179" s="1">
        <f t="shared" si="131"/>
        <v>0</v>
      </c>
      <c r="CC179" s="1">
        <f t="shared" si="132"/>
        <v>15</v>
      </c>
      <c r="CD179" s="1">
        <f t="shared" si="133"/>
        <v>8</v>
      </c>
      <c r="CE179" s="1">
        <f t="shared" si="134"/>
        <v>73</v>
      </c>
      <c r="CF179" s="1">
        <f t="shared" si="135"/>
        <v>0</v>
      </c>
      <c r="CG179" s="1">
        <f t="shared" si="136"/>
        <v>5</v>
      </c>
      <c r="CH179" s="1">
        <f t="shared" si="137"/>
        <v>11</v>
      </c>
      <c r="CI179" s="1">
        <f t="shared" si="138"/>
        <v>70</v>
      </c>
      <c r="CJ179" s="1">
        <f t="shared" si="139"/>
        <v>25</v>
      </c>
      <c r="CK179" s="1">
        <f t="shared" si="140"/>
        <v>182</v>
      </c>
      <c r="CL179" s="1">
        <f t="shared" si="141"/>
        <v>15</v>
      </c>
      <c r="CM179" s="1">
        <f t="shared" si="142"/>
        <v>29</v>
      </c>
      <c r="CN179" s="1">
        <f t="shared" si="143"/>
        <v>791</v>
      </c>
    </row>
    <row r="180" spans="1:92" ht="13.15" customHeight="1">
      <c r="B180" s="3" t="s">
        <v>1033</v>
      </c>
      <c r="C180" s="1" t="s">
        <v>1014</v>
      </c>
      <c r="D180" s="1" t="s">
        <v>1015</v>
      </c>
      <c r="E180" s="5">
        <v>554913</v>
      </c>
      <c r="F180" s="5">
        <v>6591534</v>
      </c>
      <c r="G180" s="4" t="s">
        <v>1016</v>
      </c>
      <c r="H180" s="5">
        <v>25.78</v>
      </c>
      <c r="I180" s="5">
        <v>0.43</v>
      </c>
      <c r="J180" s="5">
        <v>4.6100000000000003</v>
      </c>
      <c r="K180" s="5">
        <v>4.4800000000000004</v>
      </c>
      <c r="L180" s="24">
        <v>1.94</v>
      </c>
      <c r="M180" s="24">
        <f t="shared" si="144"/>
        <v>23.84</v>
      </c>
      <c r="N180" s="6">
        <v>42906</v>
      </c>
      <c r="O180" s="1" t="s">
        <v>1034</v>
      </c>
      <c r="P180" s="9" t="s">
        <v>1035</v>
      </c>
      <c r="Q180" s="8">
        <v>1.5</v>
      </c>
      <c r="R180" s="9" t="s">
        <v>1036</v>
      </c>
      <c r="AI180" s="1" t="s">
        <v>1018</v>
      </c>
      <c r="AJ180" s="42" t="s">
        <v>1019</v>
      </c>
      <c r="AK180" s="48" t="s">
        <v>1822</v>
      </c>
      <c r="AM180" s="1" t="s">
        <v>116</v>
      </c>
      <c r="AN180" s="1" t="s">
        <v>1020</v>
      </c>
      <c r="AO180" s="13" t="str">
        <f>algandmed!AP180</f>
        <v>VPA on terve, kaitsetoru natuke kõver. Päis lahtiselt peal. Sisemine plasttoru on 2cm kaitsetorust madalamal. Plasttoru kõver, 90cm proovivõtutoru läks alla jõuga surudes. Veepinnal naftasaaduste kihti pole.</v>
      </c>
      <c r="AP180" s="13" t="str">
        <f>algandmed!AQ180</f>
        <v>Proov võeti pumbaga MP-1.</v>
      </c>
      <c r="AQ180" s="13" t="str">
        <f>algandmed!AR180</f>
        <v>Proovi võtmisel 24.10.2017 oli vett VPA-s 6,5l, pumba sügavus 4,8m manteltoru otsast. Proov võeti pärast 4-kordse veekoguse välja pumpamist (17 minutit) sagedusel 80Hz. q 0,037. S 0,4</v>
      </c>
      <c r="AR180" s="13" t="str">
        <f>algandmed!AS180</f>
        <v>Jätkata seiret.</v>
      </c>
      <c r="AS180" s="1" t="s">
        <v>1021</v>
      </c>
      <c r="AU180" s="1">
        <f t="shared" si="98"/>
        <v>0</v>
      </c>
      <c r="AV180" s="1">
        <f t="shared" si="99"/>
        <v>6</v>
      </c>
      <c r="AW180" s="1">
        <f t="shared" si="100"/>
        <v>10</v>
      </c>
      <c r="AX180" s="1">
        <f t="shared" si="101"/>
        <v>18</v>
      </c>
      <c r="AY180" s="1">
        <f t="shared" si="102"/>
        <v>6</v>
      </c>
      <c r="AZ180" s="1">
        <f t="shared" si="103"/>
        <v>7</v>
      </c>
      <c r="BA180" s="1">
        <f t="shared" si="104"/>
        <v>14</v>
      </c>
      <c r="BB180" s="1">
        <f t="shared" si="105"/>
        <v>5</v>
      </c>
      <c r="BC180" s="1">
        <f t="shared" si="106"/>
        <v>4</v>
      </c>
      <c r="BD180" s="1">
        <f t="shared" si="107"/>
        <v>4</v>
      </c>
      <c r="BE180" s="1">
        <f t="shared" si="108"/>
        <v>4</v>
      </c>
      <c r="BF180" s="1">
        <f t="shared" si="109"/>
        <v>4</v>
      </c>
      <c r="BG180" s="1">
        <f t="shared" si="110"/>
        <v>5</v>
      </c>
      <c r="BH180" s="1">
        <f t="shared" si="111"/>
        <v>5</v>
      </c>
      <c r="BI180" s="1">
        <f t="shared" si="112"/>
        <v>57</v>
      </c>
      <c r="BJ180" s="1">
        <f t="shared" si="113"/>
        <v>57</v>
      </c>
      <c r="BK180" s="1">
        <f t="shared" si="114"/>
        <v>3</v>
      </c>
      <c r="BL180" s="1">
        <f t="shared" si="115"/>
        <v>118</v>
      </c>
      <c r="BM180" s="1">
        <f t="shared" si="116"/>
        <v>0</v>
      </c>
      <c r="BN180" s="1">
        <f t="shared" si="117"/>
        <v>0</v>
      </c>
      <c r="BO180" s="1">
        <f t="shared" si="118"/>
        <v>0</v>
      </c>
      <c r="BP180" s="1">
        <f t="shared" si="119"/>
        <v>0</v>
      </c>
      <c r="BQ180" s="1">
        <f t="shared" si="120"/>
        <v>0</v>
      </c>
      <c r="BR180" s="1">
        <f t="shared" si="121"/>
        <v>0</v>
      </c>
      <c r="BS180" s="1">
        <f t="shared" si="122"/>
        <v>0</v>
      </c>
      <c r="BT180" s="1">
        <f t="shared" si="123"/>
        <v>0</v>
      </c>
      <c r="BU180" s="1">
        <f t="shared" si="124"/>
        <v>0</v>
      </c>
      <c r="BV180" s="1">
        <f t="shared" si="125"/>
        <v>0</v>
      </c>
      <c r="BW180" s="1">
        <f t="shared" si="126"/>
        <v>0</v>
      </c>
      <c r="BX180" s="1">
        <f t="shared" si="127"/>
        <v>0</v>
      </c>
      <c r="BY180" s="1">
        <f t="shared" si="128"/>
        <v>0</v>
      </c>
      <c r="BZ180" s="1">
        <f t="shared" si="129"/>
        <v>0</v>
      </c>
      <c r="CA180" s="1">
        <f t="shared" si="130"/>
        <v>0</v>
      </c>
      <c r="CB180" s="1">
        <f t="shared" si="131"/>
        <v>0</v>
      </c>
      <c r="CC180" s="1">
        <f t="shared" si="132"/>
        <v>15</v>
      </c>
      <c r="CD180" s="1">
        <f t="shared" si="133"/>
        <v>8</v>
      </c>
      <c r="CE180" s="1">
        <f t="shared" si="134"/>
        <v>73</v>
      </c>
      <c r="CF180" s="1">
        <f t="shared" si="135"/>
        <v>0</v>
      </c>
      <c r="CG180" s="1">
        <f t="shared" si="136"/>
        <v>5</v>
      </c>
      <c r="CH180" s="1">
        <f t="shared" si="137"/>
        <v>11</v>
      </c>
      <c r="CI180" s="1">
        <f t="shared" si="138"/>
        <v>207</v>
      </c>
      <c r="CJ180" s="1">
        <f t="shared" si="139"/>
        <v>25</v>
      </c>
      <c r="CK180" s="1">
        <f t="shared" si="140"/>
        <v>183</v>
      </c>
      <c r="CL180" s="1">
        <f t="shared" si="141"/>
        <v>15</v>
      </c>
      <c r="CM180" s="1">
        <f t="shared" si="142"/>
        <v>29</v>
      </c>
      <c r="CN180" s="1">
        <f t="shared" si="143"/>
        <v>898</v>
      </c>
    </row>
    <row r="181" spans="1:92" ht="13.15" customHeight="1">
      <c r="B181" s="3" t="s">
        <v>1037</v>
      </c>
      <c r="C181" s="1" t="s">
        <v>1014</v>
      </c>
      <c r="D181" s="1" t="s">
        <v>1015</v>
      </c>
      <c r="E181" s="5">
        <v>554794</v>
      </c>
      <c r="F181" s="5">
        <v>6591478</v>
      </c>
      <c r="G181" s="4" t="s">
        <v>1016</v>
      </c>
      <c r="H181" s="5">
        <v>25.32</v>
      </c>
      <c r="I181" s="5">
        <v>0.33</v>
      </c>
      <c r="J181" s="5">
        <v>2.5499999999999998</v>
      </c>
      <c r="K181" s="5">
        <v>2.46</v>
      </c>
      <c r="L181" s="24">
        <v>0.7</v>
      </c>
      <c r="M181" s="24">
        <f t="shared" si="144"/>
        <v>24.62</v>
      </c>
      <c r="N181" s="6">
        <v>42906</v>
      </c>
      <c r="O181" s="1" t="s">
        <v>1038</v>
      </c>
      <c r="AI181" s="1" t="s">
        <v>1018</v>
      </c>
      <c r="AJ181" s="42" t="s">
        <v>1019</v>
      </c>
      <c r="AK181" s="48" t="s">
        <v>1822</v>
      </c>
      <c r="AM181" s="1" t="s">
        <v>116</v>
      </c>
      <c r="AN181" s="1" t="s">
        <v>1020</v>
      </c>
      <c r="AO181" s="13" t="str">
        <f>algandmed!AP181</f>
        <v>VPA on terve. Päis lahtiselt peal. Sisemine 50mm plasttoru on 5cm kaitsetorust madalamal. Veepinnal naftasaaduste kihti pole.</v>
      </c>
      <c r="AP181" s="13" t="str">
        <f>algandmed!AQ181</f>
        <v>Proov võeti pumbaga MP-1.</v>
      </c>
      <c r="AQ181" s="13" t="str">
        <f>algandmed!AR181</f>
        <v>Proovi võtmisel 24.10.2017 oli vett VPA-s 4,4l, pumba sügavus 2,6m manteltoru otsast. Proov võeti pärast 4-kordse veekoguse välja pumpamist (16 minutit) sagedusel 70Hz. q 0,02. S 0,58</v>
      </c>
      <c r="AR181" s="13" t="str">
        <f>algandmed!AS181</f>
        <v>Jätkata seiret.</v>
      </c>
      <c r="AS181" s="1" t="s">
        <v>1021</v>
      </c>
      <c r="AU181" s="1">
        <f t="shared" si="98"/>
        <v>0</v>
      </c>
      <c r="AV181" s="1">
        <f t="shared" si="99"/>
        <v>5</v>
      </c>
      <c r="AW181" s="1">
        <f t="shared" si="100"/>
        <v>10</v>
      </c>
      <c r="AX181" s="1">
        <f t="shared" si="101"/>
        <v>18</v>
      </c>
      <c r="AY181" s="1">
        <f t="shared" si="102"/>
        <v>6</v>
      </c>
      <c r="AZ181" s="1">
        <f t="shared" si="103"/>
        <v>7</v>
      </c>
      <c r="BA181" s="1">
        <f t="shared" si="104"/>
        <v>14</v>
      </c>
      <c r="BB181" s="1">
        <f t="shared" si="105"/>
        <v>5</v>
      </c>
      <c r="BC181" s="1">
        <f t="shared" si="106"/>
        <v>4</v>
      </c>
      <c r="BD181" s="1">
        <f t="shared" si="107"/>
        <v>4</v>
      </c>
      <c r="BE181" s="1">
        <f t="shared" si="108"/>
        <v>4</v>
      </c>
      <c r="BF181" s="1">
        <f t="shared" si="109"/>
        <v>3</v>
      </c>
      <c r="BG181" s="1">
        <f t="shared" si="110"/>
        <v>5</v>
      </c>
      <c r="BH181" s="1">
        <f t="shared" si="111"/>
        <v>5</v>
      </c>
      <c r="BI181" s="1">
        <f t="shared" si="112"/>
        <v>61</v>
      </c>
      <c r="BJ181" s="1">
        <f t="shared" si="113"/>
        <v>0</v>
      </c>
      <c r="BK181" s="1">
        <f t="shared" si="114"/>
        <v>0</v>
      </c>
      <c r="BL181" s="1">
        <f t="shared" si="115"/>
        <v>0</v>
      </c>
      <c r="BM181" s="1">
        <f t="shared" si="116"/>
        <v>0</v>
      </c>
      <c r="BN181" s="1">
        <f t="shared" si="117"/>
        <v>0</v>
      </c>
      <c r="BO181" s="1">
        <f t="shared" si="118"/>
        <v>0</v>
      </c>
      <c r="BP181" s="1">
        <f t="shared" si="119"/>
        <v>0</v>
      </c>
      <c r="BQ181" s="1">
        <f t="shared" si="120"/>
        <v>0</v>
      </c>
      <c r="BR181" s="1">
        <f t="shared" si="121"/>
        <v>0</v>
      </c>
      <c r="BS181" s="1">
        <f t="shared" si="122"/>
        <v>0</v>
      </c>
      <c r="BT181" s="1">
        <f t="shared" si="123"/>
        <v>0</v>
      </c>
      <c r="BU181" s="1">
        <f t="shared" si="124"/>
        <v>0</v>
      </c>
      <c r="BV181" s="1">
        <f t="shared" si="125"/>
        <v>0</v>
      </c>
      <c r="BW181" s="1">
        <f t="shared" si="126"/>
        <v>0</v>
      </c>
      <c r="BX181" s="1">
        <f t="shared" si="127"/>
        <v>0</v>
      </c>
      <c r="BY181" s="1">
        <f t="shared" si="128"/>
        <v>0</v>
      </c>
      <c r="BZ181" s="1">
        <f t="shared" si="129"/>
        <v>0</v>
      </c>
      <c r="CA181" s="1">
        <f t="shared" si="130"/>
        <v>0</v>
      </c>
      <c r="CB181" s="1">
        <f t="shared" si="131"/>
        <v>0</v>
      </c>
      <c r="CC181" s="1">
        <f t="shared" si="132"/>
        <v>15</v>
      </c>
      <c r="CD181" s="1">
        <f t="shared" si="133"/>
        <v>8</v>
      </c>
      <c r="CE181" s="1">
        <f t="shared" si="134"/>
        <v>73</v>
      </c>
      <c r="CF181" s="1">
        <f t="shared" si="135"/>
        <v>0</v>
      </c>
      <c r="CG181" s="1">
        <f t="shared" si="136"/>
        <v>5</v>
      </c>
      <c r="CH181" s="1">
        <f t="shared" si="137"/>
        <v>11</v>
      </c>
      <c r="CI181" s="1">
        <f t="shared" si="138"/>
        <v>125</v>
      </c>
      <c r="CJ181" s="1">
        <f t="shared" si="139"/>
        <v>25</v>
      </c>
      <c r="CK181" s="1">
        <f t="shared" si="140"/>
        <v>183</v>
      </c>
      <c r="CL181" s="1">
        <f t="shared" si="141"/>
        <v>15</v>
      </c>
      <c r="CM181" s="1">
        <f t="shared" si="142"/>
        <v>29</v>
      </c>
      <c r="CN181" s="1">
        <f t="shared" si="143"/>
        <v>640</v>
      </c>
    </row>
    <row r="182" spans="1:92" ht="13.15" customHeight="1">
      <c r="B182" s="3" t="s">
        <v>1039</v>
      </c>
      <c r="C182" s="1" t="s">
        <v>1014</v>
      </c>
      <c r="D182" s="1" t="s">
        <v>1015</v>
      </c>
      <c r="E182" s="5">
        <v>554861</v>
      </c>
      <c r="F182" s="5">
        <v>6591617</v>
      </c>
      <c r="G182" s="4" t="s">
        <v>1016</v>
      </c>
      <c r="H182" s="5">
        <v>25.02</v>
      </c>
      <c r="I182" s="5">
        <v>0.4</v>
      </c>
      <c r="J182" s="5">
        <v>4</v>
      </c>
      <c r="K182" s="5">
        <v>4.5999999999999996</v>
      </c>
      <c r="L182" s="24">
        <v>2.19</v>
      </c>
      <c r="M182" s="24">
        <f t="shared" si="144"/>
        <v>22.83</v>
      </c>
      <c r="N182" s="6">
        <v>42906</v>
      </c>
      <c r="O182" s="1" t="s">
        <v>1040</v>
      </c>
      <c r="P182" s="9" t="s">
        <v>1041</v>
      </c>
      <c r="Q182" s="8">
        <v>1.1499999999999999</v>
      </c>
      <c r="R182" s="9" t="s">
        <v>1042</v>
      </c>
      <c r="AI182" s="1" t="s">
        <v>1018</v>
      </c>
      <c r="AJ182" s="42" t="s">
        <v>1019</v>
      </c>
      <c r="AK182" s="48" t="s">
        <v>1822</v>
      </c>
      <c r="AM182" s="1" t="s">
        <v>116</v>
      </c>
      <c r="AN182" s="1" t="s">
        <v>1020</v>
      </c>
      <c r="AO182" s="13" t="str">
        <f>algandmed!AP182</f>
        <v>VPA on terve. Päis lahtiselt peal. Põhjas pehme sete. Veepinnal naftasaaduste kihti pole.</v>
      </c>
      <c r="AP182" s="13" t="str">
        <f>algandmed!AQ182</f>
        <v>Proov võeti pumbaga MP-1.</v>
      </c>
      <c r="AQ182" s="13" t="str">
        <f>algandmed!AR182</f>
        <v>Proovi võtmisel 24.10.2017 oli vett VPA-s 5,4l, pumba sügavus 4,15m manteltoru otsast. Proov võeti pärast 4-kordse veekoguse välja pumpamist (7 minutit) sagedusel 80Hz. q 0,05. S 0,82</v>
      </c>
      <c r="AR182" s="13" t="str">
        <f>algandmed!AS182</f>
        <v>Jätkata seiret.</v>
      </c>
      <c r="AS182" s="1" t="s">
        <v>1021</v>
      </c>
      <c r="AU182" s="1">
        <f t="shared" si="98"/>
        <v>0</v>
      </c>
      <c r="AV182" s="1">
        <f t="shared" si="99"/>
        <v>5</v>
      </c>
      <c r="AW182" s="1">
        <f t="shared" si="100"/>
        <v>10</v>
      </c>
      <c r="AX182" s="1">
        <f t="shared" si="101"/>
        <v>18</v>
      </c>
      <c r="AY182" s="1">
        <f t="shared" si="102"/>
        <v>6</v>
      </c>
      <c r="AZ182" s="1">
        <f t="shared" si="103"/>
        <v>7</v>
      </c>
      <c r="BA182" s="1">
        <f t="shared" si="104"/>
        <v>14</v>
      </c>
      <c r="BB182" s="1">
        <f t="shared" si="105"/>
        <v>5</v>
      </c>
      <c r="BC182" s="1">
        <f t="shared" si="106"/>
        <v>3</v>
      </c>
      <c r="BD182" s="1">
        <f t="shared" si="107"/>
        <v>1</v>
      </c>
      <c r="BE182" s="1">
        <f t="shared" si="108"/>
        <v>3</v>
      </c>
      <c r="BF182" s="1">
        <f t="shared" si="109"/>
        <v>4</v>
      </c>
      <c r="BG182" s="1">
        <f t="shared" si="110"/>
        <v>5</v>
      </c>
      <c r="BH182" s="1">
        <f t="shared" si="111"/>
        <v>5</v>
      </c>
      <c r="BI182" s="1">
        <f t="shared" si="112"/>
        <v>55</v>
      </c>
      <c r="BJ182" s="1">
        <f t="shared" si="113"/>
        <v>43</v>
      </c>
      <c r="BK182" s="1">
        <f t="shared" si="114"/>
        <v>4</v>
      </c>
      <c r="BL182" s="1">
        <f t="shared" si="115"/>
        <v>150</v>
      </c>
      <c r="BM182" s="1">
        <f t="shared" si="116"/>
        <v>0</v>
      </c>
      <c r="BN182" s="1">
        <f t="shared" si="117"/>
        <v>0</v>
      </c>
      <c r="BO182" s="1">
        <f t="shared" si="118"/>
        <v>0</v>
      </c>
      <c r="BP182" s="1">
        <f t="shared" si="119"/>
        <v>0</v>
      </c>
      <c r="BQ182" s="1">
        <f t="shared" si="120"/>
        <v>0</v>
      </c>
      <c r="BR182" s="1">
        <f t="shared" si="121"/>
        <v>0</v>
      </c>
      <c r="BS182" s="1">
        <f t="shared" si="122"/>
        <v>0</v>
      </c>
      <c r="BT182" s="1">
        <f t="shared" si="123"/>
        <v>0</v>
      </c>
      <c r="BU182" s="1">
        <f t="shared" si="124"/>
        <v>0</v>
      </c>
      <c r="BV182" s="1">
        <f t="shared" si="125"/>
        <v>0</v>
      </c>
      <c r="BW182" s="1">
        <f t="shared" si="126"/>
        <v>0</v>
      </c>
      <c r="BX182" s="1">
        <f t="shared" si="127"/>
        <v>0</v>
      </c>
      <c r="BY182" s="1">
        <f t="shared" si="128"/>
        <v>0</v>
      </c>
      <c r="BZ182" s="1">
        <f t="shared" si="129"/>
        <v>0</v>
      </c>
      <c r="CA182" s="1">
        <f t="shared" si="130"/>
        <v>0</v>
      </c>
      <c r="CB182" s="1">
        <f t="shared" si="131"/>
        <v>0</v>
      </c>
      <c r="CC182" s="1">
        <f t="shared" si="132"/>
        <v>15</v>
      </c>
      <c r="CD182" s="1">
        <f t="shared" si="133"/>
        <v>8</v>
      </c>
      <c r="CE182" s="1">
        <f t="shared" si="134"/>
        <v>73</v>
      </c>
      <c r="CF182" s="1">
        <f t="shared" si="135"/>
        <v>0</v>
      </c>
      <c r="CG182" s="1">
        <f t="shared" si="136"/>
        <v>5</v>
      </c>
      <c r="CH182" s="1">
        <f t="shared" si="137"/>
        <v>11</v>
      </c>
      <c r="CI182" s="1">
        <f t="shared" si="138"/>
        <v>89</v>
      </c>
      <c r="CJ182" s="1">
        <f t="shared" si="139"/>
        <v>25</v>
      </c>
      <c r="CK182" s="1">
        <f t="shared" si="140"/>
        <v>183</v>
      </c>
      <c r="CL182" s="1">
        <f t="shared" si="141"/>
        <v>15</v>
      </c>
      <c r="CM182" s="1">
        <f t="shared" si="142"/>
        <v>29</v>
      </c>
      <c r="CN182" s="1">
        <f t="shared" si="143"/>
        <v>791</v>
      </c>
    </row>
    <row r="183" spans="1:92" ht="13.15" customHeight="1">
      <c r="B183" s="3" t="s">
        <v>1043</v>
      </c>
      <c r="C183" s="1" t="s">
        <v>1014</v>
      </c>
      <c r="D183" s="1" t="s">
        <v>1015</v>
      </c>
      <c r="E183" s="5">
        <v>554683</v>
      </c>
      <c r="F183" s="5">
        <v>6591947</v>
      </c>
      <c r="G183" s="4" t="s">
        <v>1016</v>
      </c>
      <c r="H183" s="5">
        <v>24.220000000000002</v>
      </c>
      <c r="I183" s="5">
        <v>0.67</v>
      </c>
      <c r="J183" s="5">
        <v>4.75</v>
      </c>
      <c r="K183" s="5">
        <v>5.3</v>
      </c>
      <c r="L183" s="24">
        <v>4.0199999999999996</v>
      </c>
      <c r="M183" s="24">
        <f t="shared" si="144"/>
        <v>20.200000000000003</v>
      </c>
      <c r="N183" s="6">
        <v>42906</v>
      </c>
      <c r="O183" s="1" t="s">
        <v>1044</v>
      </c>
      <c r="P183" s="9" t="s">
        <v>123</v>
      </c>
      <c r="Q183" s="8">
        <v>0.35</v>
      </c>
      <c r="R183" s="9" t="s">
        <v>1045</v>
      </c>
      <c r="S183" s="8">
        <v>2.75</v>
      </c>
      <c r="T183" s="9" t="s">
        <v>1046</v>
      </c>
      <c r="U183" s="8">
        <v>3</v>
      </c>
      <c r="V183" s="9" t="s">
        <v>1047</v>
      </c>
      <c r="AI183" s="1" t="s">
        <v>1018</v>
      </c>
      <c r="AJ183" s="42" t="s">
        <v>1019</v>
      </c>
      <c r="AK183" s="48" t="s">
        <v>1822</v>
      </c>
      <c r="AM183" s="1" t="s">
        <v>116</v>
      </c>
      <c r="AN183" s="1" t="s">
        <v>1020</v>
      </c>
      <c r="AO183" s="13" t="str">
        <f>algandmed!AP183</f>
        <v>VPA on terve. Päis lahtiselt peal. Veepinnal üle 0,5cm paksune naftasaaduste kiht, vesi haiseb bensiini järgi. Proovi ei võeta, kuna see iseloomustaks vaid naftasaaduste lahustuvust vees.</v>
      </c>
      <c r="AP183" s="13" t="str">
        <f>algandmed!AQ183</f>
        <v>Proovi ei võetud.</v>
      </c>
      <c r="AQ183" s="13" t="str">
        <f>algandmed!AR183</f>
        <v>-</v>
      </c>
      <c r="AR183" s="13" t="str">
        <f>algandmed!AS183</f>
        <v>Jätkata seiret.</v>
      </c>
      <c r="AS183" s="1" t="s">
        <v>1021</v>
      </c>
      <c r="AU183" s="1">
        <f t="shared" si="98"/>
        <v>0</v>
      </c>
      <c r="AV183" s="1">
        <f t="shared" si="99"/>
        <v>5</v>
      </c>
      <c r="AW183" s="1">
        <f t="shared" si="100"/>
        <v>10</v>
      </c>
      <c r="AX183" s="1">
        <f t="shared" si="101"/>
        <v>18</v>
      </c>
      <c r="AY183" s="1">
        <f t="shared" si="102"/>
        <v>6</v>
      </c>
      <c r="AZ183" s="1">
        <f t="shared" si="103"/>
        <v>7</v>
      </c>
      <c r="BA183" s="1">
        <f t="shared" si="104"/>
        <v>14</v>
      </c>
      <c r="BB183" s="1">
        <f t="shared" si="105"/>
        <v>5</v>
      </c>
      <c r="BC183" s="1">
        <f t="shared" si="106"/>
        <v>4</v>
      </c>
      <c r="BD183" s="1">
        <f t="shared" si="107"/>
        <v>4</v>
      </c>
      <c r="BE183" s="1">
        <f t="shared" si="108"/>
        <v>3</v>
      </c>
      <c r="BF183" s="1">
        <f t="shared" si="109"/>
        <v>4</v>
      </c>
      <c r="BG183" s="1">
        <f t="shared" si="110"/>
        <v>4</v>
      </c>
      <c r="BH183" s="1">
        <f t="shared" si="111"/>
        <v>5</v>
      </c>
      <c r="BI183" s="1">
        <f t="shared" si="112"/>
        <v>59</v>
      </c>
      <c r="BJ183" s="1">
        <f t="shared" si="113"/>
        <v>9</v>
      </c>
      <c r="BK183" s="1">
        <f t="shared" si="114"/>
        <v>4</v>
      </c>
      <c r="BL183" s="1">
        <f t="shared" si="115"/>
        <v>63</v>
      </c>
      <c r="BM183" s="1">
        <f t="shared" si="116"/>
        <v>4</v>
      </c>
      <c r="BN183" s="1">
        <f t="shared" si="117"/>
        <v>20</v>
      </c>
      <c r="BO183" s="1">
        <f t="shared" si="118"/>
        <v>1</v>
      </c>
      <c r="BP183" s="1">
        <f t="shared" si="119"/>
        <v>63</v>
      </c>
      <c r="BQ183" s="1">
        <f t="shared" si="120"/>
        <v>0</v>
      </c>
      <c r="BR183" s="1">
        <f t="shared" si="121"/>
        <v>0</v>
      </c>
      <c r="BS183" s="1">
        <f t="shared" si="122"/>
        <v>0</v>
      </c>
      <c r="BT183" s="1">
        <f t="shared" si="123"/>
        <v>0</v>
      </c>
      <c r="BU183" s="1">
        <f t="shared" si="124"/>
        <v>0</v>
      </c>
      <c r="BV183" s="1">
        <f t="shared" si="125"/>
        <v>0</v>
      </c>
      <c r="BW183" s="1">
        <f t="shared" si="126"/>
        <v>0</v>
      </c>
      <c r="BX183" s="1">
        <f t="shared" si="127"/>
        <v>0</v>
      </c>
      <c r="BY183" s="1">
        <f t="shared" si="128"/>
        <v>0</v>
      </c>
      <c r="BZ183" s="1">
        <f t="shared" si="129"/>
        <v>0</v>
      </c>
      <c r="CA183" s="1">
        <f t="shared" si="130"/>
        <v>0</v>
      </c>
      <c r="CB183" s="1">
        <f t="shared" si="131"/>
        <v>0</v>
      </c>
      <c r="CC183" s="1">
        <f t="shared" si="132"/>
        <v>15</v>
      </c>
      <c r="CD183" s="1">
        <f t="shared" si="133"/>
        <v>8</v>
      </c>
      <c r="CE183" s="1">
        <f t="shared" si="134"/>
        <v>73</v>
      </c>
      <c r="CF183" s="1">
        <f t="shared" si="135"/>
        <v>0</v>
      </c>
      <c r="CG183" s="1">
        <f t="shared" si="136"/>
        <v>5</v>
      </c>
      <c r="CH183" s="1">
        <f t="shared" si="137"/>
        <v>11</v>
      </c>
      <c r="CI183" s="1">
        <f t="shared" si="138"/>
        <v>187</v>
      </c>
      <c r="CJ183" s="1">
        <f t="shared" si="139"/>
        <v>17</v>
      </c>
      <c r="CK183" s="1">
        <f t="shared" si="140"/>
        <v>1</v>
      </c>
      <c r="CL183" s="1">
        <f t="shared" si="141"/>
        <v>15</v>
      </c>
      <c r="CM183" s="1">
        <f t="shared" si="142"/>
        <v>29</v>
      </c>
      <c r="CN183" s="1">
        <f t="shared" si="143"/>
        <v>673</v>
      </c>
    </row>
    <row r="184" spans="1:92" ht="13.15" customHeight="1">
      <c r="B184" s="3" t="s">
        <v>1048</v>
      </c>
      <c r="C184" s="1" t="s">
        <v>1014</v>
      </c>
      <c r="D184" s="1" t="s">
        <v>1015</v>
      </c>
      <c r="E184" s="5">
        <v>554807</v>
      </c>
      <c r="F184" s="5">
        <v>6591894</v>
      </c>
      <c r="G184" s="4" t="s">
        <v>1016</v>
      </c>
      <c r="H184" s="5">
        <v>24.009999999999998</v>
      </c>
      <c r="I184" s="5">
        <v>0.56000000000000005</v>
      </c>
      <c r="J184" s="5">
        <v>3.39</v>
      </c>
      <c r="K184" s="5">
        <v>5.55</v>
      </c>
      <c r="L184" s="24">
        <v>3.52</v>
      </c>
      <c r="M184" s="24">
        <f t="shared" si="144"/>
        <v>20.49</v>
      </c>
      <c r="N184" s="6">
        <v>42906</v>
      </c>
      <c r="O184" s="1" t="s">
        <v>1049</v>
      </c>
      <c r="P184" s="9" t="s">
        <v>123</v>
      </c>
      <c r="Q184" s="8">
        <v>0.35</v>
      </c>
      <c r="R184" s="9" t="s">
        <v>1050</v>
      </c>
      <c r="S184" s="8">
        <v>2.9</v>
      </c>
      <c r="T184" s="9" t="s">
        <v>1046</v>
      </c>
      <c r="U184" s="8">
        <v>3</v>
      </c>
      <c r="V184" s="9" t="s">
        <v>1051</v>
      </c>
      <c r="AI184" s="1" t="s">
        <v>1018</v>
      </c>
      <c r="AJ184" s="42" t="s">
        <v>1019</v>
      </c>
      <c r="AK184" s="48" t="s">
        <v>1822</v>
      </c>
      <c r="AM184" s="1" t="s">
        <v>116</v>
      </c>
      <c r="AN184" s="1" t="s">
        <v>1020</v>
      </c>
      <c r="AO184" s="13" t="str">
        <f>algandmed!AP184</f>
        <v>VPA on terve. Päis on lahtiselt peal. Algne sügavus oli oli 5,55m. Veepinnal naftasaaduste kihti pole. Vett vähe, kuna VPA osaliselt täissettinud.</v>
      </c>
      <c r="AP184" s="13" t="str">
        <f>algandmed!AQ184</f>
        <v>Proov võeti pumbaga MP-1.</v>
      </c>
      <c r="AQ184" s="13" t="str">
        <f>algandmed!AR184</f>
        <v>Proovi võtmisel 24.10.2017 oli vett VPA-s 4l, pumba sügavus 5,4m manteltoru otsast. Proov võeti pärast 4-kordse veekoguse välja pumpamist (13 minutit) sagedusel 80Hz. Vesi vahutas nagu oleks Fairiga pestud. q 0,02. S 0,63</v>
      </c>
      <c r="AR184" s="13" t="str">
        <f>algandmed!AS184</f>
        <v>Jätkata seiret.</v>
      </c>
      <c r="AS184" s="1" t="s">
        <v>1021</v>
      </c>
      <c r="AU184" s="1">
        <f t="shared" si="98"/>
        <v>0</v>
      </c>
      <c r="AV184" s="1">
        <f t="shared" si="99"/>
        <v>5</v>
      </c>
      <c r="AW184" s="1">
        <f t="shared" si="100"/>
        <v>10</v>
      </c>
      <c r="AX184" s="1">
        <f t="shared" si="101"/>
        <v>18</v>
      </c>
      <c r="AY184" s="1">
        <f t="shared" si="102"/>
        <v>6</v>
      </c>
      <c r="AZ184" s="1">
        <f t="shared" si="103"/>
        <v>7</v>
      </c>
      <c r="BA184" s="1">
        <f t="shared" si="104"/>
        <v>14</v>
      </c>
      <c r="BB184" s="1">
        <f t="shared" si="105"/>
        <v>5</v>
      </c>
      <c r="BC184" s="1">
        <f t="shared" si="106"/>
        <v>4</v>
      </c>
      <c r="BD184" s="1">
        <f t="shared" si="107"/>
        <v>4</v>
      </c>
      <c r="BE184" s="1">
        <f t="shared" si="108"/>
        <v>4</v>
      </c>
      <c r="BF184" s="1">
        <f t="shared" si="109"/>
        <v>4</v>
      </c>
      <c r="BG184" s="1">
        <f t="shared" si="110"/>
        <v>5</v>
      </c>
      <c r="BH184" s="1">
        <f t="shared" si="111"/>
        <v>5</v>
      </c>
      <c r="BI184" s="1">
        <f t="shared" si="112"/>
        <v>60</v>
      </c>
      <c r="BJ184" s="1">
        <f t="shared" si="113"/>
        <v>9</v>
      </c>
      <c r="BK184" s="1">
        <f t="shared" si="114"/>
        <v>4</v>
      </c>
      <c r="BL184" s="1">
        <f t="shared" si="115"/>
        <v>74</v>
      </c>
      <c r="BM184" s="1">
        <f t="shared" si="116"/>
        <v>3</v>
      </c>
      <c r="BN184" s="1">
        <f t="shared" si="117"/>
        <v>20</v>
      </c>
      <c r="BO184" s="1">
        <f t="shared" si="118"/>
        <v>1</v>
      </c>
      <c r="BP184" s="1">
        <f t="shared" si="119"/>
        <v>76</v>
      </c>
      <c r="BQ184" s="1">
        <f t="shared" si="120"/>
        <v>0</v>
      </c>
      <c r="BR184" s="1">
        <f t="shared" si="121"/>
        <v>0</v>
      </c>
      <c r="BS184" s="1">
        <f t="shared" si="122"/>
        <v>0</v>
      </c>
      <c r="BT184" s="1">
        <f t="shared" si="123"/>
        <v>0</v>
      </c>
      <c r="BU184" s="1">
        <f t="shared" si="124"/>
        <v>0</v>
      </c>
      <c r="BV184" s="1">
        <f t="shared" si="125"/>
        <v>0</v>
      </c>
      <c r="BW184" s="1">
        <f t="shared" si="126"/>
        <v>0</v>
      </c>
      <c r="BX184" s="1">
        <f t="shared" si="127"/>
        <v>0</v>
      </c>
      <c r="BY184" s="1">
        <f t="shared" si="128"/>
        <v>0</v>
      </c>
      <c r="BZ184" s="1">
        <f t="shared" si="129"/>
        <v>0</v>
      </c>
      <c r="CA184" s="1">
        <f t="shared" si="130"/>
        <v>0</v>
      </c>
      <c r="CB184" s="1">
        <f t="shared" si="131"/>
        <v>0</v>
      </c>
      <c r="CC184" s="1">
        <f t="shared" si="132"/>
        <v>15</v>
      </c>
      <c r="CD184" s="1">
        <f t="shared" si="133"/>
        <v>8</v>
      </c>
      <c r="CE184" s="1">
        <f t="shared" si="134"/>
        <v>73</v>
      </c>
      <c r="CF184" s="1">
        <f t="shared" si="135"/>
        <v>0</v>
      </c>
      <c r="CG184" s="1">
        <f t="shared" si="136"/>
        <v>5</v>
      </c>
      <c r="CH184" s="1">
        <f t="shared" si="137"/>
        <v>11</v>
      </c>
      <c r="CI184" s="1">
        <f t="shared" si="138"/>
        <v>146</v>
      </c>
      <c r="CJ184" s="1">
        <f t="shared" si="139"/>
        <v>25</v>
      </c>
      <c r="CK184" s="1">
        <f t="shared" si="140"/>
        <v>221</v>
      </c>
      <c r="CL184" s="1">
        <f t="shared" si="141"/>
        <v>15</v>
      </c>
      <c r="CM184" s="1">
        <f t="shared" si="142"/>
        <v>29</v>
      </c>
      <c r="CN184" s="1">
        <f t="shared" si="143"/>
        <v>886</v>
      </c>
    </row>
    <row r="185" spans="1:92" ht="13.15" customHeight="1">
      <c r="B185" s="3" t="s">
        <v>1052</v>
      </c>
      <c r="C185" s="1" t="s">
        <v>1014</v>
      </c>
      <c r="D185" s="1" t="s">
        <v>1015</v>
      </c>
      <c r="E185" s="5">
        <v>554722</v>
      </c>
      <c r="F185" s="5">
        <v>6591835</v>
      </c>
      <c r="G185" s="4" t="s">
        <v>1016</v>
      </c>
      <c r="H185" s="5">
        <v>23.48</v>
      </c>
      <c r="I185" s="5">
        <v>0.43</v>
      </c>
      <c r="J185" s="5">
        <v>4.6500000000000004</v>
      </c>
      <c r="K185" s="5">
        <v>4.6500000000000004</v>
      </c>
      <c r="L185" s="24">
        <v>2.98</v>
      </c>
      <c r="M185" s="24">
        <f t="shared" si="144"/>
        <v>20.5</v>
      </c>
      <c r="N185" s="6">
        <v>42906</v>
      </c>
      <c r="O185" s="1" t="s">
        <v>1053</v>
      </c>
      <c r="P185" s="9" t="s">
        <v>1054</v>
      </c>
      <c r="Q185" s="8">
        <v>2</v>
      </c>
      <c r="R185" s="9" t="s">
        <v>1055</v>
      </c>
      <c r="S185" s="8">
        <v>2.2000000000000002</v>
      </c>
      <c r="T185" s="9" t="s">
        <v>1056</v>
      </c>
      <c r="AI185" s="1" t="s">
        <v>1018</v>
      </c>
      <c r="AJ185" s="42" t="s">
        <v>1019</v>
      </c>
      <c r="AK185" s="48" t="s">
        <v>1822</v>
      </c>
      <c r="AM185" s="1" t="s">
        <v>116</v>
      </c>
      <c r="AN185" s="1" t="s">
        <v>1020</v>
      </c>
      <c r="AO185" s="13" t="str">
        <f>algandmed!AP185</f>
        <v xml:space="preserve">VPA on terve. Päis on lahtiselt peal. Sisemine plasttoru 6cm kaitsetorust madalamal ja kõver, 90cm pikkune proovivõtutoru läks alla vajutades. Veepinnal naftasaaduste kiht 40cm, vesi haiseb bensiini järgi. </v>
      </c>
      <c r="AP185" s="13" t="str">
        <f>algandmed!AQ185</f>
        <v>Proovi ei võeta, kuna see iseloomustaks vaid naftasaaduste lahustuvust vees.</v>
      </c>
      <c r="AQ185" s="13" t="str">
        <f>algandmed!AR185</f>
        <v>-</v>
      </c>
      <c r="AR185" s="13" t="str">
        <f>algandmed!AS185</f>
        <v>Jätkata seiret.</v>
      </c>
      <c r="AS185" s="1" t="s">
        <v>1021</v>
      </c>
      <c r="AU185" s="1">
        <f t="shared" si="98"/>
        <v>0</v>
      </c>
      <c r="AV185" s="1">
        <f t="shared" si="99"/>
        <v>5</v>
      </c>
      <c r="AW185" s="1">
        <f t="shared" si="100"/>
        <v>10</v>
      </c>
      <c r="AX185" s="1">
        <f t="shared" si="101"/>
        <v>18</v>
      </c>
      <c r="AY185" s="1">
        <f t="shared" si="102"/>
        <v>6</v>
      </c>
      <c r="AZ185" s="1">
        <f t="shared" si="103"/>
        <v>7</v>
      </c>
      <c r="BA185" s="1">
        <f t="shared" si="104"/>
        <v>14</v>
      </c>
      <c r="BB185" s="1">
        <f t="shared" si="105"/>
        <v>5</v>
      </c>
      <c r="BC185" s="1">
        <f t="shared" si="106"/>
        <v>4</v>
      </c>
      <c r="BD185" s="1">
        <f t="shared" si="107"/>
        <v>4</v>
      </c>
      <c r="BE185" s="1">
        <f t="shared" si="108"/>
        <v>4</v>
      </c>
      <c r="BF185" s="1">
        <f t="shared" si="109"/>
        <v>4</v>
      </c>
      <c r="BG185" s="1">
        <f t="shared" si="110"/>
        <v>4</v>
      </c>
      <c r="BH185" s="1">
        <f t="shared" si="111"/>
        <v>5</v>
      </c>
      <c r="BI185" s="1">
        <f t="shared" si="112"/>
        <v>60</v>
      </c>
      <c r="BJ185" s="1">
        <f t="shared" si="113"/>
        <v>74</v>
      </c>
      <c r="BK185" s="1">
        <f t="shared" si="114"/>
        <v>1</v>
      </c>
      <c r="BL185" s="1">
        <f t="shared" si="115"/>
        <v>43</v>
      </c>
      <c r="BM185" s="1">
        <f t="shared" si="116"/>
        <v>3</v>
      </c>
      <c r="BN185" s="1">
        <f t="shared" si="117"/>
        <v>94</v>
      </c>
      <c r="BO185" s="1">
        <f t="shared" si="118"/>
        <v>0</v>
      </c>
      <c r="BP185" s="1">
        <f t="shared" si="119"/>
        <v>0</v>
      </c>
      <c r="BQ185" s="1">
        <f t="shared" si="120"/>
        <v>0</v>
      </c>
      <c r="BR185" s="1">
        <f t="shared" si="121"/>
        <v>0</v>
      </c>
      <c r="BS185" s="1">
        <f t="shared" si="122"/>
        <v>0</v>
      </c>
      <c r="BT185" s="1">
        <f t="shared" si="123"/>
        <v>0</v>
      </c>
      <c r="BU185" s="1">
        <f t="shared" si="124"/>
        <v>0</v>
      </c>
      <c r="BV185" s="1">
        <f t="shared" si="125"/>
        <v>0</v>
      </c>
      <c r="BW185" s="1">
        <f t="shared" si="126"/>
        <v>0</v>
      </c>
      <c r="BX185" s="1">
        <f t="shared" si="127"/>
        <v>0</v>
      </c>
      <c r="BY185" s="1">
        <f t="shared" si="128"/>
        <v>0</v>
      </c>
      <c r="BZ185" s="1">
        <f t="shared" si="129"/>
        <v>0</v>
      </c>
      <c r="CA185" s="1">
        <f t="shared" si="130"/>
        <v>0</v>
      </c>
      <c r="CB185" s="1">
        <f t="shared" si="131"/>
        <v>0</v>
      </c>
      <c r="CC185" s="1">
        <f t="shared" si="132"/>
        <v>15</v>
      </c>
      <c r="CD185" s="1">
        <f t="shared" si="133"/>
        <v>8</v>
      </c>
      <c r="CE185" s="1">
        <f t="shared" si="134"/>
        <v>73</v>
      </c>
      <c r="CF185" s="1">
        <f t="shared" si="135"/>
        <v>0</v>
      </c>
      <c r="CG185" s="1">
        <f t="shared" si="136"/>
        <v>5</v>
      </c>
      <c r="CH185" s="1">
        <f t="shared" si="137"/>
        <v>11</v>
      </c>
      <c r="CI185" s="1">
        <f t="shared" si="138"/>
        <v>206</v>
      </c>
      <c r="CJ185" s="1">
        <f t="shared" si="139"/>
        <v>76</v>
      </c>
      <c r="CK185" s="1">
        <f t="shared" si="140"/>
        <v>1</v>
      </c>
      <c r="CL185" s="1">
        <f t="shared" si="141"/>
        <v>15</v>
      </c>
      <c r="CM185" s="1">
        <f t="shared" si="142"/>
        <v>29</v>
      </c>
      <c r="CN185" s="1">
        <f t="shared" si="143"/>
        <v>804</v>
      </c>
    </row>
    <row r="186" spans="1:92" ht="13.15" customHeight="1">
      <c r="A186" s="2">
        <v>19835</v>
      </c>
      <c r="B186" s="3" t="s">
        <v>1057</v>
      </c>
      <c r="C186" s="1" t="s">
        <v>1058</v>
      </c>
      <c r="D186" s="3" t="s">
        <v>1059</v>
      </c>
      <c r="E186" s="5">
        <v>542454.67599999998</v>
      </c>
      <c r="F186" s="5">
        <v>6586808.5719999997</v>
      </c>
      <c r="G186" s="4" t="s">
        <v>1060</v>
      </c>
      <c r="H186" s="5">
        <v>24.65</v>
      </c>
      <c r="I186" s="5">
        <v>0.91</v>
      </c>
      <c r="J186" s="5">
        <v>5.16</v>
      </c>
      <c r="K186" s="5">
        <v>5.13</v>
      </c>
      <c r="L186" s="24">
        <v>4.63</v>
      </c>
      <c r="M186" s="33">
        <f t="shared" si="144"/>
        <v>20.02</v>
      </c>
      <c r="N186" s="6">
        <v>42893</v>
      </c>
      <c r="O186" s="1" t="s">
        <v>1061</v>
      </c>
      <c r="P186" s="9" t="s">
        <v>1062</v>
      </c>
      <c r="Q186" s="8">
        <v>0.5</v>
      </c>
      <c r="R186" s="9" t="s">
        <v>1063</v>
      </c>
      <c r="S186" s="8">
        <v>3</v>
      </c>
      <c r="T186" s="9" t="s">
        <v>1064</v>
      </c>
      <c r="AI186" s="1" t="s">
        <v>1065</v>
      </c>
      <c r="AJ186" s="44" t="s">
        <v>1066</v>
      </c>
      <c r="AK186" s="45" t="s">
        <v>1807</v>
      </c>
      <c r="AM186" s="1" t="s">
        <v>116</v>
      </c>
      <c r="AN186" s="1" t="s">
        <v>117</v>
      </c>
      <c r="AO186" s="13" t="str">
        <f>algandmed!AP186</f>
        <v>VPA on terve. Avamiseks 6-kantvõti 8. Plasttoru samal kõrgusel välise kaitsetoruga. Veepinnal naftasaaduste kihti pole.</v>
      </c>
      <c r="AP186" s="13" t="str">
        <f>algandmed!AQ186</f>
        <v>Proov võeti pumbaga MP-1. Pumpamise ajal tekkisid veepinnale naftasaaduste laigud.</v>
      </c>
      <c r="AQ186" s="13" t="str">
        <f>algandmed!AR186</f>
        <v>Proovi võtmisel 04.10.2017 oli vett VPA-s 2,5l, pumba sügavus 5,7m manteltoru otsast. Proov võeti pärast 4-kordse veekoguse välja pumpamist (5 minutit) sagedusel 100Hz. q 0,033. S 0,19</v>
      </c>
      <c r="AR186" s="13" t="str">
        <f>algandmed!AS186</f>
        <v>Jätkata seiret.</v>
      </c>
      <c r="AS186" s="1" t="s">
        <v>60</v>
      </c>
      <c r="AU186" s="1">
        <f t="shared" si="98"/>
        <v>5</v>
      </c>
      <c r="AV186" s="1">
        <f t="shared" si="99"/>
        <v>7</v>
      </c>
      <c r="AW186" s="1">
        <f t="shared" si="100"/>
        <v>10</v>
      </c>
      <c r="AX186" s="1">
        <f t="shared" si="101"/>
        <v>19</v>
      </c>
      <c r="AY186" s="1">
        <f t="shared" si="102"/>
        <v>10</v>
      </c>
      <c r="AZ186" s="1">
        <f t="shared" si="103"/>
        <v>11</v>
      </c>
      <c r="BA186" s="1">
        <f t="shared" si="104"/>
        <v>14</v>
      </c>
      <c r="BB186" s="1">
        <f t="shared" si="105"/>
        <v>5</v>
      </c>
      <c r="BC186" s="1">
        <f t="shared" si="106"/>
        <v>4</v>
      </c>
      <c r="BD186" s="1">
        <f t="shared" si="107"/>
        <v>4</v>
      </c>
      <c r="BE186" s="1">
        <f t="shared" si="108"/>
        <v>4</v>
      </c>
      <c r="BF186" s="1">
        <f t="shared" si="109"/>
        <v>4</v>
      </c>
      <c r="BG186" s="1">
        <f t="shared" si="110"/>
        <v>5</v>
      </c>
      <c r="BH186" s="1">
        <f t="shared" si="111"/>
        <v>5</v>
      </c>
      <c r="BI186" s="1">
        <f t="shared" si="112"/>
        <v>61</v>
      </c>
      <c r="BJ186" s="1">
        <f t="shared" si="113"/>
        <v>65</v>
      </c>
      <c r="BK186" s="1">
        <f t="shared" si="114"/>
        <v>3</v>
      </c>
      <c r="BL186" s="1">
        <f t="shared" si="115"/>
        <v>84</v>
      </c>
      <c r="BM186" s="1">
        <f t="shared" si="116"/>
        <v>1</v>
      </c>
      <c r="BN186" s="1">
        <f t="shared" si="117"/>
        <v>87</v>
      </c>
      <c r="BO186" s="1">
        <f t="shared" si="118"/>
        <v>0</v>
      </c>
      <c r="BP186" s="1">
        <f t="shared" si="119"/>
        <v>0</v>
      </c>
      <c r="BQ186" s="1">
        <f t="shared" si="120"/>
        <v>0</v>
      </c>
      <c r="BR186" s="1">
        <f t="shared" si="121"/>
        <v>0</v>
      </c>
      <c r="BS186" s="1">
        <f t="shared" si="122"/>
        <v>0</v>
      </c>
      <c r="BT186" s="1">
        <f t="shared" si="123"/>
        <v>0</v>
      </c>
      <c r="BU186" s="1">
        <f t="shared" si="124"/>
        <v>0</v>
      </c>
      <c r="BV186" s="1">
        <f t="shared" si="125"/>
        <v>0</v>
      </c>
      <c r="BW186" s="1">
        <f t="shared" si="126"/>
        <v>0</v>
      </c>
      <c r="BX186" s="1">
        <f t="shared" si="127"/>
        <v>0</v>
      </c>
      <c r="BY186" s="1">
        <f t="shared" si="128"/>
        <v>0</v>
      </c>
      <c r="BZ186" s="1">
        <f t="shared" si="129"/>
        <v>0</v>
      </c>
      <c r="CA186" s="1">
        <f t="shared" si="130"/>
        <v>0</v>
      </c>
      <c r="CB186" s="1">
        <f t="shared" si="131"/>
        <v>0</v>
      </c>
      <c r="CC186" s="1">
        <f t="shared" si="132"/>
        <v>34</v>
      </c>
      <c r="CD186" s="1">
        <f t="shared" si="133"/>
        <v>11</v>
      </c>
      <c r="CE186" s="1">
        <f t="shared" si="134"/>
        <v>32</v>
      </c>
      <c r="CF186" s="1">
        <f t="shared" si="135"/>
        <v>0</v>
      </c>
      <c r="CG186" s="1">
        <f t="shared" si="136"/>
        <v>5</v>
      </c>
      <c r="CH186" s="1">
        <f t="shared" si="137"/>
        <v>7</v>
      </c>
      <c r="CI186" s="1">
        <f t="shared" si="138"/>
        <v>119</v>
      </c>
      <c r="CJ186" s="1">
        <f t="shared" si="139"/>
        <v>82</v>
      </c>
      <c r="CK186" s="1">
        <f t="shared" si="140"/>
        <v>184</v>
      </c>
      <c r="CL186" s="1">
        <f t="shared" si="141"/>
        <v>15</v>
      </c>
      <c r="CM186" s="1">
        <f t="shared" si="142"/>
        <v>105</v>
      </c>
      <c r="CN186" s="1">
        <f t="shared" si="143"/>
        <v>1002</v>
      </c>
    </row>
    <row r="187" spans="1:92" ht="13.15" customHeight="1">
      <c r="A187" s="2">
        <v>19836</v>
      </c>
      <c r="B187" s="3" t="s">
        <v>1067</v>
      </c>
      <c r="C187" s="1" t="s">
        <v>1058</v>
      </c>
      <c r="D187" s="3" t="s">
        <v>1059</v>
      </c>
      <c r="E187" s="5">
        <v>542365.946</v>
      </c>
      <c r="F187" s="5">
        <v>6586861.6299999999</v>
      </c>
      <c r="G187" s="4" t="s">
        <v>1060</v>
      </c>
      <c r="H187" s="5">
        <v>24.419999999999998</v>
      </c>
      <c r="I187" s="5">
        <v>0.77</v>
      </c>
      <c r="J187" s="5">
        <v>5.13</v>
      </c>
      <c r="K187" s="5">
        <v>5.23</v>
      </c>
      <c r="L187" s="24">
        <v>4.91</v>
      </c>
      <c r="M187" s="33">
        <f t="shared" si="144"/>
        <v>19.509999999999998</v>
      </c>
      <c r="N187" s="6">
        <v>42893</v>
      </c>
      <c r="O187" s="1" t="s">
        <v>1068</v>
      </c>
      <c r="P187" s="9" t="s">
        <v>1069</v>
      </c>
      <c r="Q187" s="8">
        <v>1.6</v>
      </c>
      <c r="R187" s="9" t="s">
        <v>1070</v>
      </c>
      <c r="S187" s="8">
        <v>3.7</v>
      </c>
      <c r="T187" s="9" t="s">
        <v>1071</v>
      </c>
      <c r="U187" s="8">
        <v>4</v>
      </c>
      <c r="V187" s="9" t="s">
        <v>1072</v>
      </c>
      <c r="AI187" s="1" t="s">
        <v>1065</v>
      </c>
      <c r="AJ187" s="44" t="s">
        <v>1066</v>
      </c>
      <c r="AK187" s="45" t="s">
        <v>1807</v>
      </c>
      <c r="AM187" s="1" t="s">
        <v>116</v>
      </c>
      <c r="AN187" s="1" t="s">
        <v>117</v>
      </c>
      <c r="AO187" s="13" t="str">
        <f>algandmed!AP187</f>
        <v>VPA on terve. Avamiseks 6-kantvõti 8. Plasttoru 1cm madalamal välisest kaitsetorust. Algne sügavus oli oli 5,23m. Veepinnal naftasaaduste kihti pole.</v>
      </c>
      <c r="AP187" s="13" t="str">
        <f>algandmed!AQ187</f>
        <v>Proov võeti pumbaga MP-1.</v>
      </c>
      <c r="AQ187" s="13" t="str">
        <f>algandmed!AR187</f>
        <v>Proovi võtmisel 04.10.2017 oli vett VPA-s 2l, pumba sügavus 5,65m manteltoru otsast. Proov võeti pärast 4-kordse veekoguse välja pumpamist (7 minutit) sagedusel 100Hz. q 0,02. S 0,04</v>
      </c>
      <c r="AR187" s="13" t="str">
        <f>algandmed!AS187</f>
        <v>Jätkata seiret.</v>
      </c>
      <c r="AS187" s="1" t="s">
        <v>60</v>
      </c>
      <c r="AU187" s="1">
        <f t="shared" si="98"/>
        <v>5</v>
      </c>
      <c r="AV187" s="1">
        <f t="shared" si="99"/>
        <v>7</v>
      </c>
      <c r="AW187" s="1">
        <f t="shared" si="100"/>
        <v>10</v>
      </c>
      <c r="AX187" s="1">
        <f t="shared" si="101"/>
        <v>19</v>
      </c>
      <c r="AY187" s="1">
        <f t="shared" si="102"/>
        <v>10</v>
      </c>
      <c r="AZ187" s="1">
        <f t="shared" si="103"/>
        <v>10</v>
      </c>
      <c r="BA187" s="1">
        <f t="shared" si="104"/>
        <v>14</v>
      </c>
      <c r="BB187" s="1">
        <f t="shared" si="105"/>
        <v>5</v>
      </c>
      <c r="BC187" s="1">
        <f t="shared" si="106"/>
        <v>4</v>
      </c>
      <c r="BD187" s="1">
        <f t="shared" si="107"/>
        <v>4</v>
      </c>
      <c r="BE187" s="1">
        <f t="shared" si="108"/>
        <v>4</v>
      </c>
      <c r="BF187" s="1">
        <f t="shared" si="109"/>
        <v>4</v>
      </c>
      <c r="BG187" s="1">
        <f t="shared" si="110"/>
        <v>5</v>
      </c>
      <c r="BH187" s="1">
        <f t="shared" si="111"/>
        <v>5</v>
      </c>
      <c r="BI187" s="1">
        <f t="shared" si="112"/>
        <v>61</v>
      </c>
      <c r="BJ187" s="1">
        <f t="shared" si="113"/>
        <v>72</v>
      </c>
      <c r="BK187" s="1">
        <f t="shared" si="114"/>
        <v>3</v>
      </c>
      <c r="BL187" s="1">
        <f t="shared" si="115"/>
        <v>70</v>
      </c>
      <c r="BM187" s="1">
        <f t="shared" si="116"/>
        <v>3</v>
      </c>
      <c r="BN187" s="1">
        <f t="shared" si="117"/>
        <v>76</v>
      </c>
      <c r="BO187" s="1">
        <f t="shared" si="118"/>
        <v>1</v>
      </c>
      <c r="BP187" s="1">
        <f t="shared" si="119"/>
        <v>69</v>
      </c>
      <c r="BQ187" s="1">
        <f t="shared" si="120"/>
        <v>0</v>
      </c>
      <c r="BR187" s="1">
        <f t="shared" si="121"/>
        <v>0</v>
      </c>
      <c r="BS187" s="1">
        <f t="shared" si="122"/>
        <v>0</v>
      </c>
      <c r="BT187" s="1">
        <f t="shared" si="123"/>
        <v>0</v>
      </c>
      <c r="BU187" s="1">
        <f t="shared" si="124"/>
        <v>0</v>
      </c>
      <c r="BV187" s="1">
        <f t="shared" si="125"/>
        <v>0</v>
      </c>
      <c r="BW187" s="1">
        <f t="shared" si="126"/>
        <v>0</v>
      </c>
      <c r="BX187" s="1">
        <f t="shared" si="127"/>
        <v>0</v>
      </c>
      <c r="BY187" s="1">
        <f t="shared" si="128"/>
        <v>0</v>
      </c>
      <c r="BZ187" s="1">
        <f t="shared" si="129"/>
        <v>0</v>
      </c>
      <c r="CA187" s="1">
        <f t="shared" si="130"/>
        <v>0</v>
      </c>
      <c r="CB187" s="1">
        <f t="shared" si="131"/>
        <v>0</v>
      </c>
      <c r="CC187" s="1">
        <f t="shared" si="132"/>
        <v>34</v>
      </c>
      <c r="CD187" s="1">
        <f t="shared" si="133"/>
        <v>11</v>
      </c>
      <c r="CE187" s="1">
        <f t="shared" si="134"/>
        <v>32</v>
      </c>
      <c r="CF187" s="1">
        <f t="shared" si="135"/>
        <v>0</v>
      </c>
      <c r="CG187" s="1">
        <f t="shared" si="136"/>
        <v>5</v>
      </c>
      <c r="CH187" s="1">
        <f t="shared" si="137"/>
        <v>7</v>
      </c>
      <c r="CI187" s="1">
        <f t="shared" si="138"/>
        <v>149</v>
      </c>
      <c r="CJ187" s="1">
        <f t="shared" si="139"/>
        <v>25</v>
      </c>
      <c r="CK187" s="1">
        <f t="shared" si="140"/>
        <v>182</v>
      </c>
      <c r="CL187" s="1">
        <f t="shared" si="141"/>
        <v>15</v>
      </c>
      <c r="CM187" s="1">
        <f t="shared" si="142"/>
        <v>105</v>
      </c>
      <c r="CN187" s="1">
        <f t="shared" si="143"/>
        <v>1026</v>
      </c>
    </row>
    <row r="188" spans="1:92" ht="13.15" customHeight="1">
      <c r="B188" s="3" t="s">
        <v>712</v>
      </c>
      <c r="C188" s="1" t="s">
        <v>1058</v>
      </c>
      <c r="D188" s="3" t="s">
        <v>1059</v>
      </c>
      <c r="E188" s="5">
        <v>542406.16399999999</v>
      </c>
      <c r="F188" s="5">
        <v>6586844.7999999998</v>
      </c>
      <c r="G188" s="4" t="s">
        <v>1060</v>
      </c>
      <c r="H188" s="5">
        <v>24.43</v>
      </c>
      <c r="I188" s="5">
        <v>0.44</v>
      </c>
      <c r="J188" s="5">
        <v>5.98</v>
      </c>
      <c r="K188" s="5">
        <v>6.18</v>
      </c>
      <c r="L188" s="24">
        <v>4.74</v>
      </c>
      <c r="M188" s="33">
        <f t="shared" si="144"/>
        <v>19.689999999999998</v>
      </c>
      <c r="N188" s="6">
        <v>42893</v>
      </c>
      <c r="O188" s="1" t="s">
        <v>1073</v>
      </c>
      <c r="P188" s="9" t="s">
        <v>1074</v>
      </c>
      <c r="Q188" s="8">
        <v>1.6</v>
      </c>
      <c r="R188" s="9" t="s">
        <v>1075</v>
      </c>
      <c r="S188" s="8">
        <v>4</v>
      </c>
      <c r="T188" s="9" t="s">
        <v>1076</v>
      </c>
      <c r="AI188" s="1" t="s">
        <v>1065</v>
      </c>
      <c r="AJ188" s="44" t="s">
        <v>1066</v>
      </c>
      <c r="AK188" s="45" t="s">
        <v>1807</v>
      </c>
      <c r="AM188" s="1" t="s">
        <v>116</v>
      </c>
      <c r="AN188" s="1" t="s">
        <v>117</v>
      </c>
      <c r="AO188" s="13" t="str">
        <f>algandmed!AP188</f>
        <v>VPA on terve. Avamiseks 6-kantvõti 8. Plasttoru 58cm madalamal välisest kaitsetorust. Algne sügavus oli oli 6,18m. Veepinnal oli 04.10.2017 naftasaaduste kiht.</v>
      </c>
      <c r="AP188" s="13" t="str">
        <f>algandmed!AQ188</f>
        <v>Proov võeti pumbaga MP-1. Proovi ei võeta, kui veepinnal esineb naftasaaduste kiht.</v>
      </c>
      <c r="AQ188" s="13" t="str">
        <f>algandmed!AR188</f>
        <v>Proovi võetmisel 02.11.2017 (garantiiaegne seire) oli vett VPA-s 12,7l, pumba sügavus 5,7m manteltoru otsast. Proov võeti pärast 4-kordse veekoguse välja pumpamist (10 minutit) sagedusel 120Hz. q 0,09. S 0,25</v>
      </c>
      <c r="AR188" s="13" t="str">
        <f>algandmed!AS188</f>
        <v>Jätkata seiret.</v>
      </c>
      <c r="AS188" s="1" t="s">
        <v>1077</v>
      </c>
      <c r="AU188" s="1">
        <f t="shared" si="98"/>
        <v>0</v>
      </c>
      <c r="AV188" s="1">
        <f t="shared" si="99"/>
        <v>5</v>
      </c>
      <c r="AW188" s="1">
        <f t="shared" si="100"/>
        <v>10</v>
      </c>
      <c r="AX188" s="1">
        <f t="shared" si="101"/>
        <v>19</v>
      </c>
      <c r="AY188" s="1">
        <f t="shared" si="102"/>
        <v>10</v>
      </c>
      <c r="AZ188" s="1">
        <f t="shared" si="103"/>
        <v>9</v>
      </c>
      <c r="BA188" s="1">
        <f t="shared" si="104"/>
        <v>14</v>
      </c>
      <c r="BB188" s="1">
        <f t="shared" si="105"/>
        <v>5</v>
      </c>
      <c r="BC188" s="1">
        <f t="shared" si="106"/>
        <v>4</v>
      </c>
      <c r="BD188" s="1">
        <f t="shared" si="107"/>
        <v>4</v>
      </c>
      <c r="BE188" s="1">
        <f t="shared" si="108"/>
        <v>4</v>
      </c>
      <c r="BF188" s="1">
        <f t="shared" si="109"/>
        <v>4</v>
      </c>
      <c r="BG188" s="1">
        <f t="shared" si="110"/>
        <v>5</v>
      </c>
      <c r="BH188" s="1">
        <f t="shared" si="111"/>
        <v>5</v>
      </c>
      <c r="BI188" s="1">
        <f t="shared" si="112"/>
        <v>66</v>
      </c>
      <c r="BJ188" s="1">
        <f t="shared" si="113"/>
        <v>42</v>
      </c>
      <c r="BK188" s="1">
        <f t="shared" si="114"/>
        <v>3</v>
      </c>
      <c r="BL188" s="1">
        <f t="shared" si="115"/>
        <v>69</v>
      </c>
      <c r="BM188" s="1">
        <f t="shared" si="116"/>
        <v>1</v>
      </c>
      <c r="BN188" s="1">
        <f t="shared" si="117"/>
        <v>69</v>
      </c>
      <c r="BO188" s="1">
        <f t="shared" si="118"/>
        <v>0</v>
      </c>
      <c r="BP188" s="1">
        <f t="shared" si="119"/>
        <v>0</v>
      </c>
      <c r="BQ188" s="1">
        <f t="shared" si="120"/>
        <v>0</v>
      </c>
      <c r="BR188" s="1">
        <f t="shared" si="121"/>
        <v>0</v>
      </c>
      <c r="BS188" s="1">
        <f t="shared" si="122"/>
        <v>0</v>
      </c>
      <c r="BT188" s="1">
        <f t="shared" si="123"/>
        <v>0</v>
      </c>
      <c r="BU188" s="1">
        <f t="shared" si="124"/>
        <v>0</v>
      </c>
      <c r="BV188" s="1">
        <f t="shared" si="125"/>
        <v>0</v>
      </c>
      <c r="BW188" s="1">
        <f t="shared" si="126"/>
        <v>0</v>
      </c>
      <c r="BX188" s="1">
        <f t="shared" si="127"/>
        <v>0</v>
      </c>
      <c r="BY188" s="1">
        <f t="shared" si="128"/>
        <v>0</v>
      </c>
      <c r="BZ188" s="1">
        <f t="shared" si="129"/>
        <v>0</v>
      </c>
      <c r="CA188" s="1">
        <f t="shared" si="130"/>
        <v>0</v>
      </c>
      <c r="CB188" s="1">
        <f t="shared" si="131"/>
        <v>0</v>
      </c>
      <c r="CC188" s="1">
        <f t="shared" si="132"/>
        <v>34</v>
      </c>
      <c r="CD188" s="1">
        <f t="shared" si="133"/>
        <v>11</v>
      </c>
      <c r="CE188" s="1">
        <f t="shared" si="134"/>
        <v>32</v>
      </c>
      <c r="CF188" s="1">
        <f t="shared" si="135"/>
        <v>0</v>
      </c>
      <c r="CG188" s="1">
        <f t="shared" si="136"/>
        <v>5</v>
      </c>
      <c r="CH188" s="1">
        <f t="shared" si="137"/>
        <v>7</v>
      </c>
      <c r="CI188" s="1">
        <f t="shared" si="138"/>
        <v>159</v>
      </c>
      <c r="CJ188" s="1">
        <f t="shared" si="139"/>
        <v>83</v>
      </c>
      <c r="CK188" s="1">
        <f t="shared" si="140"/>
        <v>208</v>
      </c>
      <c r="CL188" s="1">
        <f t="shared" si="141"/>
        <v>15</v>
      </c>
      <c r="CM188" s="1">
        <f t="shared" si="142"/>
        <v>62</v>
      </c>
      <c r="CN188" s="1">
        <f t="shared" si="143"/>
        <v>964</v>
      </c>
    </row>
    <row r="189" spans="1:92" ht="13.15" customHeight="1">
      <c r="B189" s="3" t="s">
        <v>717</v>
      </c>
      <c r="C189" s="1" t="s">
        <v>1058</v>
      </c>
      <c r="D189" s="3" t="s">
        <v>1059</v>
      </c>
      <c r="E189" s="5">
        <v>542470.13</v>
      </c>
      <c r="F189" s="5">
        <v>6586770.8830000004</v>
      </c>
      <c r="G189" s="4" t="s">
        <v>1060</v>
      </c>
      <c r="H189" s="5">
        <v>24.92</v>
      </c>
      <c r="I189" s="5">
        <v>0.28999999999999998</v>
      </c>
      <c r="J189" s="5">
        <v>5.2</v>
      </c>
      <c r="K189" s="5">
        <v>5.8</v>
      </c>
      <c r="L189" s="24">
        <v>4.76</v>
      </c>
      <c r="M189" s="33">
        <f t="shared" si="144"/>
        <v>20.160000000000004</v>
      </c>
      <c r="N189" s="6">
        <v>42893</v>
      </c>
      <c r="O189" s="1" t="s">
        <v>1078</v>
      </c>
      <c r="P189" s="9" t="s">
        <v>1079</v>
      </c>
      <c r="Q189" s="8">
        <v>1.6</v>
      </c>
      <c r="R189" s="9" t="s">
        <v>1080</v>
      </c>
      <c r="S189" s="8">
        <v>4.8</v>
      </c>
      <c r="T189" s="9" t="s">
        <v>1081</v>
      </c>
      <c r="AI189" s="1" t="s">
        <v>1065</v>
      </c>
      <c r="AJ189" s="44" t="s">
        <v>1066</v>
      </c>
      <c r="AK189" s="45" t="s">
        <v>1807</v>
      </c>
      <c r="AM189" s="1" t="s">
        <v>116</v>
      </c>
      <c r="AN189" s="1" t="s">
        <v>117</v>
      </c>
      <c r="AO189" s="13" t="str">
        <f>algandmed!AP189</f>
        <v>VPA on terve. Avamiseks 6-kantvõti 8. Plasttoru 2cm madalamal välisest kaitsetorust. Algne sügavus oli oli 5,8m. Veepinnal naftasaaduste kihti pole.</v>
      </c>
      <c r="AP189" s="13" t="str">
        <f>algandmed!AQ189</f>
        <v>Proov võeti baileriga.</v>
      </c>
      <c r="AQ189" s="13" t="str">
        <f>algandmed!AR189</f>
        <v>Proovi võtmiseks 04.10.2017 pumbaga MP-1 oli vähe vett, vaid 4l, Proov võeti pärast VPA 4-kordse veekoguse välja võtmist baileriga.</v>
      </c>
      <c r="AR189" s="13" t="str">
        <f>algandmed!AS189</f>
        <v>Jätkata seiret.</v>
      </c>
      <c r="AS189" s="1" t="s">
        <v>1077</v>
      </c>
      <c r="AU189" s="1">
        <f t="shared" si="98"/>
        <v>0</v>
      </c>
      <c r="AV189" s="1">
        <f t="shared" si="99"/>
        <v>5</v>
      </c>
      <c r="AW189" s="1">
        <f t="shared" si="100"/>
        <v>10</v>
      </c>
      <c r="AX189" s="1">
        <f t="shared" si="101"/>
        <v>19</v>
      </c>
      <c r="AY189" s="1">
        <f t="shared" si="102"/>
        <v>9</v>
      </c>
      <c r="AZ189" s="1">
        <f t="shared" si="103"/>
        <v>11</v>
      </c>
      <c r="BA189" s="1">
        <f t="shared" si="104"/>
        <v>14</v>
      </c>
      <c r="BB189" s="1">
        <f t="shared" si="105"/>
        <v>5</v>
      </c>
      <c r="BC189" s="1">
        <f t="shared" si="106"/>
        <v>4</v>
      </c>
      <c r="BD189" s="1">
        <f t="shared" si="107"/>
        <v>3</v>
      </c>
      <c r="BE189" s="1">
        <f t="shared" si="108"/>
        <v>3</v>
      </c>
      <c r="BF189" s="1">
        <f t="shared" si="109"/>
        <v>4</v>
      </c>
      <c r="BG189" s="1">
        <f t="shared" si="110"/>
        <v>5</v>
      </c>
      <c r="BH189" s="1">
        <f t="shared" si="111"/>
        <v>5</v>
      </c>
      <c r="BI189" s="1">
        <f t="shared" si="112"/>
        <v>63</v>
      </c>
      <c r="BJ189" s="1">
        <f t="shared" si="113"/>
        <v>36</v>
      </c>
      <c r="BK189" s="1">
        <f t="shared" si="114"/>
        <v>3</v>
      </c>
      <c r="BL189" s="1">
        <f t="shared" si="115"/>
        <v>66</v>
      </c>
      <c r="BM189" s="1">
        <f t="shared" si="116"/>
        <v>3</v>
      </c>
      <c r="BN189" s="1">
        <f t="shared" si="117"/>
        <v>36</v>
      </c>
      <c r="BO189" s="1">
        <f t="shared" si="118"/>
        <v>0</v>
      </c>
      <c r="BP189" s="1">
        <f t="shared" si="119"/>
        <v>0</v>
      </c>
      <c r="BQ189" s="1">
        <f t="shared" si="120"/>
        <v>0</v>
      </c>
      <c r="BR189" s="1">
        <f t="shared" si="121"/>
        <v>0</v>
      </c>
      <c r="BS189" s="1">
        <f t="shared" si="122"/>
        <v>0</v>
      </c>
      <c r="BT189" s="1">
        <f t="shared" si="123"/>
        <v>0</v>
      </c>
      <c r="BU189" s="1">
        <f t="shared" si="124"/>
        <v>0</v>
      </c>
      <c r="BV189" s="1">
        <f t="shared" si="125"/>
        <v>0</v>
      </c>
      <c r="BW189" s="1">
        <f t="shared" si="126"/>
        <v>0</v>
      </c>
      <c r="BX189" s="1">
        <f t="shared" si="127"/>
        <v>0</v>
      </c>
      <c r="BY189" s="1">
        <f t="shared" si="128"/>
        <v>0</v>
      </c>
      <c r="BZ189" s="1">
        <f t="shared" si="129"/>
        <v>0</v>
      </c>
      <c r="CA189" s="1">
        <f t="shared" si="130"/>
        <v>0</v>
      </c>
      <c r="CB189" s="1">
        <f t="shared" si="131"/>
        <v>0</v>
      </c>
      <c r="CC189" s="1">
        <f t="shared" si="132"/>
        <v>34</v>
      </c>
      <c r="CD189" s="1">
        <f t="shared" si="133"/>
        <v>11</v>
      </c>
      <c r="CE189" s="1">
        <f t="shared" si="134"/>
        <v>32</v>
      </c>
      <c r="CF189" s="1">
        <f t="shared" si="135"/>
        <v>0</v>
      </c>
      <c r="CG189" s="1">
        <f t="shared" si="136"/>
        <v>5</v>
      </c>
      <c r="CH189" s="1">
        <f t="shared" si="137"/>
        <v>7</v>
      </c>
      <c r="CI189" s="1">
        <f t="shared" si="138"/>
        <v>148</v>
      </c>
      <c r="CJ189" s="1">
        <f t="shared" si="139"/>
        <v>22</v>
      </c>
      <c r="CK189" s="1">
        <f t="shared" si="140"/>
        <v>131</v>
      </c>
      <c r="CL189" s="1">
        <f t="shared" si="141"/>
        <v>15</v>
      </c>
      <c r="CM189" s="1">
        <f t="shared" si="142"/>
        <v>62</v>
      </c>
      <c r="CN189" s="1">
        <f t="shared" si="143"/>
        <v>771</v>
      </c>
    </row>
    <row r="190" spans="1:92" ht="13.15" customHeight="1">
      <c r="B190" s="3" t="s">
        <v>1718</v>
      </c>
      <c r="C190" s="1" t="s">
        <v>1058</v>
      </c>
      <c r="D190" s="3" t="s">
        <v>1059</v>
      </c>
      <c r="E190" s="5">
        <v>542443.34400000004</v>
      </c>
      <c r="F190" s="5">
        <v>6586833.5369999995</v>
      </c>
      <c r="G190" s="4" t="s">
        <v>1060</v>
      </c>
      <c r="H190" s="5">
        <v>23.89</v>
      </c>
      <c r="I190" s="5">
        <v>0.31</v>
      </c>
      <c r="J190" s="5">
        <v>5.62</v>
      </c>
      <c r="K190" s="5">
        <v>6.07</v>
      </c>
      <c r="L190" s="24">
        <v>3.97</v>
      </c>
      <c r="M190" s="33">
        <f t="shared" si="144"/>
        <v>19.920000000000002</v>
      </c>
      <c r="N190" s="6">
        <v>42893</v>
      </c>
      <c r="O190" s="1" t="s">
        <v>1082</v>
      </c>
      <c r="P190" s="9" t="s">
        <v>1083</v>
      </c>
      <c r="Q190" s="8">
        <v>1.3</v>
      </c>
      <c r="R190" s="9" t="s">
        <v>1084</v>
      </c>
      <c r="AI190" s="1" t="s">
        <v>1065</v>
      </c>
      <c r="AJ190" s="44" t="s">
        <v>1066</v>
      </c>
      <c r="AK190" s="45" t="s">
        <v>1807</v>
      </c>
      <c r="AM190" s="1" t="s">
        <v>116</v>
      </c>
      <c r="AN190" s="1" t="s">
        <v>117</v>
      </c>
      <c r="AO190" s="13" t="str">
        <f>algandmed!AP190</f>
        <v>VPA on terve. Avamiseks 6-kantvõti 8 (päis praegu lahtiselt peal, polt puudub). Plasttoru 32cm madalamal välisest kaitsetorust. Algne sügavus oli oli 6,07m. Veepinnal naftasaaduste kihti pole.</v>
      </c>
      <c r="AP190" s="13" t="str">
        <f>algandmed!AQ190</f>
        <v>Proov võeti pumbaga MP-1.</v>
      </c>
      <c r="AQ190" s="13" t="str">
        <f>algandmed!AR190</f>
        <v>Proovi võtmisel 04.10.2017 oli vett VPA-s 4l, pumba sügavus 5,4m manteltoru otsast. Proov võeti pärast 4-kordse veekoguse välja pumpamist (7 minutit) sagedusel 120Hz. q 0,11. S 0,17</v>
      </c>
      <c r="AR190" s="13" t="str">
        <f>algandmed!AS190</f>
        <v>Jätkata seiret.</v>
      </c>
      <c r="AS190" s="1" t="s">
        <v>1077</v>
      </c>
      <c r="AU190" s="1">
        <f t="shared" si="98"/>
        <v>0</v>
      </c>
      <c r="AV190" s="1">
        <f t="shared" si="99"/>
        <v>5</v>
      </c>
      <c r="AW190" s="1">
        <f t="shared" si="100"/>
        <v>10</v>
      </c>
      <c r="AX190" s="1">
        <f t="shared" si="101"/>
        <v>19</v>
      </c>
      <c r="AY190" s="1">
        <f t="shared" si="102"/>
        <v>10</v>
      </c>
      <c r="AZ190" s="1">
        <f t="shared" si="103"/>
        <v>11</v>
      </c>
      <c r="BA190" s="1">
        <f t="shared" si="104"/>
        <v>14</v>
      </c>
      <c r="BB190" s="1">
        <f t="shared" si="105"/>
        <v>5</v>
      </c>
      <c r="BC190" s="1">
        <f t="shared" si="106"/>
        <v>4</v>
      </c>
      <c r="BD190" s="1">
        <f t="shared" si="107"/>
        <v>4</v>
      </c>
      <c r="BE190" s="1">
        <f t="shared" si="108"/>
        <v>4</v>
      </c>
      <c r="BF190" s="1">
        <f t="shared" si="109"/>
        <v>4</v>
      </c>
      <c r="BG190" s="1">
        <f t="shared" si="110"/>
        <v>5</v>
      </c>
      <c r="BH190" s="1">
        <f t="shared" si="111"/>
        <v>5</v>
      </c>
      <c r="BI190" s="1">
        <f t="shared" si="112"/>
        <v>66</v>
      </c>
      <c r="BJ190" s="1">
        <f t="shared" si="113"/>
        <v>25</v>
      </c>
      <c r="BK190" s="1">
        <f t="shared" si="114"/>
        <v>3</v>
      </c>
      <c r="BL190" s="1">
        <f t="shared" si="115"/>
        <v>68</v>
      </c>
      <c r="BM190" s="1">
        <f t="shared" si="116"/>
        <v>0</v>
      </c>
      <c r="BN190" s="1">
        <f t="shared" si="117"/>
        <v>0</v>
      </c>
      <c r="BO190" s="1">
        <f t="shared" si="118"/>
        <v>0</v>
      </c>
      <c r="BP190" s="1">
        <f t="shared" si="119"/>
        <v>0</v>
      </c>
      <c r="BQ190" s="1">
        <f t="shared" si="120"/>
        <v>0</v>
      </c>
      <c r="BR190" s="1">
        <f t="shared" si="121"/>
        <v>0</v>
      </c>
      <c r="BS190" s="1">
        <f t="shared" si="122"/>
        <v>0</v>
      </c>
      <c r="BT190" s="1">
        <f t="shared" si="123"/>
        <v>0</v>
      </c>
      <c r="BU190" s="1">
        <f t="shared" si="124"/>
        <v>0</v>
      </c>
      <c r="BV190" s="1">
        <f t="shared" si="125"/>
        <v>0</v>
      </c>
      <c r="BW190" s="1">
        <f t="shared" si="126"/>
        <v>0</v>
      </c>
      <c r="BX190" s="1">
        <f t="shared" si="127"/>
        <v>0</v>
      </c>
      <c r="BY190" s="1">
        <f t="shared" si="128"/>
        <v>0</v>
      </c>
      <c r="BZ190" s="1">
        <f t="shared" si="129"/>
        <v>0</v>
      </c>
      <c r="CA190" s="1">
        <f t="shared" si="130"/>
        <v>0</v>
      </c>
      <c r="CB190" s="1">
        <f t="shared" si="131"/>
        <v>0</v>
      </c>
      <c r="CC190" s="1">
        <f t="shared" si="132"/>
        <v>34</v>
      </c>
      <c r="CD190" s="1">
        <f t="shared" si="133"/>
        <v>11</v>
      </c>
      <c r="CE190" s="1">
        <f t="shared" si="134"/>
        <v>32</v>
      </c>
      <c r="CF190" s="1">
        <f t="shared" si="135"/>
        <v>0</v>
      </c>
      <c r="CG190" s="1">
        <f t="shared" si="136"/>
        <v>5</v>
      </c>
      <c r="CH190" s="1">
        <f t="shared" si="137"/>
        <v>7</v>
      </c>
      <c r="CI190" s="1">
        <f t="shared" si="138"/>
        <v>192</v>
      </c>
      <c r="CJ190" s="1">
        <f t="shared" si="139"/>
        <v>25</v>
      </c>
      <c r="CK190" s="1">
        <f t="shared" si="140"/>
        <v>181</v>
      </c>
      <c r="CL190" s="1">
        <f t="shared" si="141"/>
        <v>15</v>
      </c>
      <c r="CM190" s="1">
        <f t="shared" si="142"/>
        <v>62</v>
      </c>
      <c r="CN190" s="1">
        <f t="shared" si="143"/>
        <v>826</v>
      </c>
    </row>
    <row r="191" spans="1:92" ht="13.15" customHeight="1">
      <c r="B191" s="3" t="s">
        <v>1085</v>
      </c>
      <c r="C191" s="1" t="s">
        <v>1086</v>
      </c>
      <c r="D191" s="1" t="s">
        <v>1087</v>
      </c>
      <c r="E191" s="5">
        <v>619744</v>
      </c>
      <c r="F191" s="5">
        <v>6558960</v>
      </c>
      <c r="G191" s="4" t="s">
        <v>1088</v>
      </c>
      <c r="H191" s="5">
        <v>117.7</v>
      </c>
      <c r="I191" s="5">
        <v>0.2</v>
      </c>
      <c r="K191" s="5">
        <v>23</v>
      </c>
      <c r="L191" s="24">
        <v>14.2</v>
      </c>
      <c r="M191" s="24">
        <f t="shared" si="144"/>
        <v>103.5</v>
      </c>
      <c r="N191" s="6">
        <v>37048</v>
      </c>
      <c r="O191" s="1" t="s">
        <v>1089</v>
      </c>
      <c r="P191" s="9" t="s">
        <v>1090</v>
      </c>
      <c r="Q191" s="8">
        <v>0.4</v>
      </c>
      <c r="R191" s="9" t="s">
        <v>1091</v>
      </c>
      <c r="S191" s="8">
        <v>2.1</v>
      </c>
      <c r="T191" s="9" t="s">
        <v>1092</v>
      </c>
      <c r="U191" s="8">
        <v>14</v>
      </c>
      <c r="V191" s="9" t="s">
        <v>1093</v>
      </c>
      <c r="W191" s="8">
        <v>19</v>
      </c>
      <c r="X191" s="9" t="s">
        <v>1094</v>
      </c>
      <c r="AI191" s="42" t="s">
        <v>79</v>
      </c>
      <c r="AJ191" s="42" t="s">
        <v>80</v>
      </c>
      <c r="AM191" s="1" t="s">
        <v>575</v>
      </c>
      <c r="AN191" s="1" t="s">
        <v>1095</v>
      </c>
      <c r="AO191" s="13" t="str">
        <f>algandmed!AP191</f>
        <v>VPA on hävinud.</v>
      </c>
      <c r="AP191" s="13" t="str">
        <f>algandmed!AQ191</f>
        <v>-</v>
      </c>
      <c r="AQ191" s="13" t="str">
        <f>algandmed!AR191</f>
        <v>-</v>
      </c>
      <c r="AR191" s="13" t="str">
        <f>algandmed!AS191</f>
        <v>-</v>
      </c>
      <c r="AS191" s="1" t="s">
        <v>1096</v>
      </c>
      <c r="AU191" s="1">
        <f t="shared" si="98"/>
        <v>0</v>
      </c>
      <c r="AV191" s="1">
        <f t="shared" si="99"/>
        <v>5</v>
      </c>
      <c r="AW191" s="1">
        <f t="shared" si="100"/>
        <v>10</v>
      </c>
      <c r="AX191" s="1">
        <f t="shared" si="101"/>
        <v>43</v>
      </c>
      <c r="AY191" s="1">
        <f t="shared" si="102"/>
        <v>6</v>
      </c>
      <c r="AZ191" s="1">
        <f t="shared" si="103"/>
        <v>7</v>
      </c>
      <c r="BA191" s="1">
        <f t="shared" si="104"/>
        <v>14</v>
      </c>
      <c r="BB191" s="1">
        <f t="shared" si="105"/>
        <v>5</v>
      </c>
      <c r="BC191" s="1">
        <f t="shared" si="106"/>
        <v>3</v>
      </c>
      <c r="BD191" s="1">
        <f t="shared" si="107"/>
        <v>0</v>
      </c>
      <c r="BE191" s="1">
        <f t="shared" si="108"/>
        <v>2</v>
      </c>
      <c r="BF191" s="1">
        <f t="shared" si="109"/>
        <v>4</v>
      </c>
      <c r="BG191" s="1">
        <f t="shared" si="110"/>
        <v>5</v>
      </c>
      <c r="BH191" s="1">
        <f t="shared" si="111"/>
        <v>5</v>
      </c>
      <c r="BI191" s="1">
        <f t="shared" si="112"/>
        <v>40</v>
      </c>
      <c r="BJ191" s="1">
        <f t="shared" si="113"/>
        <v>11</v>
      </c>
      <c r="BK191" s="1">
        <f t="shared" si="114"/>
        <v>3</v>
      </c>
      <c r="BL191" s="1">
        <f t="shared" si="115"/>
        <v>75</v>
      </c>
      <c r="BM191" s="1">
        <f t="shared" si="116"/>
        <v>3</v>
      </c>
      <c r="BN191" s="1">
        <f t="shared" si="117"/>
        <v>22</v>
      </c>
      <c r="BO191" s="1">
        <f t="shared" si="118"/>
        <v>2</v>
      </c>
      <c r="BP191" s="1">
        <f t="shared" si="119"/>
        <v>21</v>
      </c>
      <c r="BQ191" s="1">
        <f t="shared" si="120"/>
        <v>2</v>
      </c>
      <c r="BR191" s="1">
        <f t="shared" si="121"/>
        <v>24</v>
      </c>
      <c r="BS191" s="1">
        <f t="shared" si="122"/>
        <v>0</v>
      </c>
      <c r="BT191" s="1">
        <f t="shared" si="123"/>
        <v>0</v>
      </c>
      <c r="BU191" s="1">
        <f t="shared" si="124"/>
        <v>0</v>
      </c>
      <c r="BV191" s="1">
        <f t="shared" si="125"/>
        <v>0</v>
      </c>
      <c r="BW191" s="1">
        <f t="shared" si="126"/>
        <v>0</v>
      </c>
      <c r="BX191" s="1">
        <f t="shared" si="127"/>
        <v>0</v>
      </c>
      <c r="BY191" s="1">
        <f t="shared" si="128"/>
        <v>0</v>
      </c>
      <c r="BZ191" s="1">
        <f t="shared" si="129"/>
        <v>0</v>
      </c>
      <c r="CA191" s="1">
        <f t="shared" si="130"/>
        <v>0</v>
      </c>
      <c r="CB191" s="1">
        <f t="shared" si="131"/>
        <v>0</v>
      </c>
      <c r="CC191" s="1">
        <f t="shared" si="132"/>
        <v>14</v>
      </c>
      <c r="CD191" s="1">
        <f t="shared" si="133"/>
        <v>1</v>
      </c>
      <c r="CE191" s="1">
        <f t="shared" si="134"/>
        <v>0</v>
      </c>
      <c r="CF191" s="1">
        <f t="shared" si="135"/>
        <v>0</v>
      </c>
      <c r="CG191" s="1">
        <f t="shared" si="136"/>
        <v>10</v>
      </c>
      <c r="CH191" s="1">
        <f t="shared" si="137"/>
        <v>12</v>
      </c>
      <c r="CI191" s="1">
        <f t="shared" si="138"/>
        <v>15</v>
      </c>
      <c r="CJ191" s="1">
        <f t="shared" si="139"/>
        <v>1</v>
      </c>
      <c r="CK191" s="1">
        <f t="shared" si="140"/>
        <v>1</v>
      </c>
      <c r="CL191" s="1">
        <f t="shared" si="141"/>
        <v>1</v>
      </c>
      <c r="CM191" s="1">
        <f t="shared" si="142"/>
        <v>66</v>
      </c>
      <c r="CN191" s="1">
        <f t="shared" si="143"/>
        <v>433</v>
      </c>
    </row>
    <row r="192" spans="1:92" ht="13.15" customHeight="1">
      <c r="A192" s="26"/>
      <c r="B192" s="27" t="s">
        <v>1721</v>
      </c>
      <c r="C192" s="13" t="s">
        <v>1097</v>
      </c>
      <c r="D192" s="28" t="s">
        <v>1098</v>
      </c>
      <c r="E192" s="35">
        <v>612130.26</v>
      </c>
      <c r="F192" s="35">
        <v>6569867</v>
      </c>
      <c r="G192" s="29" t="s">
        <v>1099</v>
      </c>
      <c r="H192" s="20">
        <v>99.92</v>
      </c>
      <c r="I192" s="20">
        <v>0.62</v>
      </c>
      <c r="J192" s="20">
        <v>11.7</v>
      </c>
      <c r="K192" s="20">
        <v>11.7</v>
      </c>
      <c r="L192" s="33">
        <v>6.79</v>
      </c>
      <c r="M192" s="33">
        <f t="shared" si="144"/>
        <v>93.13</v>
      </c>
      <c r="N192" s="31">
        <v>35411</v>
      </c>
      <c r="O192" s="28" t="s">
        <v>1100</v>
      </c>
      <c r="P192" s="21" t="s">
        <v>83</v>
      </c>
      <c r="Q192" s="32">
        <v>0.3</v>
      </c>
      <c r="R192" s="21" t="s">
        <v>1101</v>
      </c>
      <c r="S192" s="32">
        <v>1.8</v>
      </c>
      <c r="T192" s="21" t="s">
        <v>1102</v>
      </c>
      <c r="U192" s="32">
        <v>0</v>
      </c>
      <c r="V192" s="21"/>
      <c r="W192" s="32">
        <v>0</v>
      </c>
      <c r="X192" s="21"/>
      <c r="Y192" s="32">
        <v>0</v>
      </c>
      <c r="Z192" s="21"/>
      <c r="AA192" s="32">
        <v>0</v>
      </c>
      <c r="AB192" s="21"/>
      <c r="AC192" s="32">
        <v>0</v>
      </c>
      <c r="AD192" s="21"/>
      <c r="AE192" s="32">
        <v>0</v>
      </c>
      <c r="AF192" s="21"/>
      <c r="AG192" s="32">
        <v>0</v>
      </c>
      <c r="AH192" s="21"/>
      <c r="AI192" s="42" t="s">
        <v>79</v>
      </c>
      <c r="AJ192" s="42" t="s">
        <v>80</v>
      </c>
      <c r="AM192" s="1" t="s">
        <v>575</v>
      </c>
      <c r="AN192" s="1" t="s">
        <v>1103</v>
      </c>
      <c r="AO192" s="13" t="str">
        <f>algandmed!AP192</f>
        <v>VPA-l puudub päis ja VPA on täis loobitud sügavusel 0,85m torust, vett VPA-s polnud</v>
      </c>
      <c r="AP192" s="13" t="str">
        <f>algandmed!AQ192</f>
        <v>Proovi ei võetud. VPA-st pole kunagi proove võetud.</v>
      </c>
      <c r="AQ192" s="13" t="str">
        <f>algandmed!AR192</f>
        <v>-</v>
      </c>
      <c r="AR192" s="13" t="str">
        <f>algandmed!AS192</f>
        <v>VPA tuleb puhastada settest ja nõuetekohaselt likvideerida. Taastamine pole otstarbekas. VPA-d on korduvalt puhastatud täisloobitud settest ja kividest.</v>
      </c>
      <c r="AS192" s="28" t="s">
        <v>1104</v>
      </c>
      <c r="AU192" s="1">
        <f t="shared" si="98"/>
        <v>0</v>
      </c>
      <c r="AV192" s="1">
        <f t="shared" si="99"/>
        <v>4</v>
      </c>
      <c r="AW192" s="1">
        <f t="shared" si="100"/>
        <v>10</v>
      </c>
      <c r="AX192" s="1">
        <f t="shared" si="101"/>
        <v>21</v>
      </c>
      <c r="AY192" s="1">
        <f t="shared" si="102"/>
        <v>9</v>
      </c>
      <c r="AZ192" s="1">
        <f t="shared" si="103"/>
        <v>7</v>
      </c>
      <c r="BA192" s="1">
        <f t="shared" si="104"/>
        <v>14</v>
      </c>
      <c r="BB192" s="1">
        <f t="shared" si="105"/>
        <v>5</v>
      </c>
      <c r="BC192" s="1">
        <f t="shared" si="106"/>
        <v>4</v>
      </c>
      <c r="BD192" s="1">
        <f t="shared" si="107"/>
        <v>4</v>
      </c>
      <c r="BE192" s="1">
        <f t="shared" si="108"/>
        <v>4</v>
      </c>
      <c r="BF192" s="1">
        <f t="shared" si="109"/>
        <v>4</v>
      </c>
      <c r="BG192" s="1">
        <f t="shared" si="110"/>
        <v>5</v>
      </c>
      <c r="BH192" s="1">
        <f t="shared" si="111"/>
        <v>5</v>
      </c>
      <c r="BI192" s="1">
        <f t="shared" si="112"/>
        <v>44</v>
      </c>
      <c r="BJ192" s="1">
        <f t="shared" si="113"/>
        <v>4</v>
      </c>
      <c r="BK192" s="1">
        <f t="shared" si="114"/>
        <v>3</v>
      </c>
      <c r="BL192" s="1">
        <f t="shared" si="115"/>
        <v>61</v>
      </c>
      <c r="BM192" s="1">
        <f t="shared" si="116"/>
        <v>3</v>
      </c>
      <c r="BN192" s="1">
        <f t="shared" si="117"/>
        <v>73</v>
      </c>
      <c r="BO192" s="1">
        <f t="shared" si="118"/>
        <v>1</v>
      </c>
      <c r="BP192" s="1">
        <f t="shared" si="119"/>
        <v>0</v>
      </c>
      <c r="BQ192" s="1">
        <f t="shared" si="120"/>
        <v>1</v>
      </c>
      <c r="BR192" s="1">
        <f t="shared" si="121"/>
        <v>0</v>
      </c>
      <c r="BS192" s="1">
        <f t="shared" si="122"/>
        <v>1</v>
      </c>
      <c r="BT192" s="1">
        <f t="shared" si="123"/>
        <v>0</v>
      </c>
      <c r="BU192" s="1">
        <f t="shared" si="124"/>
        <v>1</v>
      </c>
      <c r="BV192" s="1">
        <f t="shared" si="125"/>
        <v>0</v>
      </c>
      <c r="BW192" s="1">
        <f t="shared" si="126"/>
        <v>1</v>
      </c>
      <c r="BX192" s="1">
        <f t="shared" si="127"/>
        <v>0</v>
      </c>
      <c r="BY192" s="1">
        <f t="shared" si="128"/>
        <v>1</v>
      </c>
      <c r="BZ192" s="1">
        <f t="shared" si="129"/>
        <v>0</v>
      </c>
      <c r="CA192" s="1">
        <f t="shared" si="130"/>
        <v>1</v>
      </c>
      <c r="CB192" s="1">
        <f t="shared" si="131"/>
        <v>0</v>
      </c>
      <c r="CC192" s="1">
        <f t="shared" si="132"/>
        <v>14</v>
      </c>
      <c r="CD192" s="1">
        <f t="shared" si="133"/>
        <v>1</v>
      </c>
      <c r="CE192" s="1">
        <f t="shared" si="134"/>
        <v>0</v>
      </c>
      <c r="CF192" s="1">
        <f t="shared" si="135"/>
        <v>0</v>
      </c>
      <c r="CG192" s="1">
        <f t="shared" si="136"/>
        <v>10</v>
      </c>
      <c r="CH192" s="1">
        <f t="shared" si="137"/>
        <v>9</v>
      </c>
      <c r="CI192" s="1">
        <f t="shared" si="138"/>
        <v>83</v>
      </c>
      <c r="CJ192" s="1">
        <f t="shared" si="139"/>
        <v>51</v>
      </c>
      <c r="CK192" s="1">
        <f t="shared" si="140"/>
        <v>1</v>
      </c>
      <c r="CL192" s="1">
        <f t="shared" si="141"/>
        <v>152</v>
      </c>
      <c r="CM192" s="1">
        <f t="shared" si="142"/>
        <v>38</v>
      </c>
      <c r="CN192" s="1">
        <f t="shared" si="143"/>
        <v>650</v>
      </c>
    </row>
    <row r="193" spans="1:92" ht="13.15" customHeight="1">
      <c r="A193" s="26"/>
      <c r="B193" s="27" t="s">
        <v>1725</v>
      </c>
      <c r="C193" s="13" t="s">
        <v>1097</v>
      </c>
      <c r="D193" s="28" t="s">
        <v>1098</v>
      </c>
      <c r="E193" s="20">
        <v>612680</v>
      </c>
      <c r="F193" s="20">
        <v>6568358</v>
      </c>
      <c r="G193" s="29" t="s">
        <v>1105</v>
      </c>
      <c r="H193" s="20">
        <v>101.24000000000001</v>
      </c>
      <c r="I193" s="20">
        <v>0.4</v>
      </c>
      <c r="J193" s="20">
        <v>10</v>
      </c>
      <c r="K193" s="20">
        <v>10</v>
      </c>
      <c r="L193" s="33">
        <v>5.3500000000000005</v>
      </c>
      <c r="M193" s="33">
        <f t="shared" si="144"/>
        <v>95.890000000000015</v>
      </c>
      <c r="N193" s="31">
        <v>35411</v>
      </c>
      <c r="O193" s="28" t="s">
        <v>1106</v>
      </c>
      <c r="P193" s="21" t="s">
        <v>83</v>
      </c>
      <c r="Q193" s="32">
        <v>0.2</v>
      </c>
      <c r="R193" s="21" t="s">
        <v>1101</v>
      </c>
      <c r="S193" s="32">
        <v>0.8</v>
      </c>
      <c r="T193" s="21" t="s">
        <v>1107</v>
      </c>
      <c r="U193" s="32">
        <v>1.5</v>
      </c>
      <c r="V193" s="21" t="s">
        <v>1108</v>
      </c>
      <c r="W193" s="32">
        <v>0</v>
      </c>
      <c r="X193" s="21"/>
      <c r="Y193" s="32">
        <v>0</v>
      </c>
      <c r="Z193" s="21"/>
      <c r="AA193" s="32">
        <v>0</v>
      </c>
      <c r="AB193" s="21"/>
      <c r="AC193" s="32">
        <v>0</v>
      </c>
      <c r="AD193" s="21"/>
      <c r="AE193" s="32">
        <v>0</v>
      </c>
      <c r="AF193" s="21"/>
      <c r="AG193" s="32">
        <v>0</v>
      </c>
      <c r="AH193" s="21"/>
      <c r="AI193" s="42" t="s">
        <v>79</v>
      </c>
      <c r="AJ193" s="42" t="s">
        <v>80</v>
      </c>
      <c r="AK193" s="3" t="s">
        <v>1845</v>
      </c>
      <c r="AM193" s="1" t="s">
        <v>575</v>
      </c>
      <c r="AN193" s="1" t="s">
        <v>1103</v>
      </c>
      <c r="AO193" s="13" t="str">
        <f>algandmed!AP193</f>
        <v>VPA on hävinud. Manteltoru on välja tõmmatud. 1997.a augustis puuriti sügavamaks 10-12 meetrini.</v>
      </c>
      <c r="AP193" s="13" t="str">
        <f>algandmed!AQ193</f>
        <v>-</v>
      </c>
      <c r="AQ193" s="13" t="str">
        <f>algandmed!AR193</f>
        <v>-</v>
      </c>
      <c r="AR193" s="13" t="str">
        <f>algandmed!AS193</f>
        <v>-</v>
      </c>
      <c r="AS193" s="28" t="s">
        <v>1104</v>
      </c>
      <c r="AU193" s="1">
        <f t="shared" si="98"/>
        <v>0</v>
      </c>
      <c r="AV193" s="1">
        <f t="shared" si="99"/>
        <v>4</v>
      </c>
      <c r="AW193" s="1">
        <f t="shared" si="100"/>
        <v>10</v>
      </c>
      <c r="AX193" s="1">
        <f t="shared" si="101"/>
        <v>21</v>
      </c>
      <c r="AY193" s="1">
        <f t="shared" si="102"/>
        <v>6</v>
      </c>
      <c r="AZ193" s="1">
        <f t="shared" si="103"/>
        <v>7</v>
      </c>
      <c r="BA193" s="1">
        <f t="shared" si="104"/>
        <v>14</v>
      </c>
      <c r="BB193" s="1">
        <f t="shared" si="105"/>
        <v>6</v>
      </c>
      <c r="BC193" s="1">
        <f t="shared" si="106"/>
        <v>3</v>
      </c>
      <c r="BD193" s="1">
        <f t="shared" si="107"/>
        <v>2</v>
      </c>
      <c r="BE193" s="1">
        <f t="shared" si="108"/>
        <v>2</v>
      </c>
      <c r="BF193" s="1">
        <f t="shared" si="109"/>
        <v>4</v>
      </c>
      <c r="BG193" s="1">
        <f t="shared" si="110"/>
        <v>5</v>
      </c>
      <c r="BH193" s="1">
        <f t="shared" si="111"/>
        <v>5</v>
      </c>
      <c r="BI193" s="1">
        <f t="shared" si="112"/>
        <v>47</v>
      </c>
      <c r="BJ193" s="1">
        <f t="shared" si="113"/>
        <v>4</v>
      </c>
      <c r="BK193" s="1">
        <f t="shared" si="114"/>
        <v>3</v>
      </c>
      <c r="BL193" s="1">
        <f t="shared" si="115"/>
        <v>61</v>
      </c>
      <c r="BM193" s="1">
        <f t="shared" si="116"/>
        <v>3</v>
      </c>
      <c r="BN193" s="1">
        <f t="shared" si="117"/>
        <v>19</v>
      </c>
      <c r="BO193" s="1">
        <f t="shared" si="118"/>
        <v>3</v>
      </c>
      <c r="BP193" s="1">
        <f t="shared" si="119"/>
        <v>60</v>
      </c>
      <c r="BQ193" s="1">
        <f t="shared" si="120"/>
        <v>1</v>
      </c>
      <c r="BR193" s="1">
        <f t="shared" si="121"/>
        <v>0</v>
      </c>
      <c r="BS193" s="1">
        <f t="shared" si="122"/>
        <v>1</v>
      </c>
      <c r="BT193" s="1">
        <f t="shared" si="123"/>
        <v>0</v>
      </c>
      <c r="BU193" s="1">
        <f t="shared" si="124"/>
        <v>1</v>
      </c>
      <c r="BV193" s="1">
        <f t="shared" si="125"/>
        <v>0</v>
      </c>
      <c r="BW193" s="1">
        <f t="shared" si="126"/>
        <v>1</v>
      </c>
      <c r="BX193" s="1">
        <f t="shared" si="127"/>
        <v>0</v>
      </c>
      <c r="BY193" s="1">
        <f t="shared" si="128"/>
        <v>1</v>
      </c>
      <c r="BZ193" s="1">
        <f t="shared" si="129"/>
        <v>0</v>
      </c>
      <c r="CA193" s="1">
        <f t="shared" si="130"/>
        <v>1</v>
      </c>
      <c r="CB193" s="1">
        <f t="shared" si="131"/>
        <v>0</v>
      </c>
      <c r="CC193" s="1">
        <f t="shared" si="132"/>
        <v>14</v>
      </c>
      <c r="CD193" s="1">
        <f t="shared" si="133"/>
        <v>1</v>
      </c>
      <c r="CE193" s="1">
        <f t="shared" si="134"/>
        <v>81</v>
      </c>
      <c r="CF193" s="1">
        <f t="shared" si="135"/>
        <v>0</v>
      </c>
      <c r="CG193" s="1">
        <f t="shared" si="136"/>
        <v>10</v>
      </c>
      <c r="CH193" s="1">
        <f t="shared" si="137"/>
        <v>9</v>
      </c>
      <c r="CI193" s="1">
        <f t="shared" si="138"/>
        <v>96</v>
      </c>
      <c r="CJ193" s="1">
        <f t="shared" si="139"/>
        <v>1</v>
      </c>
      <c r="CK193" s="1">
        <f t="shared" si="140"/>
        <v>1</v>
      </c>
      <c r="CL193" s="1">
        <f t="shared" si="141"/>
        <v>1</v>
      </c>
      <c r="CM193" s="1">
        <f t="shared" si="142"/>
        <v>38</v>
      </c>
      <c r="CN193" s="1">
        <f t="shared" si="143"/>
        <v>547</v>
      </c>
    </row>
    <row r="194" spans="1:92" ht="13.15" customHeight="1">
      <c r="A194" s="26" t="s">
        <v>1110</v>
      </c>
      <c r="B194" s="27" t="s">
        <v>151</v>
      </c>
      <c r="C194" s="13" t="s">
        <v>1097</v>
      </c>
      <c r="D194" s="28" t="s">
        <v>1098</v>
      </c>
      <c r="E194" s="30">
        <v>614593.53</v>
      </c>
      <c r="F194" s="30">
        <v>6568719.6900000004</v>
      </c>
      <c r="G194" s="29" t="s">
        <v>1111</v>
      </c>
      <c r="H194" s="30">
        <v>102.06</v>
      </c>
      <c r="I194" s="20">
        <v>0.43</v>
      </c>
      <c r="J194" s="20">
        <v>20.3</v>
      </c>
      <c r="K194" s="20">
        <v>30</v>
      </c>
      <c r="L194" s="33">
        <v>7.62</v>
      </c>
      <c r="M194" s="33">
        <f t="shared" ref="M194:M225" si="145">H194-L194</f>
        <v>94.44</v>
      </c>
      <c r="N194" s="31">
        <v>42853</v>
      </c>
      <c r="O194" s="28" t="s">
        <v>1112</v>
      </c>
      <c r="P194" s="21" t="s">
        <v>77</v>
      </c>
      <c r="Q194" s="32">
        <v>2.5</v>
      </c>
      <c r="R194" s="21" t="s">
        <v>1113</v>
      </c>
      <c r="S194" s="32">
        <v>14.3</v>
      </c>
      <c r="T194" s="21" t="s">
        <v>1114</v>
      </c>
      <c r="U194" s="32">
        <v>20</v>
      </c>
      <c r="V194" s="21" t="s">
        <v>78</v>
      </c>
      <c r="W194" s="32">
        <v>0</v>
      </c>
      <c r="X194" s="21"/>
      <c r="Y194" s="32">
        <v>0</v>
      </c>
      <c r="Z194" s="21"/>
      <c r="AA194" s="32">
        <v>0</v>
      </c>
      <c r="AB194" s="21"/>
      <c r="AC194" s="32">
        <v>0</v>
      </c>
      <c r="AD194" s="21"/>
      <c r="AE194" s="32">
        <v>0</v>
      </c>
      <c r="AF194" s="21"/>
      <c r="AG194" s="32">
        <v>0</v>
      </c>
      <c r="AH194" s="21"/>
      <c r="AI194" s="42" t="s">
        <v>1115</v>
      </c>
      <c r="AJ194" s="42" t="s">
        <v>1116</v>
      </c>
      <c r="AK194" s="48" t="s">
        <v>1821</v>
      </c>
      <c r="AM194" s="1" t="s">
        <v>575</v>
      </c>
      <c r="AN194" s="1" t="s">
        <v>1117</v>
      </c>
      <c r="AO194" s="13" t="str">
        <f>algandmed!AP194</f>
        <v>VPA-l puudub päis. Veepinnal naftasaaduste kihti pole. Algne sügavus oli oli 30m.</v>
      </c>
      <c r="AP194" s="13" t="str">
        <f>algandmed!AQ194</f>
        <v>Proov võeti pumbaga MP-1. VPA oli Tapa veevarude uuringupuurauk. VPA-d on kasutatud varasemal ajal Hundimoka KÜ puurkaevuna. VPA-s pole varasemal ajal naftasaadusi avastatud.</v>
      </c>
      <c r="AQ194" s="13" t="str">
        <f>algandmed!AR194</f>
        <v>Proovi võtmisel 29.08.2017 oli vett VPA-s 331l, pumba sügavus 14m manteltoru otsast. Proov võeti pärast 4-kordse veekoguse välja pumpamist (1h ja 56 minutit) sagedusel 200Hz. q 0,19. S 0,02</v>
      </c>
      <c r="AR194" s="13" t="str">
        <f>algandmed!AS194</f>
        <v>VPA tuleb puhastada settest ja nõuetekohaselt likvideerida.</v>
      </c>
      <c r="AS194" s="28" t="s">
        <v>1104</v>
      </c>
      <c r="AU194" s="1">
        <f t="shared" ref="AU194:AU257" si="146">LEN(A194)</f>
        <v>4</v>
      </c>
      <c r="AV194" s="1">
        <f t="shared" ref="AV194:AV257" si="147">LEN(B194)</f>
        <v>5</v>
      </c>
      <c r="AW194" s="1">
        <f t="shared" ref="AW194:AW257" si="148">LEN(C194)</f>
        <v>10</v>
      </c>
      <c r="AX194" s="1">
        <f t="shared" ref="AX194:AX257" si="149">LEN(D194)</f>
        <v>21</v>
      </c>
      <c r="AY194" s="1">
        <f t="shared" ref="AY194:AY257" si="150">LEN(E194)</f>
        <v>9</v>
      </c>
      <c r="AZ194" s="1">
        <f t="shared" ref="AZ194:AZ257" si="151">LEN(F194)</f>
        <v>10</v>
      </c>
      <c r="BA194" s="1">
        <f t="shared" ref="BA194:BA257" si="152">LEN(G194)</f>
        <v>14</v>
      </c>
      <c r="BB194" s="1">
        <f t="shared" ref="BB194:BB257" si="153">LEN(H194)</f>
        <v>6</v>
      </c>
      <c r="BC194" s="1">
        <f t="shared" ref="BC194:BC257" si="154">LEN(I194)</f>
        <v>4</v>
      </c>
      <c r="BD194" s="1">
        <f t="shared" ref="BD194:BD257" si="155">LEN(J194)</f>
        <v>4</v>
      </c>
      <c r="BE194" s="1">
        <f t="shared" ref="BE194:BE257" si="156">LEN(K194)</f>
        <v>2</v>
      </c>
      <c r="BF194" s="1">
        <f t="shared" ref="BF194:BF257" si="157">LEN(L194)</f>
        <v>4</v>
      </c>
      <c r="BG194" s="1">
        <f t="shared" ref="BG194:BG257" si="158">LEN(M194)</f>
        <v>5</v>
      </c>
      <c r="BH194" s="1">
        <f t="shared" ref="BH194:BH257" si="159">LEN(N194)</f>
        <v>5</v>
      </c>
      <c r="BI194" s="1">
        <f t="shared" ref="BI194:BI257" si="160">LEN(O194)</f>
        <v>38</v>
      </c>
      <c r="BJ194" s="1">
        <f t="shared" ref="BJ194:BJ257" si="161">LEN(P194)</f>
        <v>14</v>
      </c>
      <c r="BK194" s="1">
        <f t="shared" ref="BK194:BK257" si="162">LEN(Q194)</f>
        <v>3</v>
      </c>
      <c r="BL194" s="1">
        <f t="shared" ref="BL194:BL257" si="163">LEN(R194)</f>
        <v>19</v>
      </c>
      <c r="BM194" s="1">
        <f t="shared" ref="BM194:BM257" si="164">LEN(S194)</f>
        <v>4</v>
      </c>
      <c r="BN194" s="1">
        <f t="shared" ref="BN194:BN257" si="165">LEN(T194)</f>
        <v>18</v>
      </c>
      <c r="BO194" s="1">
        <f t="shared" ref="BO194:BO257" si="166">LEN(U194)</f>
        <v>2</v>
      </c>
      <c r="BP194" s="1">
        <f t="shared" ref="BP194:BP257" si="167">LEN(V194)</f>
        <v>9</v>
      </c>
      <c r="BQ194" s="1">
        <f t="shared" ref="BQ194:BQ257" si="168">LEN(W194)</f>
        <v>1</v>
      </c>
      <c r="BR194" s="1">
        <f t="shared" ref="BR194:BR257" si="169">LEN(X194)</f>
        <v>0</v>
      </c>
      <c r="BS194" s="1">
        <f t="shared" ref="BS194:BS257" si="170">LEN(Y194)</f>
        <v>1</v>
      </c>
      <c r="BT194" s="1">
        <f t="shared" ref="BT194:BT257" si="171">LEN(Z194)</f>
        <v>0</v>
      </c>
      <c r="BU194" s="1">
        <f t="shared" ref="BU194:BU257" si="172">LEN(AA194)</f>
        <v>1</v>
      </c>
      <c r="BV194" s="1">
        <f t="shared" ref="BV194:BV257" si="173">LEN(AB194)</f>
        <v>0</v>
      </c>
      <c r="BW194" s="1">
        <f t="shared" ref="BW194:BW257" si="174">LEN(AC194)</f>
        <v>1</v>
      </c>
      <c r="BX194" s="1">
        <f t="shared" ref="BX194:BX257" si="175">LEN(AD194)</f>
        <v>0</v>
      </c>
      <c r="BY194" s="1">
        <f t="shared" ref="BY194:BY257" si="176">LEN(AE194)</f>
        <v>1</v>
      </c>
      <c r="BZ194" s="1">
        <f t="shared" ref="BZ194:BZ257" si="177">LEN(AF194)</f>
        <v>0</v>
      </c>
      <c r="CA194" s="1">
        <f t="shared" ref="CA194:CA257" si="178">LEN(AG194)</f>
        <v>1</v>
      </c>
      <c r="CB194" s="1">
        <f t="shared" ref="CB194:CB257" si="179">LEN(AH194)</f>
        <v>0</v>
      </c>
      <c r="CC194" s="1">
        <f t="shared" ref="CC194:CC257" si="180">LEN(AI194)</f>
        <v>17</v>
      </c>
      <c r="CD194" s="1">
        <f t="shared" ref="CD194:CD257" si="181">LEN(AJ194)</f>
        <v>8</v>
      </c>
      <c r="CE194" s="1">
        <f t="shared" ref="CE194:CE257" si="182">LEN(AK194)</f>
        <v>26</v>
      </c>
      <c r="CF194" s="1">
        <f t="shared" ref="CF194:CF257" si="183">LEN(AL194)</f>
        <v>0</v>
      </c>
      <c r="CG194" s="1">
        <f t="shared" ref="CG194:CG257" si="184">LEN(AM194)</f>
        <v>10</v>
      </c>
      <c r="CH194" s="1">
        <f t="shared" ref="CH194:CH257" si="185">LEN(AN194)</f>
        <v>9</v>
      </c>
      <c r="CI194" s="1">
        <f t="shared" ref="CI194:CI257" si="186">LEN(AO194)</f>
        <v>81</v>
      </c>
      <c r="CJ194" s="1">
        <f t="shared" ref="CJ194:CJ257" si="187">LEN(AP194)</f>
        <v>174</v>
      </c>
      <c r="CK194" s="1">
        <f t="shared" ref="CK194:CK257" si="188">LEN(AQ194)</f>
        <v>189</v>
      </c>
      <c r="CL194" s="1">
        <f t="shared" ref="CL194:CL257" si="189">LEN(AR194)</f>
        <v>59</v>
      </c>
      <c r="CM194" s="1">
        <f t="shared" ref="CM194:CM257" si="190">LEN(AS194)</f>
        <v>38</v>
      </c>
      <c r="CN194" s="1">
        <f t="shared" ref="CN194:CN257" si="191">SUM(AU194:CM194)</f>
        <v>827</v>
      </c>
    </row>
    <row r="195" spans="1:92" ht="13.15" customHeight="1">
      <c r="A195" s="26"/>
      <c r="B195" s="27" t="s">
        <v>155</v>
      </c>
      <c r="C195" s="13" t="s">
        <v>1097</v>
      </c>
      <c r="D195" s="28" t="s">
        <v>1098</v>
      </c>
      <c r="E195" s="30">
        <v>613385.29</v>
      </c>
      <c r="F195" s="30">
        <v>6568988.46</v>
      </c>
      <c r="G195" s="29" t="s">
        <v>1118</v>
      </c>
      <c r="H195" s="30">
        <v>99.71</v>
      </c>
      <c r="I195" s="20">
        <v>0.31</v>
      </c>
      <c r="J195" s="20">
        <v>1.5</v>
      </c>
      <c r="K195" s="20">
        <v>16.8</v>
      </c>
      <c r="L195" s="33">
        <v>3.55</v>
      </c>
      <c r="M195" s="33">
        <f t="shared" si="145"/>
        <v>96.16</v>
      </c>
      <c r="N195" s="31">
        <v>35411</v>
      </c>
      <c r="O195" s="28" t="s">
        <v>1119</v>
      </c>
      <c r="P195" s="21" t="s">
        <v>83</v>
      </c>
      <c r="Q195" s="32">
        <v>0.5</v>
      </c>
      <c r="R195" s="21" t="s">
        <v>1120</v>
      </c>
      <c r="S195" s="32">
        <v>1.5</v>
      </c>
      <c r="T195" s="21" t="s">
        <v>1121</v>
      </c>
      <c r="U195" s="32">
        <v>2</v>
      </c>
      <c r="V195" s="21" t="s">
        <v>1122</v>
      </c>
      <c r="W195" s="32">
        <v>0</v>
      </c>
      <c r="X195" s="21"/>
      <c r="Y195" s="32">
        <v>0</v>
      </c>
      <c r="Z195" s="21"/>
      <c r="AA195" s="32">
        <v>0</v>
      </c>
      <c r="AB195" s="21"/>
      <c r="AC195" s="32">
        <v>0</v>
      </c>
      <c r="AD195" s="21"/>
      <c r="AE195" s="32">
        <v>0</v>
      </c>
      <c r="AF195" s="21"/>
      <c r="AG195" s="32">
        <v>0</v>
      </c>
      <c r="AH195" s="21"/>
      <c r="AI195" s="42" t="s">
        <v>1123</v>
      </c>
      <c r="AJ195" s="42" t="s">
        <v>1124</v>
      </c>
      <c r="AM195" s="1" t="s">
        <v>575</v>
      </c>
      <c r="AN195" s="1" t="s">
        <v>1117</v>
      </c>
      <c r="AO195" s="13" t="str">
        <f>algandmed!AP195</f>
        <v>VPA on täisloobitud, takistus on sügavusel 1,8m manteltorust. VPA päis on keere keermes, tuleb logistades lahti. Algne sügavus oli oli 16,8m.</v>
      </c>
      <c r="AP195" s="13" t="str">
        <f>algandmed!AQ195</f>
        <v>Proovi ei saa võtta. VPA-st pole kunagi proove võetud.</v>
      </c>
      <c r="AQ195" s="13" t="str">
        <f>algandmed!AR195</f>
        <v>-</v>
      </c>
      <c r="AR195" s="13" t="str">
        <f>algandmed!AS195</f>
        <v>VPA tuleb puhastada settest ja jätkata seiret.</v>
      </c>
      <c r="AS195" s="28" t="s">
        <v>1104</v>
      </c>
      <c r="AU195" s="1">
        <f t="shared" si="146"/>
        <v>0</v>
      </c>
      <c r="AV195" s="1">
        <f t="shared" si="147"/>
        <v>5</v>
      </c>
      <c r="AW195" s="1">
        <f t="shared" si="148"/>
        <v>10</v>
      </c>
      <c r="AX195" s="1">
        <f t="shared" si="149"/>
        <v>21</v>
      </c>
      <c r="AY195" s="1">
        <f t="shared" si="150"/>
        <v>9</v>
      </c>
      <c r="AZ195" s="1">
        <f t="shared" si="151"/>
        <v>10</v>
      </c>
      <c r="BA195" s="1">
        <f t="shared" si="152"/>
        <v>14</v>
      </c>
      <c r="BB195" s="1">
        <f t="shared" si="153"/>
        <v>5</v>
      </c>
      <c r="BC195" s="1">
        <f t="shared" si="154"/>
        <v>4</v>
      </c>
      <c r="BD195" s="1">
        <f t="shared" si="155"/>
        <v>3</v>
      </c>
      <c r="BE195" s="1">
        <f t="shared" si="156"/>
        <v>4</v>
      </c>
      <c r="BF195" s="1">
        <f t="shared" si="157"/>
        <v>4</v>
      </c>
      <c r="BG195" s="1">
        <f t="shared" si="158"/>
        <v>5</v>
      </c>
      <c r="BH195" s="1">
        <f t="shared" si="159"/>
        <v>5</v>
      </c>
      <c r="BI195" s="1">
        <f t="shared" si="160"/>
        <v>44</v>
      </c>
      <c r="BJ195" s="1">
        <f t="shared" si="161"/>
        <v>4</v>
      </c>
      <c r="BK195" s="1">
        <f t="shared" si="162"/>
        <v>3</v>
      </c>
      <c r="BL195" s="1">
        <f t="shared" si="163"/>
        <v>66</v>
      </c>
      <c r="BM195" s="1">
        <f t="shared" si="164"/>
        <v>3</v>
      </c>
      <c r="BN195" s="1">
        <f t="shared" si="165"/>
        <v>34</v>
      </c>
      <c r="BO195" s="1">
        <f t="shared" si="166"/>
        <v>1</v>
      </c>
      <c r="BP195" s="1">
        <f t="shared" si="167"/>
        <v>137</v>
      </c>
      <c r="BQ195" s="1">
        <f t="shared" si="168"/>
        <v>1</v>
      </c>
      <c r="BR195" s="1">
        <f t="shared" si="169"/>
        <v>0</v>
      </c>
      <c r="BS195" s="1">
        <f t="shared" si="170"/>
        <v>1</v>
      </c>
      <c r="BT195" s="1">
        <f t="shared" si="171"/>
        <v>0</v>
      </c>
      <c r="BU195" s="1">
        <f t="shared" si="172"/>
        <v>1</v>
      </c>
      <c r="BV195" s="1">
        <f t="shared" si="173"/>
        <v>0</v>
      </c>
      <c r="BW195" s="1">
        <f t="shared" si="174"/>
        <v>1</v>
      </c>
      <c r="BX195" s="1">
        <f t="shared" si="175"/>
        <v>0</v>
      </c>
      <c r="BY195" s="1">
        <f t="shared" si="176"/>
        <v>1</v>
      </c>
      <c r="BZ195" s="1">
        <f t="shared" si="177"/>
        <v>0</v>
      </c>
      <c r="CA195" s="1">
        <f t="shared" si="178"/>
        <v>1</v>
      </c>
      <c r="CB195" s="1">
        <f t="shared" si="179"/>
        <v>0</v>
      </c>
      <c r="CC195" s="1">
        <f t="shared" si="180"/>
        <v>15</v>
      </c>
      <c r="CD195" s="1">
        <f t="shared" si="181"/>
        <v>11</v>
      </c>
      <c r="CE195" s="1">
        <f t="shared" si="182"/>
        <v>0</v>
      </c>
      <c r="CF195" s="1">
        <f t="shared" si="183"/>
        <v>0</v>
      </c>
      <c r="CG195" s="1">
        <f t="shared" si="184"/>
        <v>10</v>
      </c>
      <c r="CH195" s="1">
        <f t="shared" si="185"/>
        <v>9</v>
      </c>
      <c r="CI195" s="1">
        <f t="shared" si="186"/>
        <v>141</v>
      </c>
      <c r="CJ195" s="1">
        <f t="shared" si="187"/>
        <v>54</v>
      </c>
      <c r="CK195" s="1">
        <f t="shared" si="188"/>
        <v>1</v>
      </c>
      <c r="CL195" s="1">
        <f t="shared" si="189"/>
        <v>46</v>
      </c>
      <c r="CM195" s="1">
        <f t="shared" si="190"/>
        <v>38</v>
      </c>
      <c r="CN195" s="1">
        <f t="shared" si="191"/>
        <v>722</v>
      </c>
    </row>
    <row r="196" spans="1:92" ht="13.15" customHeight="1">
      <c r="A196" s="26" t="s">
        <v>1125</v>
      </c>
      <c r="B196" s="27" t="s">
        <v>165</v>
      </c>
      <c r="C196" s="13" t="s">
        <v>1097</v>
      </c>
      <c r="D196" s="28" t="s">
        <v>1098</v>
      </c>
      <c r="E196" s="30">
        <v>613702.62</v>
      </c>
      <c r="F196" s="30">
        <v>6570139.4900000002</v>
      </c>
      <c r="G196" s="29" t="s">
        <v>1126</v>
      </c>
      <c r="H196" s="30">
        <v>101.9</v>
      </c>
      <c r="I196" s="20">
        <v>0.52</v>
      </c>
      <c r="J196" s="20">
        <v>11.8</v>
      </c>
      <c r="K196" s="20">
        <v>12</v>
      </c>
      <c r="L196" s="33">
        <v>7.87</v>
      </c>
      <c r="M196" s="33">
        <f t="shared" si="145"/>
        <v>94.03</v>
      </c>
      <c r="N196" s="31">
        <v>42853</v>
      </c>
      <c r="O196" s="28" t="s">
        <v>1127</v>
      </c>
      <c r="P196" s="21" t="s">
        <v>83</v>
      </c>
      <c r="Q196" s="32">
        <v>0.3</v>
      </c>
      <c r="R196" s="21" t="s">
        <v>1128</v>
      </c>
      <c r="S196" s="32">
        <v>0.7</v>
      </c>
      <c r="T196" s="21" t="s">
        <v>1129</v>
      </c>
      <c r="U196" s="32">
        <v>1.5</v>
      </c>
      <c r="V196" s="21" t="s">
        <v>521</v>
      </c>
      <c r="W196" s="32">
        <v>0</v>
      </c>
      <c r="X196" s="21"/>
      <c r="Y196" s="32">
        <v>0</v>
      </c>
      <c r="Z196" s="21"/>
      <c r="AA196" s="32">
        <v>0</v>
      </c>
      <c r="AB196" s="21"/>
      <c r="AC196" s="32">
        <v>0</v>
      </c>
      <c r="AD196" s="21"/>
      <c r="AE196" s="32">
        <v>0</v>
      </c>
      <c r="AF196" s="21"/>
      <c r="AG196" s="32">
        <v>0</v>
      </c>
      <c r="AH196" s="21"/>
      <c r="AI196" s="42" t="s">
        <v>1130</v>
      </c>
      <c r="AJ196" s="42" t="s">
        <v>1131</v>
      </c>
      <c r="AK196" s="45" t="s">
        <v>1808</v>
      </c>
      <c r="AM196" s="1" t="s">
        <v>575</v>
      </c>
      <c r="AN196" s="1" t="s">
        <v>1117</v>
      </c>
      <c r="AO196" s="13" t="str">
        <f>algandmed!AP196</f>
        <v>VPA on terve. VPA asub põllumaa keskel, ligipääs keerukas. VPA päis on keere-keermes, tuleb loksutades lahti. Veepinnal naftasaaduste kihti pole. Algne sügavus oli oli 12m.</v>
      </c>
      <c r="AP196" s="13" t="str">
        <f>algandmed!AQ196</f>
        <v>Proov võeti pumbaga MP-1. VPA-s pole varasemal ajal naftasaadusi avastatud.</v>
      </c>
      <c r="AQ196" s="13" t="str">
        <f>algandmed!AR196</f>
        <v>Proovi võtmisel 01.09.2017 oli vett VPA-s 35l, pumba sügavus 11,5m manteltoru otsast. Proov võeti pärast 4-kordse veekoguse välja pumpamist (23 minutit) sagedusel 150Hz. q 0,1. S 0,48. Pumbates sagedusega 200Hz alanes veetase 2,5 minutiga pumbani.</v>
      </c>
      <c r="AR196" s="13" t="str">
        <f>algandmed!AS196</f>
        <v>Jätkata seiret.</v>
      </c>
      <c r="AS196" s="28" t="s">
        <v>1104</v>
      </c>
      <c r="AU196" s="1">
        <f t="shared" si="146"/>
        <v>5</v>
      </c>
      <c r="AV196" s="1">
        <f t="shared" si="147"/>
        <v>5</v>
      </c>
      <c r="AW196" s="1">
        <f t="shared" si="148"/>
        <v>10</v>
      </c>
      <c r="AX196" s="1">
        <f t="shared" si="149"/>
        <v>21</v>
      </c>
      <c r="AY196" s="1">
        <f t="shared" si="150"/>
        <v>9</v>
      </c>
      <c r="AZ196" s="1">
        <f t="shared" si="151"/>
        <v>10</v>
      </c>
      <c r="BA196" s="1">
        <f t="shared" si="152"/>
        <v>14</v>
      </c>
      <c r="BB196" s="1">
        <f t="shared" si="153"/>
        <v>5</v>
      </c>
      <c r="BC196" s="1">
        <f t="shared" si="154"/>
        <v>4</v>
      </c>
      <c r="BD196" s="1">
        <f t="shared" si="155"/>
        <v>4</v>
      </c>
      <c r="BE196" s="1">
        <f t="shared" si="156"/>
        <v>2</v>
      </c>
      <c r="BF196" s="1">
        <f t="shared" si="157"/>
        <v>4</v>
      </c>
      <c r="BG196" s="1">
        <f t="shared" si="158"/>
        <v>5</v>
      </c>
      <c r="BH196" s="1">
        <f t="shared" si="159"/>
        <v>5</v>
      </c>
      <c r="BI196" s="1">
        <f t="shared" si="160"/>
        <v>45</v>
      </c>
      <c r="BJ196" s="1">
        <f t="shared" si="161"/>
        <v>4</v>
      </c>
      <c r="BK196" s="1">
        <f t="shared" si="162"/>
        <v>3</v>
      </c>
      <c r="BL196" s="1">
        <f t="shared" si="163"/>
        <v>62</v>
      </c>
      <c r="BM196" s="1">
        <f t="shared" si="164"/>
        <v>3</v>
      </c>
      <c r="BN196" s="1">
        <f t="shared" si="165"/>
        <v>34</v>
      </c>
      <c r="BO196" s="1">
        <f t="shared" si="166"/>
        <v>3</v>
      </c>
      <c r="BP196" s="1">
        <f t="shared" si="167"/>
        <v>15</v>
      </c>
      <c r="BQ196" s="1">
        <f t="shared" si="168"/>
        <v>1</v>
      </c>
      <c r="BR196" s="1">
        <f t="shared" si="169"/>
        <v>0</v>
      </c>
      <c r="BS196" s="1">
        <f t="shared" si="170"/>
        <v>1</v>
      </c>
      <c r="BT196" s="1">
        <f t="shared" si="171"/>
        <v>0</v>
      </c>
      <c r="BU196" s="1">
        <f t="shared" si="172"/>
        <v>1</v>
      </c>
      <c r="BV196" s="1">
        <f t="shared" si="173"/>
        <v>0</v>
      </c>
      <c r="BW196" s="1">
        <f t="shared" si="174"/>
        <v>1</v>
      </c>
      <c r="BX196" s="1">
        <f t="shared" si="175"/>
        <v>0</v>
      </c>
      <c r="BY196" s="1">
        <f t="shared" si="176"/>
        <v>1</v>
      </c>
      <c r="BZ196" s="1">
        <f t="shared" si="177"/>
        <v>0</v>
      </c>
      <c r="CA196" s="1">
        <f t="shared" si="178"/>
        <v>1</v>
      </c>
      <c r="CB196" s="1">
        <f t="shared" si="179"/>
        <v>0</v>
      </c>
      <c r="CC196" s="1">
        <f t="shared" si="180"/>
        <v>26</v>
      </c>
      <c r="CD196" s="1">
        <f t="shared" si="181"/>
        <v>8</v>
      </c>
      <c r="CE196" s="1">
        <f t="shared" si="182"/>
        <v>32</v>
      </c>
      <c r="CF196" s="1">
        <f t="shared" si="183"/>
        <v>0</v>
      </c>
      <c r="CG196" s="1">
        <f t="shared" si="184"/>
        <v>10</v>
      </c>
      <c r="CH196" s="1">
        <f t="shared" si="185"/>
        <v>9</v>
      </c>
      <c r="CI196" s="1">
        <f t="shared" si="186"/>
        <v>172</v>
      </c>
      <c r="CJ196" s="1">
        <f t="shared" si="187"/>
        <v>75</v>
      </c>
      <c r="CK196" s="1">
        <f t="shared" si="188"/>
        <v>247</v>
      </c>
      <c r="CL196" s="1">
        <f t="shared" si="189"/>
        <v>15</v>
      </c>
      <c r="CM196" s="1">
        <f t="shared" si="190"/>
        <v>38</v>
      </c>
      <c r="CN196" s="1">
        <f t="shared" si="191"/>
        <v>910</v>
      </c>
    </row>
    <row r="197" spans="1:92" ht="13.15" customHeight="1">
      <c r="A197" s="26" t="s">
        <v>1132</v>
      </c>
      <c r="B197" s="27" t="s">
        <v>171</v>
      </c>
      <c r="C197" s="13" t="s">
        <v>1097</v>
      </c>
      <c r="D197" s="28" t="s">
        <v>1098</v>
      </c>
      <c r="E197" s="30">
        <v>613880.69999999995</v>
      </c>
      <c r="F197" s="30">
        <v>6569622.1100000003</v>
      </c>
      <c r="G197" s="29" t="s">
        <v>1126</v>
      </c>
      <c r="H197" s="30">
        <v>101.41</v>
      </c>
      <c r="I197" s="20">
        <v>0.59</v>
      </c>
      <c r="J197" s="20">
        <v>11.28</v>
      </c>
      <c r="K197" s="20">
        <v>12.5</v>
      </c>
      <c r="L197" s="33">
        <v>6.77</v>
      </c>
      <c r="M197" s="33">
        <f t="shared" si="145"/>
        <v>94.64</v>
      </c>
      <c r="N197" s="31">
        <v>42853</v>
      </c>
      <c r="O197" s="28" t="s">
        <v>1133</v>
      </c>
      <c r="P197" s="21" t="s">
        <v>1134</v>
      </c>
      <c r="Q197" s="32">
        <v>0.4</v>
      </c>
      <c r="R197" s="21" t="s">
        <v>1101</v>
      </c>
      <c r="S197" s="32">
        <v>1</v>
      </c>
      <c r="T197" s="21" t="s">
        <v>1135</v>
      </c>
      <c r="U197" s="32">
        <v>1.5</v>
      </c>
      <c r="V197" s="21" t="s">
        <v>1136</v>
      </c>
      <c r="W197" s="32">
        <v>0</v>
      </c>
      <c r="X197" s="21"/>
      <c r="Y197" s="32">
        <v>0</v>
      </c>
      <c r="Z197" s="21"/>
      <c r="AA197" s="32">
        <v>0</v>
      </c>
      <c r="AB197" s="21"/>
      <c r="AC197" s="32">
        <v>0</v>
      </c>
      <c r="AD197" s="21"/>
      <c r="AE197" s="32">
        <v>0</v>
      </c>
      <c r="AF197" s="21"/>
      <c r="AG197" s="32">
        <v>0</v>
      </c>
      <c r="AH197" s="21"/>
      <c r="AI197" s="42" t="s">
        <v>1130</v>
      </c>
      <c r="AJ197" s="42" t="s">
        <v>1131</v>
      </c>
      <c r="AK197" s="45" t="s">
        <v>1808</v>
      </c>
      <c r="AM197" s="1" t="s">
        <v>575</v>
      </c>
      <c r="AN197" s="1" t="s">
        <v>1117</v>
      </c>
      <c r="AO197" s="13" t="str">
        <f>algandmed!AP197</f>
        <v>VPA on terve. VPA asub põllumaa keskel, ligipääs keerukas. VPA päis on keere-keermes, tuleb loksutades lahti. Veepinnal naftasaaduste kihti pole. Algne sügavus oli oli 12,5m.</v>
      </c>
      <c r="AP197" s="13" t="str">
        <f>algandmed!AQ197</f>
        <v>Proov võeti pumbaga MP-1. VPA-s pole varasemal ajal naftasaadusi avastatud.</v>
      </c>
      <c r="AQ197" s="13" t="str">
        <f>algandmed!AR197</f>
        <v>Proovi võtmisel 01.09.2017 oli vett VPA-s 25l, pumba sügavus 11,5m manteltoru otsast. Proov võeti pärast 4-kordse veekoguse välja pumpamist (19 minutit) sagedusel 150Hz. q 0,09. S 0,14</v>
      </c>
      <c r="AR197" s="13" t="str">
        <f>algandmed!AS197</f>
        <v>Jätkata seiret.</v>
      </c>
      <c r="AS197" s="28" t="s">
        <v>1104</v>
      </c>
      <c r="AU197" s="1">
        <f t="shared" si="146"/>
        <v>5</v>
      </c>
      <c r="AV197" s="1">
        <f t="shared" si="147"/>
        <v>5</v>
      </c>
      <c r="AW197" s="1">
        <f t="shared" si="148"/>
        <v>10</v>
      </c>
      <c r="AX197" s="1">
        <f t="shared" si="149"/>
        <v>21</v>
      </c>
      <c r="AY197" s="1">
        <f t="shared" si="150"/>
        <v>8</v>
      </c>
      <c r="AZ197" s="1">
        <f t="shared" si="151"/>
        <v>10</v>
      </c>
      <c r="BA197" s="1">
        <f t="shared" si="152"/>
        <v>14</v>
      </c>
      <c r="BB197" s="1">
        <f t="shared" si="153"/>
        <v>6</v>
      </c>
      <c r="BC197" s="1">
        <f t="shared" si="154"/>
        <v>4</v>
      </c>
      <c r="BD197" s="1">
        <f t="shared" si="155"/>
        <v>5</v>
      </c>
      <c r="BE197" s="1">
        <f t="shared" si="156"/>
        <v>4</v>
      </c>
      <c r="BF197" s="1">
        <f t="shared" si="157"/>
        <v>4</v>
      </c>
      <c r="BG197" s="1">
        <f t="shared" si="158"/>
        <v>5</v>
      </c>
      <c r="BH197" s="1">
        <f t="shared" si="159"/>
        <v>5</v>
      </c>
      <c r="BI197" s="1">
        <f t="shared" si="160"/>
        <v>46</v>
      </c>
      <c r="BJ197" s="1">
        <f t="shared" si="161"/>
        <v>11</v>
      </c>
      <c r="BK197" s="1">
        <f t="shared" si="162"/>
        <v>3</v>
      </c>
      <c r="BL197" s="1">
        <f t="shared" si="163"/>
        <v>61</v>
      </c>
      <c r="BM197" s="1">
        <f t="shared" si="164"/>
        <v>1</v>
      </c>
      <c r="BN197" s="1">
        <f t="shared" si="165"/>
        <v>28</v>
      </c>
      <c r="BO197" s="1">
        <f t="shared" si="166"/>
        <v>3</v>
      </c>
      <c r="BP197" s="1">
        <f t="shared" si="167"/>
        <v>88</v>
      </c>
      <c r="BQ197" s="1">
        <f t="shared" si="168"/>
        <v>1</v>
      </c>
      <c r="BR197" s="1">
        <f t="shared" si="169"/>
        <v>0</v>
      </c>
      <c r="BS197" s="1">
        <f t="shared" si="170"/>
        <v>1</v>
      </c>
      <c r="BT197" s="1">
        <f t="shared" si="171"/>
        <v>0</v>
      </c>
      <c r="BU197" s="1">
        <f t="shared" si="172"/>
        <v>1</v>
      </c>
      <c r="BV197" s="1">
        <f t="shared" si="173"/>
        <v>0</v>
      </c>
      <c r="BW197" s="1">
        <f t="shared" si="174"/>
        <v>1</v>
      </c>
      <c r="BX197" s="1">
        <f t="shared" si="175"/>
        <v>0</v>
      </c>
      <c r="BY197" s="1">
        <f t="shared" si="176"/>
        <v>1</v>
      </c>
      <c r="BZ197" s="1">
        <f t="shared" si="177"/>
        <v>0</v>
      </c>
      <c r="CA197" s="1">
        <f t="shared" si="178"/>
        <v>1</v>
      </c>
      <c r="CB197" s="1">
        <f t="shared" si="179"/>
        <v>0</v>
      </c>
      <c r="CC197" s="1">
        <f t="shared" si="180"/>
        <v>26</v>
      </c>
      <c r="CD197" s="1">
        <f t="shared" si="181"/>
        <v>8</v>
      </c>
      <c r="CE197" s="1">
        <f t="shared" si="182"/>
        <v>32</v>
      </c>
      <c r="CF197" s="1">
        <f t="shared" si="183"/>
        <v>0</v>
      </c>
      <c r="CG197" s="1">
        <f t="shared" si="184"/>
        <v>10</v>
      </c>
      <c r="CH197" s="1">
        <f t="shared" si="185"/>
        <v>9</v>
      </c>
      <c r="CI197" s="1">
        <f t="shared" si="186"/>
        <v>174</v>
      </c>
      <c r="CJ197" s="1">
        <f t="shared" si="187"/>
        <v>75</v>
      </c>
      <c r="CK197" s="1">
        <f t="shared" si="188"/>
        <v>184</v>
      </c>
      <c r="CL197" s="1">
        <f t="shared" si="189"/>
        <v>15</v>
      </c>
      <c r="CM197" s="1">
        <f t="shared" si="190"/>
        <v>38</v>
      </c>
      <c r="CN197" s="1">
        <f t="shared" si="191"/>
        <v>924</v>
      </c>
    </row>
    <row r="198" spans="1:92" ht="13.15" customHeight="1">
      <c r="A198" s="26" t="s">
        <v>1137</v>
      </c>
      <c r="B198" s="27" t="s">
        <v>178</v>
      </c>
      <c r="C198" s="13" t="s">
        <v>1097</v>
      </c>
      <c r="D198" s="28" t="s">
        <v>1098</v>
      </c>
      <c r="E198" s="30">
        <v>609810.41</v>
      </c>
      <c r="F198" s="30">
        <v>6568501.1600000001</v>
      </c>
      <c r="G198" s="29" t="s">
        <v>1138</v>
      </c>
      <c r="H198" s="30">
        <v>95.33</v>
      </c>
      <c r="I198" s="20">
        <v>0.72</v>
      </c>
      <c r="J198" s="20">
        <v>5.3</v>
      </c>
      <c r="K198" s="20">
        <v>6</v>
      </c>
      <c r="L198" s="33">
        <v>0.98</v>
      </c>
      <c r="M198" s="33">
        <f t="shared" si="145"/>
        <v>94.35</v>
      </c>
      <c r="N198" s="31">
        <v>42859</v>
      </c>
      <c r="O198" s="28" t="s">
        <v>1139</v>
      </c>
      <c r="P198" s="21" t="s">
        <v>1140</v>
      </c>
      <c r="Q198" s="32">
        <v>0.3</v>
      </c>
      <c r="R198" s="21" t="s">
        <v>1141</v>
      </c>
      <c r="S198" s="32">
        <v>0.5</v>
      </c>
      <c r="T198" s="21" t="s">
        <v>1142</v>
      </c>
      <c r="U198" s="32">
        <v>0</v>
      </c>
      <c r="V198" s="21"/>
      <c r="W198" s="32">
        <v>0</v>
      </c>
      <c r="X198" s="21"/>
      <c r="Y198" s="32">
        <v>0</v>
      </c>
      <c r="Z198" s="21"/>
      <c r="AA198" s="32">
        <v>0</v>
      </c>
      <c r="AB198" s="21"/>
      <c r="AC198" s="32">
        <v>0</v>
      </c>
      <c r="AD198" s="21"/>
      <c r="AE198" s="32">
        <v>0</v>
      </c>
      <c r="AF198" s="21"/>
      <c r="AG198" s="32">
        <v>0</v>
      </c>
      <c r="AH198" s="21"/>
      <c r="AI198" s="42" t="s">
        <v>1143</v>
      </c>
      <c r="AJ198" s="42" t="s">
        <v>1144</v>
      </c>
      <c r="AK198" s="11" t="s">
        <v>1145</v>
      </c>
      <c r="AM198" s="1" t="s">
        <v>575</v>
      </c>
      <c r="AN198" s="1" t="s">
        <v>1117</v>
      </c>
      <c r="AO198" s="13" t="str">
        <f>algandmed!AP198</f>
        <v>VPA on terve. VPA päis on keere-keermes, tuleb loksutades lahti. Veepinnal naftasaaduste kihti pole. Algne sügavus oli oli 6m.</v>
      </c>
      <c r="AP198" s="13" t="str">
        <f>algandmed!AQ198</f>
        <v>Proov võeti pumbaga MP-1. VPA-st ei ole kunagi proove võetud.</v>
      </c>
      <c r="AQ198" s="13" t="str">
        <f>algandmed!AR198</f>
        <v>Proovi võtmisel 14.09.2017 oli vett VPA-s 31l, pumba sügavus 5,7m manteltoru otsast. Proov võeti pärast 4-kordse veekoguse välja pumpamist (6 minutit) sagedusel 250Hz. q 0,34. S 0,04</v>
      </c>
      <c r="AR198" s="13" t="str">
        <f>algandmed!AS198</f>
        <v>Jätkata seiret.</v>
      </c>
      <c r="AS198" s="28" t="s">
        <v>1104</v>
      </c>
      <c r="AU198" s="1">
        <f t="shared" si="146"/>
        <v>5</v>
      </c>
      <c r="AV198" s="1">
        <f t="shared" si="147"/>
        <v>5</v>
      </c>
      <c r="AW198" s="1">
        <f t="shared" si="148"/>
        <v>10</v>
      </c>
      <c r="AX198" s="1">
        <f t="shared" si="149"/>
        <v>21</v>
      </c>
      <c r="AY198" s="1">
        <f t="shared" si="150"/>
        <v>9</v>
      </c>
      <c r="AZ198" s="1">
        <f t="shared" si="151"/>
        <v>10</v>
      </c>
      <c r="BA198" s="1">
        <f t="shared" si="152"/>
        <v>14</v>
      </c>
      <c r="BB198" s="1">
        <f t="shared" si="153"/>
        <v>5</v>
      </c>
      <c r="BC198" s="1">
        <f t="shared" si="154"/>
        <v>4</v>
      </c>
      <c r="BD198" s="1">
        <f t="shared" si="155"/>
        <v>3</v>
      </c>
      <c r="BE198" s="1">
        <f t="shared" si="156"/>
        <v>1</v>
      </c>
      <c r="BF198" s="1">
        <f t="shared" si="157"/>
        <v>4</v>
      </c>
      <c r="BG198" s="1">
        <f t="shared" si="158"/>
        <v>5</v>
      </c>
      <c r="BH198" s="1">
        <f t="shared" si="159"/>
        <v>5</v>
      </c>
      <c r="BI198" s="1">
        <f t="shared" si="160"/>
        <v>43</v>
      </c>
      <c r="BJ198" s="1">
        <f t="shared" si="161"/>
        <v>38</v>
      </c>
      <c r="BK198" s="1">
        <f t="shared" si="162"/>
        <v>3</v>
      </c>
      <c r="BL198" s="1">
        <f t="shared" si="163"/>
        <v>33</v>
      </c>
      <c r="BM198" s="1">
        <f t="shared" si="164"/>
        <v>3</v>
      </c>
      <c r="BN198" s="1">
        <f t="shared" si="165"/>
        <v>83</v>
      </c>
      <c r="BO198" s="1">
        <f t="shared" si="166"/>
        <v>1</v>
      </c>
      <c r="BP198" s="1">
        <f t="shared" si="167"/>
        <v>0</v>
      </c>
      <c r="BQ198" s="1">
        <f t="shared" si="168"/>
        <v>1</v>
      </c>
      <c r="BR198" s="1">
        <f t="shared" si="169"/>
        <v>0</v>
      </c>
      <c r="BS198" s="1">
        <f t="shared" si="170"/>
        <v>1</v>
      </c>
      <c r="BT198" s="1">
        <f t="shared" si="171"/>
        <v>0</v>
      </c>
      <c r="BU198" s="1">
        <f t="shared" si="172"/>
        <v>1</v>
      </c>
      <c r="BV198" s="1">
        <f t="shared" si="173"/>
        <v>0</v>
      </c>
      <c r="BW198" s="1">
        <f t="shared" si="174"/>
        <v>1</v>
      </c>
      <c r="BX198" s="1">
        <f t="shared" si="175"/>
        <v>0</v>
      </c>
      <c r="BY198" s="1">
        <f t="shared" si="176"/>
        <v>1</v>
      </c>
      <c r="BZ198" s="1">
        <f t="shared" si="177"/>
        <v>0</v>
      </c>
      <c r="CA198" s="1">
        <f t="shared" si="178"/>
        <v>1</v>
      </c>
      <c r="CB198" s="1">
        <f t="shared" si="179"/>
        <v>0</v>
      </c>
      <c r="CC198" s="1">
        <f t="shared" si="180"/>
        <v>10</v>
      </c>
      <c r="CD198" s="1">
        <f t="shared" si="181"/>
        <v>8</v>
      </c>
      <c r="CE198" s="1">
        <f t="shared" si="182"/>
        <v>44</v>
      </c>
      <c r="CF198" s="1">
        <f t="shared" si="183"/>
        <v>0</v>
      </c>
      <c r="CG198" s="1">
        <f t="shared" si="184"/>
        <v>10</v>
      </c>
      <c r="CH198" s="1">
        <f t="shared" si="185"/>
        <v>9</v>
      </c>
      <c r="CI198" s="1">
        <f t="shared" si="186"/>
        <v>126</v>
      </c>
      <c r="CJ198" s="1">
        <f t="shared" si="187"/>
        <v>61</v>
      </c>
      <c r="CK198" s="1">
        <f t="shared" si="188"/>
        <v>182</v>
      </c>
      <c r="CL198" s="1">
        <f t="shared" si="189"/>
        <v>15</v>
      </c>
      <c r="CM198" s="1">
        <f t="shared" si="190"/>
        <v>38</v>
      </c>
      <c r="CN198" s="1">
        <f t="shared" si="191"/>
        <v>814</v>
      </c>
    </row>
    <row r="199" spans="1:92" ht="13.15" customHeight="1">
      <c r="A199" s="26"/>
      <c r="B199" s="27" t="s">
        <v>1146</v>
      </c>
      <c r="C199" s="13" t="s">
        <v>1097</v>
      </c>
      <c r="D199" s="28" t="s">
        <v>1098</v>
      </c>
      <c r="E199" s="30">
        <v>609966.57999999996</v>
      </c>
      <c r="F199" s="30">
        <v>6568757.0899999999</v>
      </c>
      <c r="G199" s="29" t="s">
        <v>1147</v>
      </c>
      <c r="H199" s="30">
        <v>95.38</v>
      </c>
      <c r="I199" s="20">
        <v>-0.95</v>
      </c>
      <c r="J199" s="20"/>
      <c r="K199" s="20">
        <v>64</v>
      </c>
      <c r="L199" s="33">
        <v>6.01</v>
      </c>
      <c r="M199" s="33">
        <f t="shared" si="145"/>
        <v>89.36999999999999</v>
      </c>
      <c r="N199" s="31">
        <v>42859</v>
      </c>
      <c r="O199" s="28" t="s">
        <v>1148</v>
      </c>
      <c r="P199" s="21" t="s">
        <v>83</v>
      </c>
      <c r="Q199" s="32">
        <v>0.2</v>
      </c>
      <c r="R199" s="21" t="s">
        <v>1149</v>
      </c>
      <c r="S199" s="32">
        <v>5</v>
      </c>
      <c r="T199" s="21" t="s">
        <v>1150</v>
      </c>
      <c r="U199" s="32">
        <v>9.5</v>
      </c>
      <c r="V199" s="21" t="s">
        <v>1151</v>
      </c>
      <c r="W199" s="32">
        <v>30.5</v>
      </c>
      <c r="X199" s="21" t="s">
        <v>1152</v>
      </c>
      <c r="Y199" s="32">
        <v>43.6</v>
      </c>
      <c r="Z199" s="21" t="s">
        <v>1153</v>
      </c>
      <c r="AA199" s="32">
        <v>47.8</v>
      </c>
      <c r="AB199" s="21" t="s">
        <v>1154</v>
      </c>
      <c r="AC199" s="32">
        <v>57.1</v>
      </c>
      <c r="AD199" s="21" t="s">
        <v>1155</v>
      </c>
      <c r="AE199" s="32">
        <v>61.7</v>
      </c>
      <c r="AF199" s="21" t="s">
        <v>1156</v>
      </c>
      <c r="AG199" s="32">
        <v>62</v>
      </c>
      <c r="AH199" s="21" t="s">
        <v>1157</v>
      </c>
      <c r="AI199" s="42" t="s">
        <v>1864</v>
      </c>
      <c r="AJ199" s="9" t="s">
        <v>1159</v>
      </c>
      <c r="AM199" s="1" t="s">
        <v>575</v>
      </c>
      <c r="AN199" s="1" t="s">
        <v>1103</v>
      </c>
      <c r="AO199" s="13" t="str">
        <f>algandmed!AP199</f>
        <v>VPA on terve. VPA on kasutusel puurkaevuna, pump sees. VPA asub šahtis. Manteltoru asub maapinnast 95cm madalamal. Uus manteltoru absoluutkõrgu (95,38m). Pumba sügavus torust 28,4m. Veepinnal naftasaaduste kihti pole.</v>
      </c>
      <c r="AP199" s="13" t="str">
        <f>algandmed!AQ199</f>
        <v>Proovi ei võetud. Proovi saab võtta kaevus oleva pumbaga omaniku kohal oleku ajal.</v>
      </c>
      <c r="AQ199" s="13" t="str">
        <f>algandmed!AR199</f>
        <v>-</v>
      </c>
      <c r="AR199" s="13" t="str">
        <f>algandmed!AS199</f>
        <v>VPA tuleb seirevõrgust välja arvata, kuna omanik ei ela seal alaliselt ja proovi võtmine kindla peale on küsitav.</v>
      </c>
      <c r="AS199" s="28" t="s">
        <v>1104</v>
      </c>
      <c r="AU199" s="1">
        <f t="shared" si="146"/>
        <v>0</v>
      </c>
      <c r="AV199" s="1">
        <f t="shared" si="147"/>
        <v>7</v>
      </c>
      <c r="AW199" s="1">
        <f t="shared" si="148"/>
        <v>10</v>
      </c>
      <c r="AX199" s="1">
        <f t="shared" si="149"/>
        <v>21</v>
      </c>
      <c r="AY199" s="1">
        <f t="shared" si="150"/>
        <v>9</v>
      </c>
      <c r="AZ199" s="1">
        <f t="shared" si="151"/>
        <v>10</v>
      </c>
      <c r="BA199" s="1">
        <f t="shared" si="152"/>
        <v>14</v>
      </c>
      <c r="BB199" s="1">
        <f t="shared" si="153"/>
        <v>5</v>
      </c>
      <c r="BC199" s="1">
        <f t="shared" si="154"/>
        <v>5</v>
      </c>
      <c r="BD199" s="1">
        <f t="shared" si="155"/>
        <v>0</v>
      </c>
      <c r="BE199" s="1">
        <f t="shared" si="156"/>
        <v>2</v>
      </c>
      <c r="BF199" s="1">
        <f t="shared" si="157"/>
        <v>4</v>
      </c>
      <c r="BG199" s="1">
        <f t="shared" si="158"/>
        <v>5</v>
      </c>
      <c r="BH199" s="1">
        <f t="shared" si="159"/>
        <v>5</v>
      </c>
      <c r="BI199" s="1">
        <f t="shared" si="160"/>
        <v>71</v>
      </c>
      <c r="BJ199" s="1">
        <f t="shared" si="161"/>
        <v>4</v>
      </c>
      <c r="BK199" s="1">
        <f t="shared" si="162"/>
        <v>3</v>
      </c>
      <c r="BL199" s="1">
        <f t="shared" si="163"/>
        <v>29</v>
      </c>
      <c r="BM199" s="1">
        <f t="shared" si="164"/>
        <v>1</v>
      </c>
      <c r="BN199" s="1">
        <f t="shared" si="165"/>
        <v>53</v>
      </c>
      <c r="BO199" s="1">
        <f t="shared" si="166"/>
        <v>3</v>
      </c>
      <c r="BP199" s="1">
        <f t="shared" si="167"/>
        <v>39</v>
      </c>
      <c r="BQ199" s="1">
        <f t="shared" si="168"/>
        <v>4</v>
      </c>
      <c r="BR199" s="1">
        <f t="shared" si="169"/>
        <v>58</v>
      </c>
      <c r="BS199" s="1">
        <f t="shared" si="170"/>
        <v>4</v>
      </c>
      <c r="BT199" s="1">
        <f t="shared" si="171"/>
        <v>41</v>
      </c>
      <c r="BU199" s="1">
        <f t="shared" si="172"/>
        <v>4</v>
      </c>
      <c r="BV199" s="1">
        <f t="shared" si="173"/>
        <v>72</v>
      </c>
      <c r="BW199" s="1">
        <f t="shared" si="174"/>
        <v>4</v>
      </c>
      <c r="BX199" s="1">
        <f t="shared" si="175"/>
        <v>57</v>
      </c>
      <c r="BY199" s="1">
        <f t="shared" si="176"/>
        <v>4</v>
      </c>
      <c r="BZ199" s="1">
        <f t="shared" si="177"/>
        <v>37</v>
      </c>
      <c r="CA199" s="1">
        <f t="shared" si="178"/>
        <v>2</v>
      </c>
      <c r="CB199" s="1">
        <f t="shared" si="179"/>
        <v>10</v>
      </c>
      <c r="CC199" s="1">
        <f t="shared" si="180"/>
        <v>35</v>
      </c>
      <c r="CD199" s="1">
        <f t="shared" si="181"/>
        <v>24</v>
      </c>
      <c r="CE199" s="1">
        <f t="shared" si="182"/>
        <v>0</v>
      </c>
      <c r="CF199" s="1">
        <f t="shared" si="183"/>
        <v>0</v>
      </c>
      <c r="CG199" s="1">
        <f t="shared" si="184"/>
        <v>10</v>
      </c>
      <c r="CH199" s="1">
        <f t="shared" si="185"/>
        <v>9</v>
      </c>
      <c r="CI199" s="1">
        <f t="shared" si="186"/>
        <v>217</v>
      </c>
      <c r="CJ199" s="1">
        <f t="shared" si="187"/>
        <v>82</v>
      </c>
      <c r="CK199" s="1">
        <f t="shared" si="188"/>
        <v>1</v>
      </c>
      <c r="CL199" s="1">
        <f t="shared" si="189"/>
        <v>113</v>
      </c>
      <c r="CM199" s="1">
        <f t="shared" si="190"/>
        <v>38</v>
      </c>
      <c r="CN199" s="1">
        <f t="shared" si="191"/>
        <v>1126</v>
      </c>
    </row>
    <row r="200" spans="1:92" ht="13.15" customHeight="1">
      <c r="A200" s="26"/>
      <c r="B200" s="27" t="s">
        <v>1160</v>
      </c>
      <c r="C200" s="13" t="s">
        <v>1097</v>
      </c>
      <c r="D200" s="28" t="s">
        <v>1098</v>
      </c>
      <c r="E200" s="30">
        <v>609820.44999999995</v>
      </c>
      <c r="F200" s="30">
        <v>6568504.7199999997</v>
      </c>
      <c r="G200" s="29" t="s">
        <v>1138</v>
      </c>
      <c r="H200" s="30">
        <v>95.38</v>
      </c>
      <c r="I200" s="20">
        <v>0.39</v>
      </c>
      <c r="J200" s="20">
        <v>15.8</v>
      </c>
      <c r="K200" s="20">
        <v>91</v>
      </c>
      <c r="L200" s="33">
        <v>19.299999999999997</v>
      </c>
      <c r="M200" s="33">
        <f t="shared" si="145"/>
        <v>76.08</v>
      </c>
      <c r="N200" s="31">
        <v>35411</v>
      </c>
      <c r="O200" s="28" t="s">
        <v>1161</v>
      </c>
      <c r="P200" s="21" t="s">
        <v>83</v>
      </c>
      <c r="Q200" s="32">
        <v>0.2</v>
      </c>
      <c r="R200" s="21" t="s">
        <v>1149</v>
      </c>
      <c r="S200" s="32">
        <v>5</v>
      </c>
      <c r="T200" s="21" t="s">
        <v>1150</v>
      </c>
      <c r="U200" s="32">
        <v>9.5</v>
      </c>
      <c r="V200" s="21" t="s">
        <v>1151</v>
      </c>
      <c r="W200" s="32">
        <v>30.5</v>
      </c>
      <c r="X200" s="21" t="s">
        <v>1152</v>
      </c>
      <c r="Y200" s="32">
        <v>43.6</v>
      </c>
      <c r="Z200" s="21" t="s">
        <v>1153</v>
      </c>
      <c r="AA200" s="32">
        <v>47.8</v>
      </c>
      <c r="AB200" s="21" t="s">
        <v>1154</v>
      </c>
      <c r="AC200" s="32">
        <v>57.1</v>
      </c>
      <c r="AD200" s="21" t="s">
        <v>1162</v>
      </c>
      <c r="AE200" s="32">
        <v>65</v>
      </c>
      <c r="AF200" s="21" t="s">
        <v>1163</v>
      </c>
      <c r="AG200" s="32">
        <v>78.900000000000006</v>
      </c>
      <c r="AH200" s="21" t="s">
        <v>1164</v>
      </c>
      <c r="AI200" s="42" t="s">
        <v>1143</v>
      </c>
      <c r="AJ200" s="42" t="s">
        <v>1144</v>
      </c>
      <c r="AK200" s="11" t="s">
        <v>1145</v>
      </c>
      <c r="AM200" s="1" t="s">
        <v>575</v>
      </c>
      <c r="AN200" s="1" t="s">
        <v>1117</v>
      </c>
      <c r="AO200" s="13" t="str">
        <f>algandmed!AP200</f>
        <v>VPA-l puudub päis ja VPA on täis loobitud, sügavusel 16,2 manteltorust kinni. VPA-s vett pole.</v>
      </c>
      <c r="AP200" s="13" t="str">
        <f>algandmed!AQ200</f>
        <v>Proovi ei saa võtta.</v>
      </c>
      <c r="AQ200" s="13" t="str">
        <f>algandmed!AR200</f>
        <v>-</v>
      </c>
      <c r="AR200" s="13" t="str">
        <f>algandmed!AS200</f>
        <v>VPA tuleb puhastada settest ja nõuetekohaselt likvideerida. Taastamine pole otstarbekas.</v>
      </c>
      <c r="AS200" s="28" t="s">
        <v>1104</v>
      </c>
      <c r="AU200" s="1">
        <f t="shared" si="146"/>
        <v>0</v>
      </c>
      <c r="AV200" s="1">
        <f t="shared" si="147"/>
        <v>7</v>
      </c>
      <c r="AW200" s="1">
        <f t="shared" si="148"/>
        <v>10</v>
      </c>
      <c r="AX200" s="1">
        <f t="shared" si="149"/>
        <v>21</v>
      </c>
      <c r="AY200" s="1">
        <f t="shared" si="150"/>
        <v>9</v>
      </c>
      <c r="AZ200" s="1">
        <f t="shared" si="151"/>
        <v>10</v>
      </c>
      <c r="BA200" s="1">
        <f t="shared" si="152"/>
        <v>14</v>
      </c>
      <c r="BB200" s="1">
        <f t="shared" si="153"/>
        <v>5</v>
      </c>
      <c r="BC200" s="1">
        <f t="shared" si="154"/>
        <v>4</v>
      </c>
      <c r="BD200" s="1">
        <f t="shared" si="155"/>
        <v>4</v>
      </c>
      <c r="BE200" s="1">
        <f t="shared" si="156"/>
        <v>2</v>
      </c>
      <c r="BF200" s="1">
        <f t="shared" si="157"/>
        <v>4</v>
      </c>
      <c r="BG200" s="1">
        <f t="shared" si="158"/>
        <v>5</v>
      </c>
      <c r="BH200" s="1">
        <f t="shared" si="159"/>
        <v>5</v>
      </c>
      <c r="BI200" s="1">
        <f t="shared" si="160"/>
        <v>67</v>
      </c>
      <c r="BJ200" s="1">
        <f t="shared" si="161"/>
        <v>4</v>
      </c>
      <c r="BK200" s="1">
        <f t="shared" si="162"/>
        <v>3</v>
      </c>
      <c r="BL200" s="1">
        <f t="shared" si="163"/>
        <v>29</v>
      </c>
      <c r="BM200" s="1">
        <f t="shared" si="164"/>
        <v>1</v>
      </c>
      <c r="BN200" s="1">
        <f t="shared" si="165"/>
        <v>53</v>
      </c>
      <c r="BO200" s="1">
        <f t="shared" si="166"/>
        <v>3</v>
      </c>
      <c r="BP200" s="1">
        <f t="shared" si="167"/>
        <v>39</v>
      </c>
      <c r="BQ200" s="1">
        <f t="shared" si="168"/>
        <v>4</v>
      </c>
      <c r="BR200" s="1">
        <f t="shared" si="169"/>
        <v>58</v>
      </c>
      <c r="BS200" s="1">
        <f t="shared" si="170"/>
        <v>4</v>
      </c>
      <c r="BT200" s="1">
        <f t="shared" si="171"/>
        <v>41</v>
      </c>
      <c r="BU200" s="1">
        <f t="shared" si="172"/>
        <v>4</v>
      </c>
      <c r="BV200" s="1">
        <f t="shared" si="173"/>
        <v>72</v>
      </c>
      <c r="BW200" s="1">
        <f t="shared" si="174"/>
        <v>4</v>
      </c>
      <c r="BX200" s="1">
        <f t="shared" si="175"/>
        <v>121</v>
      </c>
      <c r="BY200" s="1">
        <f t="shared" si="176"/>
        <v>2</v>
      </c>
      <c r="BZ200" s="1">
        <f t="shared" si="177"/>
        <v>135</v>
      </c>
      <c r="CA200" s="1">
        <f t="shared" si="178"/>
        <v>4</v>
      </c>
      <c r="CB200" s="1">
        <f t="shared" si="179"/>
        <v>122</v>
      </c>
      <c r="CC200" s="1">
        <f t="shared" si="180"/>
        <v>10</v>
      </c>
      <c r="CD200" s="1">
        <f t="shared" si="181"/>
        <v>8</v>
      </c>
      <c r="CE200" s="1">
        <f t="shared" si="182"/>
        <v>44</v>
      </c>
      <c r="CF200" s="1">
        <f t="shared" si="183"/>
        <v>0</v>
      </c>
      <c r="CG200" s="1">
        <f t="shared" si="184"/>
        <v>10</v>
      </c>
      <c r="CH200" s="1">
        <f t="shared" si="185"/>
        <v>9</v>
      </c>
      <c r="CI200" s="1">
        <f t="shared" si="186"/>
        <v>94</v>
      </c>
      <c r="CJ200" s="1">
        <f t="shared" si="187"/>
        <v>20</v>
      </c>
      <c r="CK200" s="1">
        <f t="shared" si="188"/>
        <v>1</v>
      </c>
      <c r="CL200" s="1">
        <f t="shared" si="189"/>
        <v>88</v>
      </c>
      <c r="CM200" s="1">
        <f t="shared" si="190"/>
        <v>38</v>
      </c>
      <c r="CN200" s="1">
        <f t="shared" si="191"/>
        <v>1192</v>
      </c>
    </row>
    <row r="201" spans="1:92" ht="13.15" customHeight="1">
      <c r="A201" s="26" t="s">
        <v>1165</v>
      </c>
      <c r="B201" s="27" t="s">
        <v>402</v>
      </c>
      <c r="C201" s="13" t="s">
        <v>1097</v>
      </c>
      <c r="D201" s="28" t="s">
        <v>1098</v>
      </c>
      <c r="E201" s="30">
        <v>611608.89</v>
      </c>
      <c r="F201" s="30">
        <v>6569715.9000000004</v>
      </c>
      <c r="G201" s="29" t="s">
        <v>1166</v>
      </c>
      <c r="H201" s="30">
        <v>99.93</v>
      </c>
      <c r="I201" s="20">
        <v>0.61</v>
      </c>
      <c r="J201" s="20">
        <v>12.34</v>
      </c>
      <c r="K201" s="20">
        <v>12.6</v>
      </c>
      <c r="L201" s="33">
        <v>4.99</v>
      </c>
      <c r="M201" s="33">
        <f t="shared" si="145"/>
        <v>94.940000000000012</v>
      </c>
      <c r="N201" s="31">
        <v>42853</v>
      </c>
      <c r="O201" s="28" t="s">
        <v>1167</v>
      </c>
      <c r="P201" s="21" t="s">
        <v>83</v>
      </c>
      <c r="Q201" s="32">
        <v>0.2</v>
      </c>
      <c r="R201" s="21" t="s">
        <v>1101</v>
      </c>
      <c r="S201" s="32">
        <v>1.7</v>
      </c>
      <c r="T201" s="21" t="s">
        <v>1168</v>
      </c>
      <c r="U201" s="32">
        <v>0</v>
      </c>
      <c r="V201" s="21"/>
      <c r="W201" s="32">
        <v>0</v>
      </c>
      <c r="X201" s="21"/>
      <c r="Y201" s="32">
        <v>0</v>
      </c>
      <c r="Z201" s="21"/>
      <c r="AA201" s="32">
        <v>0</v>
      </c>
      <c r="AB201" s="21"/>
      <c r="AC201" s="32">
        <v>0</v>
      </c>
      <c r="AD201" s="21"/>
      <c r="AE201" s="32">
        <v>0</v>
      </c>
      <c r="AF201" s="21"/>
      <c r="AG201" s="32">
        <v>0</v>
      </c>
      <c r="AH201" s="21"/>
      <c r="AI201" s="42" t="s">
        <v>79</v>
      </c>
      <c r="AJ201" s="42" t="s">
        <v>80</v>
      </c>
      <c r="AM201" s="1" t="s">
        <v>575</v>
      </c>
      <c r="AN201" s="1" t="s">
        <v>1103</v>
      </c>
      <c r="AO201" s="13" t="str">
        <f>algandmed!AP201</f>
        <v>VPA-l puudub päis. Veepinnal naftasaaduste kihti pole. Algne sügavus oli oli 12,6m.</v>
      </c>
      <c r="AP201" s="13" t="str">
        <f>algandmed!AQ201</f>
        <v>Proov võeti pumbaga MP-1. VPA-st on proov võetud 2007. aastal.</v>
      </c>
      <c r="AQ201" s="13" t="str">
        <f>algandmed!AR201</f>
        <v>Proovi võtmisel 01.09.2017 oli vett VPA-s 68l, pumba sügavus 12,6m manteltoru otsast. Proov võeti pärast 1-kordse veekoguse välja pumpamist (16 minutit) sagedusel 147Hz. Pumbates sagedusega 250Hz alandus veetaseme pumbani. q 0,03. S 6,5.</v>
      </c>
      <c r="AR201" s="13" t="str">
        <f>algandmed!AS201</f>
        <v>Jätkata seiret. VPA-le panna uus päis, mis on sobilik 146mm keere-keermes torule.</v>
      </c>
      <c r="AS201" s="28" t="s">
        <v>1104</v>
      </c>
      <c r="AU201" s="1">
        <f t="shared" si="146"/>
        <v>5</v>
      </c>
      <c r="AV201" s="1">
        <f t="shared" si="147"/>
        <v>5</v>
      </c>
      <c r="AW201" s="1">
        <f t="shared" si="148"/>
        <v>10</v>
      </c>
      <c r="AX201" s="1">
        <f t="shared" si="149"/>
        <v>21</v>
      </c>
      <c r="AY201" s="1">
        <f t="shared" si="150"/>
        <v>9</v>
      </c>
      <c r="AZ201" s="1">
        <f t="shared" si="151"/>
        <v>9</v>
      </c>
      <c r="BA201" s="1">
        <f t="shared" si="152"/>
        <v>14</v>
      </c>
      <c r="BB201" s="1">
        <f t="shared" si="153"/>
        <v>5</v>
      </c>
      <c r="BC201" s="1">
        <f t="shared" si="154"/>
        <v>4</v>
      </c>
      <c r="BD201" s="1">
        <f t="shared" si="155"/>
        <v>5</v>
      </c>
      <c r="BE201" s="1">
        <f t="shared" si="156"/>
        <v>4</v>
      </c>
      <c r="BF201" s="1">
        <f t="shared" si="157"/>
        <v>4</v>
      </c>
      <c r="BG201" s="1">
        <f t="shared" si="158"/>
        <v>5</v>
      </c>
      <c r="BH201" s="1">
        <f t="shared" si="159"/>
        <v>5</v>
      </c>
      <c r="BI201" s="1">
        <f t="shared" si="160"/>
        <v>47</v>
      </c>
      <c r="BJ201" s="1">
        <f t="shared" si="161"/>
        <v>4</v>
      </c>
      <c r="BK201" s="1">
        <f t="shared" si="162"/>
        <v>3</v>
      </c>
      <c r="BL201" s="1">
        <f t="shared" si="163"/>
        <v>61</v>
      </c>
      <c r="BM201" s="1">
        <f t="shared" si="164"/>
        <v>3</v>
      </c>
      <c r="BN201" s="1">
        <f t="shared" si="165"/>
        <v>55</v>
      </c>
      <c r="BO201" s="1">
        <f t="shared" si="166"/>
        <v>1</v>
      </c>
      <c r="BP201" s="1">
        <f t="shared" si="167"/>
        <v>0</v>
      </c>
      <c r="BQ201" s="1">
        <f t="shared" si="168"/>
        <v>1</v>
      </c>
      <c r="BR201" s="1">
        <f t="shared" si="169"/>
        <v>0</v>
      </c>
      <c r="BS201" s="1">
        <f t="shared" si="170"/>
        <v>1</v>
      </c>
      <c r="BT201" s="1">
        <f t="shared" si="171"/>
        <v>0</v>
      </c>
      <c r="BU201" s="1">
        <f t="shared" si="172"/>
        <v>1</v>
      </c>
      <c r="BV201" s="1">
        <f t="shared" si="173"/>
        <v>0</v>
      </c>
      <c r="BW201" s="1">
        <f t="shared" si="174"/>
        <v>1</v>
      </c>
      <c r="BX201" s="1">
        <f t="shared" si="175"/>
        <v>0</v>
      </c>
      <c r="BY201" s="1">
        <f t="shared" si="176"/>
        <v>1</v>
      </c>
      <c r="BZ201" s="1">
        <f t="shared" si="177"/>
        <v>0</v>
      </c>
      <c r="CA201" s="1">
        <f t="shared" si="178"/>
        <v>1</v>
      </c>
      <c r="CB201" s="1">
        <f t="shared" si="179"/>
        <v>0</v>
      </c>
      <c r="CC201" s="1">
        <f t="shared" si="180"/>
        <v>14</v>
      </c>
      <c r="CD201" s="1">
        <f t="shared" si="181"/>
        <v>1</v>
      </c>
      <c r="CE201" s="1">
        <f t="shared" si="182"/>
        <v>0</v>
      </c>
      <c r="CF201" s="1">
        <f t="shared" si="183"/>
        <v>0</v>
      </c>
      <c r="CG201" s="1">
        <f t="shared" si="184"/>
        <v>10</v>
      </c>
      <c r="CH201" s="1">
        <f t="shared" si="185"/>
        <v>9</v>
      </c>
      <c r="CI201" s="1">
        <f t="shared" si="186"/>
        <v>83</v>
      </c>
      <c r="CJ201" s="1">
        <f t="shared" si="187"/>
        <v>62</v>
      </c>
      <c r="CK201" s="1">
        <f t="shared" si="188"/>
        <v>237</v>
      </c>
      <c r="CL201" s="1">
        <f t="shared" si="189"/>
        <v>81</v>
      </c>
      <c r="CM201" s="1">
        <f t="shared" si="190"/>
        <v>38</v>
      </c>
      <c r="CN201" s="1">
        <f t="shared" si="191"/>
        <v>820</v>
      </c>
    </row>
    <row r="202" spans="1:92" ht="13.15" customHeight="1">
      <c r="A202" s="26" t="s">
        <v>1169</v>
      </c>
      <c r="B202" s="27" t="s">
        <v>1170</v>
      </c>
      <c r="C202" s="13" t="s">
        <v>1097</v>
      </c>
      <c r="D202" s="28" t="s">
        <v>1098</v>
      </c>
      <c r="E202" s="30">
        <v>609648.93999999994</v>
      </c>
      <c r="F202" s="30">
        <v>6568909.2300000004</v>
      </c>
      <c r="G202" s="29" t="s">
        <v>1171</v>
      </c>
      <c r="H202" s="30">
        <v>94.67</v>
      </c>
      <c r="I202" s="20">
        <v>0.55000000000000004</v>
      </c>
      <c r="J202" s="20"/>
      <c r="K202" s="20">
        <v>8</v>
      </c>
      <c r="L202" s="33">
        <v>1.55</v>
      </c>
      <c r="M202" s="33">
        <f t="shared" si="145"/>
        <v>93.12</v>
      </c>
      <c r="N202" s="31">
        <v>35411</v>
      </c>
      <c r="O202" s="28" t="s">
        <v>1172</v>
      </c>
      <c r="P202" s="21" t="s">
        <v>1173</v>
      </c>
      <c r="Q202" s="32">
        <v>1.7</v>
      </c>
      <c r="R202" s="21" t="s">
        <v>1174</v>
      </c>
      <c r="S202" s="32">
        <v>0</v>
      </c>
      <c r="T202" s="21"/>
      <c r="U202" s="32">
        <v>0</v>
      </c>
      <c r="V202" s="21"/>
      <c r="W202" s="32">
        <v>0</v>
      </c>
      <c r="X202" s="21"/>
      <c r="Y202" s="32">
        <v>0</v>
      </c>
      <c r="Z202" s="21"/>
      <c r="AA202" s="32">
        <v>0</v>
      </c>
      <c r="AB202" s="21"/>
      <c r="AC202" s="32">
        <v>0</v>
      </c>
      <c r="AD202" s="21"/>
      <c r="AE202" s="32">
        <v>0</v>
      </c>
      <c r="AF202" s="21"/>
      <c r="AG202" s="32">
        <v>0</v>
      </c>
      <c r="AH202" s="21"/>
      <c r="AI202" s="42" t="s">
        <v>1143</v>
      </c>
      <c r="AJ202" s="42" t="s">
        <v>1144</v>
      </c>
      <c r="AK202" s="11" t="s">
        <v>1145</v>
      </c>
      <c r="AM202" s="1" t="s">
        <v>575</v>
      </c>
      <c r="AN202" s="1" t="s">
        <v>1117</v>
      </c>
      <c r="AO202" s="13" t="str">
        <f>algandmed!AP202</f>
        <v>VPA on hävinud. VPA manteltoru ülemine osa on välja tõmmatud, VPA on osaliselt kinni varisenud.</v>
      </c>
      <c r="AP202" s="13" t="str">
        <f>algandmed!AQ202</f>
        <v xml:space="preserve">Proovi ei võetud. Naftasaaduste sisaldus on olnud valdavalt alla määaramispiiri. </v>
      </c>
      <c r="AQ202" s="13" t="str">
        <f>algandmed!AR202</f>
        <v>-</v>
      </c>
      <c r="AR202" s="13" t="str">
        <f>algandmed!AS202</f>
        <v>VPA tuleb puhastada settest ja nõuetekohaselt likvideerida. Taastamine pole otstarbekas.</v>
      </c>
      <c r="AS202" s="28" t="s">
        <v>1104</v>
      </c>
      <c r="AU202" s="1">
        <f t="shared" si="146"/>
        <v>5</v>
      </c>
      <c r="AV202" s="1">
        <f t="shared" si="147"/>
        <v>5</v>
      </c>
      <c r="AW202" s="1">
        <f t="shared" si="148"/>
        <v>10</v>
      </c>
      <c r="AX202" s="1">
        <f t="shared" si="149"/>
        <v>21</v>
      </c>
      <c r="AY202" s="1">
        <f t="shared" si="150"/>
        <v>9</v>
      </c>
      <c r="AZ202" s="1">
        <f t="shared" si="151"/>
        <v>10</v>
      </c>
      <c r="BA202" s="1">
        <f t="shared" si="152"/>
        <v>14</v>
      </c>
      <c r="BB202" s="1">
        <f t="shared" si="153"/>
        <v>5</v>
      </c>
      <c r="BC202" s="1">
        <f t="shared" si="154"/>
        <v>4</v>
      </c>
      <c r="BD202" s="1">
        <f t="shared" si="155"/>
        <v>0</v>
      </c>
      <c r="BE202" s="1">
        <f t="shared" si="156"/>
        <v>1</v>
      </c>
      <c r="BF202" s="1">
        <f t="shared" si="157"/>
        <v>4</v>
      </c>
      <c r="BG202" s="1">
        <f t="shared" si="158"/>
        <v>5</v>
      </c>
      <c r="BH202" s="1">
        <f t="shared" si="159"/>
        <v>5</v>
      </c>
      <c r="BI202" s="1">
        <f t="shared" si="160"/>
        <v>45</v>
      </c>
      <c r="BJ202" s="1">
        <f t="shared" si="161"/>
        <v>22</v>
      </c>
      <c r="BK202" s="1">
        <f t="shared" si="162"/>
        <v>3</v>
      </c>
      <c r="BL202" s="1">
        <f t="shared" si="163"/>
        <v>61</v>
      </c>
      <c r="BM202" s="1">
        <f t="shared" si="164"/>
        <v>1</v>
      </c>
      <c r="BN202" s="1">
        <f t="shared" si="165"/>
        <v>0</v>
      </c>
      <c r="BO202" s="1">
        <f t="shared" si="166"/>
        <v>1</v>
      </c>
      <c r="BP202" s="1">
        <f t="shared" si="167"/>
        <v>0</v>
      </c>
      <c r="BQ202" s="1">
        <f t="shared" si="168"/>
        <v>1</v>
      </c>
      <c r="BR202" s="1">
        <f t="shared" si="169"/>
        <v>0</v>
      </c>
      <c r="BS202" s="1">
        <f t="shared" si="170"/>
        <v>1</v>
      </c>
      <c r="BT202" s="1">
        <f t="shared" si="171"/>
        <v>0</v>
      </c>
      <c r="BU202" s="1">
        <f t="shared" si="172"/>
        <v>1</v>
      </c>
      <c r="BV202" s="1">
        <f t="shared" si="173"/>
        <v>0</v>
      </c>
      <c r="BW202" s="1">
        <f t="shared" si="174"/>
        <v>1</v>
      </c>
      <c r="BX202" s="1">
        <f t="shared" si="175"/>
        <v>0</v>
      </c>
      <c r="BY202" s="1">
        <f t="shared" si="176"/>
        <v>1</v>
      </c>
      <c r="BZ202" s="1">
        <f t="shared" si="177"/>
        <v>0</v>
      </c>
      <c r="CA202" s="1">
        <f t="shared" si="178"/>
        <v>1</v>
      </c>
      <c r="CB202" s="1">
        <f t="shared" si="179"/>
        <v>0</v>
      </c>
      <c r="CC202" s="1">
        <f t="shared" si="180"/>
        <v>10</v>
      </c>
      <c r="CD202" s="1">
        <f t="shared" si="181"/>
        <v>8</v>
      </c>
      <c r="CE202" s="1">
        <f t="shared" si="182"/>
        <v>44</v>
      </c>
      <c r="CF202" s="1">
        <f t="shared" si="183"/>
        <v>0</v>
      </c>
      <c r="CG202" s="1">
        <f t="shared" si="184"/>
        <v>10</v>
      </c>
      <c r="CH202" s="1">
        <f t="shared" si="185"/>
        <v>9</v>
      </c>
      <c r="CI202" s="1">
        <f t="shared" si="186"/>
        <v>95</v>
      </c>
      <c r="CJ202" s="1">
        <f t="shared" si="187"/>
        <v>81</v>
      </c>
      <c r="CK202" s="1">
        <f t="shared" si="188"/>
        <v>1</v>
      </c>
      <c r="CL202" s="1">
        <f t="shared" si="189"/>
        <v>88</v>
      </c>
      <c r="CM202" s="1">
        <f t="shared" si="190"/>
        <v>38</v>
      </c>
      <c r="CN202" s="1">
        <f t="shared" si="191"/>
        <v>621</v>
      </c>
    </row>
    <row r="203" spans="1:92" ht="13.15" customHeight="1">
      <c r="A203" s="26" t="s">
        <v>1176</v>
      </c>
      <c r="B203" s="27" t="s">
        <v>1177</v>
      </c>
      <c r="C203" s="13" t="s">
        <v>1097</v>
      </c>
      <c r="D203" s="28" t="s">
        <v>1098</v>
      </c>
      <c r="E203" s="20">
        <v>610368</v>
      </c>
      <c r="F203" s="20">
        <v>6568471</v>
      </c>
      <c r="G203" s="29" t="s">
        <v>1105</v>
      </c>
      <c r="H203" s="20">
        <v>98.399999999999991</v>
      </c>
      <c r="I203" s="20">
        <v>0.6</v>
      </c>
      <c r="J203" s="20"/>
      <c r="K203" s="20">
        <v>10</v>
      </c>
      <c r="L203" s="33">
        <v>3.56</v>
      </c>
      <c r="M203" s="33">
        <f t="shared" si="145"/>
        <v>94.839999999999989</v>
      </c>
      <c r="N203" s="31">
        <v>35411</v>
      </c>
      <c r="O203" s="28" t="s">
        <v>1178</v>
      </c>
      <c r="P203" s="21" t="s">
        <v>83</v>
      </c>
      <c r="Q203" s="32">
        <v>0.4</v>
      </c>
      <c r="R203" s="21" t="s">
        <v>1179</v>
      </c>
      <c r="S203" s="32">
        <v>0.6</v>
      </c>
      <c r="T203" s="21" t="s">
        <v>1180</v>
      </c>
      <c r="U203" s="32">
        <v>0</v>
      </c>
      <c r="V203" s="21"/>
      <c r="W203" s="32">
        <v>0</v>
      </c>
      <c r="X203" s="21"/>
      <c r="Y203" s="32">
        <v>0</v>
      </c>
      <c r="Z203" s="21"/>
      <c r="AA203" s="32">
        <v>0</v>
      </c>
      <c r="AB203" s="21"/>
      <c r="AC203" s="32">
        <v>0</v>
      </c>
      <c r="AD203" s="21"/>
      <c r="AE203" s="32">
        <v>0</v>
      </c>
      <c r="AF203" s="21"/>
      <c r="AG203" s="32">
        <v>0</v>
      </c>
      <c r="AH203" s="21"/>
      <c r="AI203" s="42" t="s">
        <v>79</v>
      </c>
      <c r="AJ203" s="42" t="s">
        <v>80</v>
      </c>
      <c r="AK203" s="3" t="s">
        <v>1845</v>
      </c>
      <c r="AM203" s="1" t="s">
        <v>575</v>
      </c>
      <c r="AN203" s="1" t="s">
        <v>1103</v>
      </c>
      <c r="AO203" s="13" t="str">
        <f>algandmed!AP203</f>
        <v>VPA on hävinud. VPA manteltoru on välja tõmmatud.</v>
      </c>
      <c r="AP203" s="13" t="str">
        <f>algandmed!AQ203</f>
        <v>VPA-st pole kunagi proove võetud.</v>
      </c>
      <c r="AQ203" s="13" t="str">
        <f>algandmed!AR203</f>
        <v>-</v>
      </c>
      <c r="AR203" s="13" t="str">
        <f>algandmed!AS203</f>
        <v>VPA mitte taastada.</v>
      </c>
      <c r="AS203" s="28" t="s">
        <v>1104</v>
      </c>
      <c r="AU203" s="1">
        <f t="shared" si="146"/>
        <v>5</v>
      </c>
      <c r="AV203" s="1">
        <f t="shared" si="147"/>
        <v>5</v>
      </c>
      <c r="AW203" s="1">
        <f t="shared" si="148"/>
        <v>10</v>
      </c>
      <c r="AX203" s="1">
        <f t="shared" si="149"/>
        <v>21</v>
      </c>
      <c r="AY203" s="1">
        <f t="shared" si="150"/>
        <v>6</v>
      </c>
      <c r="AZ203" s="1">
        <f t="shared" si="151"/>
        <v>7</v>
      </c>
      <c r="BA203" s="1">
        <f t="shared" si="152"/>
        <v>14</v>
      </c>
      <c r="BB203" s="1">
        <f t="shared" si="153"/>
        <v>4</v>
      </c>
      <c r="BC203" s="1">
        <f t="shared" si="154"/>
        <v>3</v>
      </c>
      <c r="BD203" s="1">
        <f t="shared" si="155"/>
        <v>0</v>
      </c>
      <c r="BE203" s="1">
        <f t="shared" si="156"/>
        <v>2</v>
      </c>
      <c r="BF203" s="1">
        <f t="shared" si="157"/>
        <v>4</v>
      </c>
      <c r="BG203" s="1">
        <f t="shared" si="158"/>
        <v>5</v>
      </c>
      <c r="BH203" s="1">
        <f t="shared" si="159"/>
        <v>5</v>
      </c>
      <c r="BI203" s="1">
        <f t="shared" si="160"/>
        <v>45</v>
      </c>
      <c r="BJ203" s="1">
        <f t="shared" si="161"/>
        <v>4</v>
      </c>
      <c r="BK203" s="1">
        <f t="shared" si="162"/>
        <v>3</v>
      </c>
      <c r="BL203" s="1">
        <f t="shared" si="163"/>
        <v>35</v>
      </c>
      <c r="BM203" s="1">
        <f t="shared" si="164"/>
        <v>3</v>
      </c>
      <c r="BN203" s="1">
        <f t="shared" si="165"/>
        <v>108</v>
      </c>
      <c r="BO203" s="1">
        <f t="shared" si="166"/>
        <v>1</v>
      </c>
      <c r="BP203" s="1">
        <f t="shared" si="167"/>
        <v>0</v>
      </c>
      <c r="BQ203" s="1">
        <f t="shared" si="168"/>
        <v>1</v>
      </c>
      <c r="BR203" s="1">
        <f t="shared" si="169"/>
        <v>0</v>
      </c>
      <c r="BS203" s="1">
        <f t="shared" si="170"/>
        <v>1</v>
      </c>
      <c r="BT203" s="1">
        <f t="shared" si="171"/>
        <v>0</v>
      </c>
      <c r="BU203" s="1">
        <f t="shared" si="172"/>
        <v>1</v>
      </c>
      <c r="BV203" s="1">
        <f t="shared" si="173"/>
        <v>0</v>
      </c>
      <c r="BW203" s="1">
        <f t="shared" si="174"/>
        <v>1</v>
      </c>
      <c r="BX203" s="1">
        <f t="shared" si="175"/>
        <v>0</v>
      </c>
      <c r="BY203" s="1">
        <f t="shared" si="176"/>
        <v>1</v>
      </c>
      <c r="BZ203" s="1">
        <f t="shared" si="177"/>
        <v>0</v>
      </c>
      <c r="CA203" s="1">
        <f t="shared" si="178"/>
        <v>1</v>
      </c>
      <c r="CB203" s="1">
        <f t="shared" si="179"/>
        <v>0</v>
      </c>
      <c r="CC203" s="1">
        <f t="shared" si="180"/>
        <v>14</v>
      </c>
      <c r="CD203" s="1">
        <f t="shared" si="181"/>
        <v>1</v>
      </c>
      <c r="CE203" s="1">
        <f t="shared" si="182"/>
        <v>81</v>
      </c>
      <c r="CF203" s="1">
        <f t="shared" si="183"/>
        <v>0</v>
      </c>
      <c r="CG203" s="1">
        <f t="shared" si="184"/>
        <v>10</v>
      </c>
      <c r="CH203" s="1">
        <f t="shared" si="185"/>
        <v>9</v>
      </c>
      <c r="CI203" s="1">
        <f t="shared" si="186"/>
        <v>49</v>
      </c>
      <c r="CJ203" s="1">
        <f t="shared" si="187"/>
        <v>33</v>
      </c>
      <c r="CK203" s="1">
        <f t="shared" si="188"/>
        <v>1</v>
      </c>
      <c r="CL203" s="1">
        <f t="shared" si="189"/>
        <v>19</v>
      </c>
      <c r="CM203" s="1">
        <f t="shared" si="190"/>
        <v>38</v>
      </c>
      <c r="CN203" s="1">
        <f t="shared" si="191"/>
        <v>551</v>
      </c>
    </row>
    <row r="204" spans="1:92" ht="13.15" customHeight="1">
      <c r="A204" s="26" t="s">
        <v>1181</v>
      </c>
      <c r="B204" s="27" t="s">
        <v>1182</v>
      </c>
      <c r="C204" s="13" t="s">
        <v>1097</v>
      </c>
      <c r="D204" s="28" t="s">
        <v>1098</v>
      </c>
      <c r="E204" s="33">
        <v>611296.59</v>
      </c>
      <c r="F204" s="33">
        <v>6568488.6500000004</v>
      </c>
      <c r="G204" s="29" t="s">
        <v>1105</v>
      </c>
      <c r="H204" s="20">
        <v>100.22</v>
      </c>
      <c r="I204" s="20">
        <v>1.23</v>
      </c>
      <c r="J204" s="20">
        <v>9.4700000000000006</v>
      </c>
      <c r="K204" s="20">
        <v>11</v>
      </c>
      <c r="L204" s="33">
        <v>3.93</v>
      </c>
      <c r="M204" s="33">
        <f t="shared" si="145"/>
        <v>96.289999999999992</v>
      </c>
      <c r="N204" s="31">
        <v>42859</v>
      </c>
      <c r="O204" s="28" t="s">
        <v>1183</v>
      </c>
      <c r="P204" s="21" t="s">
        <v>83</v>
      </c>
      <c r="Q204" s="32">
        <v>0.5</v>
      </c>
      <c r="R204" s="21" t="s">
        <v>1184</v>
      </c>
      <c r="S204" s="32">
        <v>1.9</v>
      </c>
      <c r="T204" s="21" t="s">
        <v>1185</v>
      </c>
      <c r="U204" s="32">
        <v>2.1</v>
      </c>
      <c r="V204" s="21" t="s">
        <v>1186</v>
      </c>
      <c r="W204" s="32">
        <v>0</v>
      </c>
      <c r="X204" s="21"/>
      <c r="Y204" s="32">
        <v>0</v>
      </c>
      <c r="Z204" s="21"/>
      <c r="AA204" s="32">
        <v>0</v>
      </c>
      <c r="AB204" s="21"/>
      <c r="AC204" s="32">
        <v>0</v>
      </c>
      <c r="AD204" s="21"/>
      <c r="AE204" s="32">
        <v>0</v>
      </c>
      <c r="AF204" s="21"/>
      <c r="AG204" s="32">
        <v>0</v>
      </c>
      <c r="AH204" s="21"/>
      <c r="AI204" s="42" t="s">
        <v>79</v>
      </c>
      <c r="AJ204" s="42" t="s">
        <v>80</v>
      </c>
      <c r="AK204" s="3" t="s">
        <v>1845</v>
      </c>
      <c r="AM204" s="1" t="s">
        <v>575</v>
      </c>
      <c r="AN204" s="1" t="s">
        <v>1103</v>
      </c>
      <c r="AO204" s="13" t="str">
        <f>algandmed!AP204</f>
        <v>VPA on terve. Avamiseks padrunvõti 17. VPA veepinnal naftasaaduste kihti pole. Algne sügavus oli oli 11m.</v>
      </c>
      <c r="AP204" s="13" t="str">
        <f>algandmed!AQ204</f>
        <v>Proov võeti pumbaga MP-1. VPA-st pole varem kunagi proove võetud. VPA-s palju pumpa ummistavat bakterimassi.</v>
      </c>
      <c r="AQ204" s="13" t="str">
        <f>algandmed!AR204</f>
        <v>Proovi võtmisel 02.10.2017 oli vett VPA-s 52l, pumba sügavus 10m manteltoru otsast. Proov võeti pärast 1-kordse veekoguse välja pumpamist (2 minutiga alanes veetase pumbani) sagedusel 200Hz. q 0,001. S 6,5.</v>
      </c>
      <c r="AR204" s="13" t="str">
        <f>algandmed!AS204</f>
        <v>VPA tuleb nõuetekohaselt likvideerida. VPA jääb ette Kaitseministeeriumi arendustegevusele.</v>
      </c>
      <c r="AS204" s="28" t="s">
        <v>1104</v>
      </c>
      <c r="AU204" s="1">
        <f t="shared" si="146"/>
        <v>5</v>
      </c>
      <c r="AV204" s="1">
        <f t="shared" si="147"/>
        <v>5</v>
      </c>
      <c r="AW204" s="1">
        <f t="shared" si="148"/>
        <v>10</v>
      </c>
      <c r="AX204" s="1">
        <f t="shared" si="149"/>
        <v>21</v>
      </c>
      <c r="AY204" s="1">
        <f t="shared" si="150"/>
        <v>9</v>
      </c>
      <c r="AZ204" s="1">
        <f t="shared" si="151"/>
        <v>10</v>
      </c>
      <c r="BA204" s="1">
        <f t="shared" si="152"/>
        <v>14</v>
      </c>
      <c r="BB204" s="1">
        <f t="shared" si="153"/>
        <v>6</v>
      </c>
      <c r="BC204" s="1">
        <f t="shared" si="154"/>
        <v>4</v>
      </c>
      <c r="BD204" s="1">
        <f t="shared" si="155"/>
        <v>4</v>
      </c>
      <c r="BE204" s="1">
        <f t="shared" si="156"/>
        <v>2</v>
      </c>
      <c r="BF204" s="1">
        <f t="shared" si="157"/>
        <v>4</v>
      </c>
      <c r="BG204" s="1">
        <f t="shared" si="158"/>
        <v>5</v>
      </c>
      <c r="BH204" s="1">
        <f t="shared" si="159"/>
        <v>5</v>
      </c>
      <c r="BI204" s="1">
        <f t="shared" si="160"/>
        <v>46</v>
      </c>
      <c r="BJ204" s="1">
        <f t="shared" si="161"/>
        <v>4</v>
      </c>
      <c r="BK204" s="1">
        <f t="shared" si="162"/>
        <v>3</v>
      </c>
      <c r="BL204" s="1">
        <f t="shared" si="163"/>
        <v>81</v>
      </c>
      <c r="BM204" s="1">
        <f t="shared" si="164"/>
        <v>3</v>
      </c>
      <c r="BN204" s="1">
        <f t="shared" si="165"/>
        <v>26</v>
      </c>
      <c r="BO204" s="1">
        <f t="shared" si="166"/>
        <v>3</v>
      </c>
      <c r="BP204" s="1">
        <f t="shared" si="167"/>
        <v>112</v>
      </c>
      <c r="BQ204" s="1">
        <f t="shared" si="168"/>
        <v>1</v>
      </c>
      <c r="BR204" s="1">
        <f t="shared" si="169"/>
        <v>0</v>
      </c>
      <c r="BS204" s="1">
        <f t="shared" si="170"/>
        <v>1</v>
      </c>
      <c r="BT204" s="1">
        <f t="shared" si="171"/>
        <v>0</v>
      </c>
      <c r="BU204" s="1">
        <f t="shared" si="172"/>
        <v>1</v>
      </c>
      <c r="BV204" s="1">
        <f t="shared" si="173"/>
        <v>0</v>
      </c>
      <c r="BW204" s="1">
        <f t="shared" si="174"/>
        <v>1</v>
      </c>
      <c r="BX204" s="1">
        <f t="shared" si="175"/>
        <v>0</v>
      </c>
      <c r="BY204" s="1">
        <f t="shared" si="176"/>
        <v>1</v>
      </c>
      <c r="BZ204" s="1">
        <f t="shared" si="177"/>
        <v>0</v>
      </c>
      <c r="CA204" s="1">
        <f t="shared" si="178"/>
        <v>1</v>
      </c>
      <c r="CB204" s="1">
        <f t="shared" si="179"/>
        <v>0</v>
      </c>
      <c r="CC204" s="1">
        <f t="shared" si="180"/>
        <v>14</v>
      </c>
      <c r="CD204" s="1">
        <f t="shared" si="181"/>
        <v>1</v>
      </c>
      <c r="CE204" s="1">
        <f t="shared" si="182"/>
        <v>81</v>
      </c>
      <c r="CF204" s="1">
        <f t="shared" si="183"/>
        <v>0</v>
      </c>
      <c r="CG204" s="1">
        <f t="shared" si="184"/>
        <v>10</v>
      </c>
      <c r="CH204" s="1">
        <f t="shared" si="185"/>
        <v>9</v>
      </c>
      <c r="CI204" s="1">
        <f t="shared" si="186"/>
        <v>105</v>
      </c>
      <c r="CJ204" s="1">
        <f t="shared" si="187"/>
        <v>108</v>
      </c>
      <c r="CK204" s="1">
        <f t="shared" si="188"/>
        <v>206</v>
      </c>
      <c r="CL204" s="1">
        <f t="shared" si="189"/>
        <v>91</v>
      </c>
      <c r="CM204" s="1">
        <f t="shared" si="190"/>
        <v>38</v>
      </c>
      <c r="CN204" s="1">
        <f t="shared" si="191"/>
        <v>1051</v>
      </c>
    </row>
    <row r="205" spans="1:92" ht="13.15" customHeight="1">
      <c r="A205" s="26"/>
      <c r="B205" s="27" t="s">
        <v>1187</v>
      </c>
      <c r="C205" s="13" t="s">
        <v>1097</v>
      </c>
      <c r="D205" s="28" t="s">
        <v>1098</v>
      </c>
      <c r="E205" s="33">
        <v>611616.39</v>
      </c>
      <c r="F205" s="33">
        <v>6569414.79</v>
      </c>
      <c r="G205" s="29" t="s">
        <v>1166</v>
      </c>
      <c r="H205" s="20">
        <v>101.39</v>
      </c>
      <c r="I205" s="20">
        <v>0.81</v>
      </c>
      <c r="J205" s="20"/>
      <c r="K205" s="20">
        <v>10.199999999999999</v>
      </c>
      <c r="L205" s="33">
        <v>5.3500000000000005</v>
      </c>
      <c r="M205" s="33">
        <f t="shared" si="145"/>
        <v>96.04</v>
      </c>
      <c r="N205" s="31">
        <v>35411</v>
      </c>
      <c r="O205" s="28" t="s">
        <v>1188</v>
      </c>
      <c r="P205" s="21" t="s">
        <v>1189</v>
      </c>
      <c r="Q205" s="32">
        <v>1.6</v>
      </c>
      <c r="R205" s="21" t="s">
        <v>1190</v>
      </c>
      <c r="S205" s="32">
        <v>1.9</v>
      </c>
      <c r="T205" s="21" t="s">
        <v>390</v>
      </c>
      <c r="U205" s="32">
        <v>2.1</v>
      </c>
      <c r="V205" s="21" t="s">
        <v>1191</v>
      </c>
      <c r="W205" s="32">
        <v>0</v>
      </c>
      <c r="X205" s="21"/>
      <c r="Y205" s="32">
        <v>0</v>
      </c>
      <c r="Z205" s="21"/>
      <c r="AA205" s="32">
        <v>0</v>
      </c>
      <c r="AB205" s="21"/>
      <c r="AC205" s="32">
        <v>0</v>
      </c>
      <c r="AD205" s="21"/>
      <c r="AE205" s="32">
        <v>0</v>
      </c>
      <c r="AF205" s="21"/>
      <c r="AG205" s="32">
        <v>0</v>
      </c>
      <c r="AH205" s="21"/>
      <c r="AI205" s="42" t="s">
        <v>79</v>
      </c>
      <c r="AJ205" s="42" t="s">
        <v>80</v>
      </c>
      <c r="AK205" s="3" t="s">
        <v>1845</v>
      </c>
      <c r="AM205" s="1" t="s">
        <v>575</v>
      </c>
      <c r="AN205" s="1" t="s">
        <v>1103</v>
      </c>
      <c r="AO205" s="13" t="str">
        <f>algandmed!AP205</f>
        <v>VPA-l puudub päis, VPA on täis loobitud ja vett VPA-s pole.</v>
      </c>
      <c r="AP205" s="13" t="str">
        <f>algandmed!AQ205</f>
        <v>Proovi ei saa võtta. VPA-st ei ole kunagi proove võetud.</v>
      </c>
      <c r="AQ205" s="13" t="str">
        <f>algandmed!AR205</f>
        <v>-</v>
      </c>
      <c r="AR205" s="13" t="str">
        <f>algandmed!AS205</f>
        <v>VPA tuleb puhastada settest ja nõuetekohaselt likvideerida. Taastamine pole otstarbekas.</v>
      </c>
      <c r="AS205" s="28" t="s">
        <v>1104</v>
      </c>
      <c r="AU205" s="1">
        <f t="shared" si="146"/>
        <v>0</v>
      </c>
      <c r="AV205" s="1">
        <f t="shared" si="147"/>
        <v>5</v>
      </c>
      <c r="AW205" s="1">
        <f t="shared" si="148"/>
        <v>10</v>
      </c>
      <c r="AX205" s="1">
        <f t="shared" si="149"/>
        <v>21</v>
      </c>
      <c r="AY205" s="1">
        <f t="shared" si="150"/>
        <v>9</v>
      </c>
      <c r="AZ205" s="1">
        <f t="shared" si="151"/>
        <v>10</v>
      </c>
      <c r="BA205" s="1">
        <f t="shared" si="152"/>
        <v>14</v>
      </c>
      <c r="BB205" s="1">
        <f t="shared" si="153"/>
        <v>6</v>
      </c>
      <c r="BC205" s="1">
        <f t="shared" si="154"/>
        <v>4</v>
      </c>
      <c r="BD205" s="1">
        <f t="shared" si="155"/>
        <v>0</v>
      </c>
      <c r="BE205" s="1">
        <f t="shared" si="156"/>
        <v>4</v>
      </c>
      <c r="BF205" s="1">
        <f t="shared" si="157"/>
        <v>4</v>
      </c>
      <c r="BG205" s="1">
        <f t="shared" si="158"/>
        <v>5</v>
      </c>
      <c r="BH205" s="1">
        <f t="shared" si="159"/>
        <v>5</v>
      </c>
      <c r="BI205" s="1">
        <f t="shared" si="160"/>
        <v>46</v>
      </c>
      <c r="BJ205" s="1">
        <f t="shared" si="161"/>
        <v>15</v>
      </c>
      <c r="BK205" s="1">
        <f t="shared" si="162"/>
        <v>3</v>
      </c>
      <c r="BL205" s="1">
        <f t="shared" si="163"/>
        <v>46</v>
      </c>
      <c r="BM205" s="1">
        <f t="shared" si="164"/>
        <v>3</v>
      </c>
      <c r="BN205" s="1">
        <f t="shared" si="165"/>
        <v>20</v>
      </c>
      <c r="BO205" s="1">
        <f t="shared" si="166"/>
        <v>3</v>
      </c>
      <c r="BP205" s="1">
        <f t="shared" si="167"/>
        <v>65</v>
      </c>
      <c r="BQ205" s="1">
        <f t="shared" si="168"/>
        <v>1</v>
      </c>
      <c r="BR205" s="1">
        <f t="shared" si="169"/>
        <v>0</v>
      </c>
      <c r="BS205" s="1">
        <f t="shared" si="170"/>
        <v>1</v>
      </c>
      <c r="BT205" s="1">
        <f t="shared" si="171"/>
        <v>0</v>
      </c>
      <c r="BU205" s="1">
        <f t="shared" si="172"/>
        <v>1</v>
      </c>
      <c r="BV205" s="1">
        <f t="shared" si="173"/>
        <v>0</v>
      </c>
      <c r="BW205" s="1">
        <f t="shared" si="174"/>
        <v>1</v>
      </c>
      <c r="BX205" s="1">
        <f t="shared" si="175"/>
        <v>0</v>
      </c>
      <c r="BY205" s="1">
        <f t="shared" si="176"/>
        <v>1</v>
      </c>
      <c r="BZ205" s="1">
        <f t="shared" si="177"/>
        <v>0</v>
      </c>
      <c r="CA205" s="1">
        <f t="shared" si="178"/>
        <v>1</v>
      </c>
      <c r="CB205" s="1">
        <f t="shared" si="179"/>
        <v>0</v>
      </c>
      <c r="CC205" s="1">
        <f t="shared" si="180"/>
        <v>14</v>
      </c>
      <c r="CD205" s="1">
        <f t="shared" si="181"/>
        <v>1</v>
      </c>
      <c r="CE205" s="1">
        <f t="shared" si="182"/>
        <v>81</v>
      </c>
      <c r="CF205" s="1">
        <f t="shared" si="183"/>
        <v>0</v>
      </c>
      <c r="CG205" s="1">
        <f t="shared" si="184"/>
        <v>10</v>
      </c>
      <c r="CH205" s="1">
        <f t="shared" si="185"/>
        <v>9</v>
      </c>
      <c r="CI205" s="1">
        <f t="shared" si="186"/>
        <v>59</v>
      </c>
      <c r="CJ205" s="1">
        <f t="shared" si="187"/>
        <v>56</v>
      </c>
      <c r="CK205" s="1">
        <f t="shared" si="188"/>
        <v>1</v>
      </c>
      <c r="CL205" s="1">
        <f t="shared" si="189"/>
        <v>88</v>
      </c>
      <c r="CM205" s="1">
        <f t="shared" si="190"/>
        <v>38</v>
      </c>
      <c r="CN205" s="1">
        <f t="shared" si="191"/>
        <v>661</v>
      </c>
    </row>
    <row r="206" spans="1:92" ht="12.75" customHeight="1">
      <c r="A206" s="26"/>
      <c r="B206" s="27" t="s">
        <v>1192</v>
      </c>
      <c r="C206" s="13" t="s">
        <v>1097</v>
      </c>
      <c r="D206" s="28" t="s">
        <v>1098</v>
      </c>
      <c r="E206" s="20">
        <v>611789</v>
      </c>
      <c r="F206" s="20">
        <v>6569235</v>
      </c>
      <c r="G206" s="29" t="s">
        <v>1105</v>
      </c>
      <c r="H206" s="20">
        <v>102.61</v>
      </c>
      <c r="I206" s="20">
        <v>0.31</v>
      </c>
      <c r="J206" s="20"/>
      <c r="K206" s="20">
        <v>24</v>
      </c>
      <c r="L206" s="33">
        <v>8.0299999999999994</v>
      </c>
      <c r="M206" s="33">
        <f t="shared" si="145"/>
        <v>94.58</v>
      </c>
      <c r="N206" s="31">
        <v>35411</v>
      </c>
      <c r="O206" s="28" t="s">
        <v>1193</v>
      </c>
      <c r="P206" s="21" t="s">
        <v>1194</v>
      </c>
      <c r="Q206" s="32">
        <v>0.3</v>
      </c>
      <c r="R206" s="21" t="s">
        <v>1195</v>
      </c>
      <c r="S206" s="32">
        <v>0.9</v>
      </c>
      <c r="T206" s="21" t="s">
        <v>1196</v>
      </c>
      <c r="U206" s="32">
        <v>1.6</v>
      </c>
      <c r="V206" s="21" t="s">
        <v>1863</v>
      </c>
      <c r="W206" s="32">
        <v>3</v>
      </c>
      <c r="X206" s="21" t="s">
        <v>1198</v>
      </c>
      <c r="Y206" s="32">
        <v>0</v>
      </c>
      <c r="Z206" s="21"/>
      <c r="AA206" s="32">
        <v>0</v>
      </c>
      <c r="AB206" s="21"/>
      <c r="AC206" s="32">
        <v>0</v>
      </c>
      <c r="AD206" s="21"/>
      <c r="AE206" s="32">
        <v>0</v>
      </c>
      <c r="AF206" s="21"/>
      <c r="AG206" s="32">
        <v>0</v>
      </c>
      <c r="AH206" s="21"/>
      <c r="AI206" s="42" t="s">
        <v>79</v>
      </c>
      <c r="AJ206" s="42" t="s">
        <v>80</v>
      </c>
      <c r="AK206" s="3" t="s">
        <v>1845</v>
      </c>
      <c r="AM206" s="1" t="s">
        <v>575</v>
      </c>
      <c r="AN206" s="1" t="s">
        <v>1103</v>
      </c>
      <c r="AO206" s="13" t="str">
        <f>algandmed!AP206</f>
        <v>VPA on hävinud. VPA on jäänud tee alla. Avariis 2002. aastast, 2013 ei leitud, tõenäoliselt mantel välja tõmmatud.</v>
      </c>
      <c r="AP206" s="13" t="str">
        <f>algandmed!AQ206</f>
        <v>VPA-st on üks kord proov võetud (29.05.1994).</v>
      </c>
      <c r="AQ206" s="13" t="str">
        <f>algandmed!AR206</f>
        <v>-</v>
      </c>
      <c r="AR206" s="13" t="str">
        <f>algandmed!AS206</f>
        <v>VPA mitte taastada.</v>
      </c>
      <c r="AS206" s="28" t="s">
        <v>1104</v>
      </c>
      <c r="AU206" s="1">
        <f t="shared" si="146"/>
        <v>0</v>
      </c>
      <c r="AV206" s="1">
        <f t="shared" si="147"/>
        <v>6</v>
      </c>
      <c r="AW206" s="1">
        <f t="shared" si="148"/>
        <v>10</v>
      </c>
      <c r="AX206" s="1">
        <f t="shared" si="149"/>
        <v>21</v>
      </c>
      <c r="AY206" s="1">
        <f t="shared" si="150"/>
        <v>6</v>
      </c>
      <c r="AZ206" s="1">
        <f t="shared" si="151"/>
        <v>7</v>
      </c>
      <c r="BA206" s="1">
        <f t="shared" si="152"/>
        <v>14</v>
      </c>
      <c r="BB206" s="1">
        <f t="shared" si="153"/>
        <v>6</v>
      </c>
      <c r="BC206" s="1">
        <f t="shared" si="154"/>
        <v>4</v>
      </c>
      <c r="BD206" s="1">
        <f t="shared" si="155"/>
        <v>0</v>
      </c>
      <c r="BE206" s="1">
        <f t="shared" si="156"/>
        <v>2</v>
      </c>
      <c r="BF206" s="1">
        <f t="shared" si="157"/>
        <v>4</v>
      </c>
      <c r="BG206" s="1">
        <f t="shared" si="158"/>
        <v>5</v>
      </c>
      <c r="BH206" s="1">
        <f t="shared" si="159"/>
        <v>5</v>
      </c>
      <c r="BI206" s="1">
        <f t="shared" si="160"/>
        <v>45</v>
      </c>
      <c r="BJ206" s="1">
        <f t="shared" si="161"/>
        <v>12</v>
      </c>
      <c r="BK206" s="1">
        <f t="shared" si="162"/>
        <v>3</v>
      </c>
      <c r="BL206" s="1">
        <f t="shared" si="163"/>
        <v>66</v>
      </c>
      <c r="BM206" s="1">
        <f t="shared" si="164"/>
        <v>3</v>
      </c>
      <c r="BN206" s="1">
        <f t="shared" si="165"/>
        <v>12</v>
      </c>
      <c r="BO206" s="1">
        <f t="shared" si="166"/>
        <v>3</v>
      </c>
      <c r="BP206" s="1">
        <f t="shared" si="167"/>
        <v>81</v>
      </c>
      <c r="BQ206" s="1">
        <f t="shared" si="168"/>
        <v>1</v>
      </c>
      <c r="BR206" s="1">
        <f t="shared" si="169"/>
        <v>98</v>
      </c>
      <c r="BS206" s="1">
        <f t="shared" si="170"/>
        <v>1</v>
      </c>
      <c r="BT206" s="1">
        <f t="shared" si="171"/>
        <v>0</v>
      </c>
      <c r="BU206" s="1">
        <f t="shared" si="172"/>
        <v>1</v>
      </c>
      <c r="BV206" s="1">
        <f t="shared" si="173"/>
        <v>0</v>
      </c>
      <c r="BW206" s="1">
        <f t="shared" si="174"/>
        <v>1</v>
      </c>
      <c r="BX206" s="1">
        <f t="shared" si="175"/>
        <v>0</v>
      </c>
      <c r="BY206" s="1">
        <f t="shared" si="176"/>
        <v>1</v>
      </c>
      <c r="BZ206" s="1">
        <f t="shared" si="177"/>
        <v>0</v>
      </c>
      <c r="CA206" s="1">
        <f t="shared" si="178"/>
        <v>1</v>
      </c>
      <c r="CB206" s="1">
        <f t="shared" si="179"/>
        <v>0</v>
      </c>
      <c r="CC206" s="1">
        <f t="shared" si="180"/>
        <v>14</v>
      </c>
      <c r="CD206" s="1">
        <f t="shared" si="181"/>
        <v>1</v>
      </c>
      <c r="CE206" s="1">
        <f t="shared" si="182"/>
        <v>81</v>
      </c>
      <c r="CF206" s="1">
        <f t="shared" si="183"/>
        <v>0</v>
      </c>
      <c r="CG206" s="1">
        <f t="shared" si="184"/>
        <v>10</v>
      </c>
      <c r="CH206" s="1">
        <f t="shared" si="185"/>
        <v>9</v>
      </c>
      <c r="CI206" s="1">
        <f t="shared" si="186"/>
        <v>114</v>
      </c>
      <c r="CJ206" s="1">
        <f t="shared" si="187"/>
        <v>45</v>
      </c>
      <c r="CK206" s="1">
        <f t="shared" si="188"/>
        <v>1</v>
      </c>
      <c r="CL206" s="1">
        <f t="shared" si="189"/>
        <v>19</v>
      </c>
      <c r="CM206" s="1">
        <f t="shared" si="190"/>
        <v>38</v>
      </c>
      <c r="CN206" s="1">
        <f t="shared" si="191"/>
        <v>751</v>
      </c>
    </row>
    <row r="207" spans="1:92" ht="12.75" customHeight="1">
      <c r="A207" s="26"/>
      <c r="B207" s="27" t="s">
        <v>1200</v>
      </c>
      <c r="C207" s="13" t="s">
        <v>1097</v>
      </c>
      <c r="D207" s="28" t="s">
        <v>1098</v>
      </c>
      <c r="E207" s="20">
        <v>611790</v>
      </c>
      <c r="F207" s="20">
        <v>6569240</v>
      </c>
      <c r="G207" s="29" t="s">
        <v>1105</v>
      </c>
      <c r="H207" s="20">
        <v>102.33</v>
      </c>
      <c r="I207" s="20">
        <v>0.11</v>
      </c>
      <c r="J207" s="20"/>
      <c r="K207" s="20">
        <v>12</v>
      </c>
      <c r="L207" s="33">
        <v>6.31</v>
      </c>
      <c r="M207" s="33">
        <f t="shared" si="145"/>
        <v>96.02</v>
      </c>
      <c r="N207" s="31">
        <v>35411</v>
      </c>
      <c r="O207" s="28" t="s">
        <v>1201</v>
      </c>
      <c r="P207" s="21" t="s">
        <v>1194</v>
      </c>
      <c r="Q207" s="32">
        <v>0.3</v>
      </c>
      <c r="R207" s="21" t="s">
        <v>1202</v>
      </c>
      <c r="S207" s="32">
        <v>0.8</v>
      </c>
      <c r="T207" s="21" t="s">
        <v>1196</v>
      </c>
      <c r="U207" s="32">
        <v>1.5</v>
      </c>
      <c r="V207" s="21" t="s">
        <v>1107</v>
      </c>
      <c r="W207" s="32">
        <v>1.8</v>
      </c>
      <c r="X207" s="21" t="s">
        <v>1203</v>
      </c>
      <c r="Y207" s="32">
        <v>0</v>
      </c>
      <c r="Z207" s="21"/>
      <c r="AA207" s="32">
        <v>0</v>
      </c>
      <c r="AB207" s="21"/>
      <c r="AC207" s="32">
        <v>0</v>
      </c>
      <c r="AD207" s="21"/>
      <c r="AE207" s="32">
        <v>0</v>
      </c>
      <c r="AF207" s="21"/>
      <c r="AG207" s="32">
        <v>0</v>
      </c>
      <c r="AH207" s="21"/>
      <c r="AI207" s="42" t="s">
        <v>79</v>
      </c>
      <c r="AJ207" s="42" t="s">
        <v>80</v>
      </c>
      <c r="AK207" s="3" t="s">
        <v>1845</v>
      </c>
      <c r="AM207" s="1" t="s">
        <v>575</v>
      </c>
      <c r="AN207" s="1" t="s">
        <v>1103</v>
      </c>
      <c r="AO207" s="13" t="str">
        <f>algandmed!AP207</f>
        <v>VPA on hävinud. VPA on jäänud tee alla. Avariis 2002. aastast, 2013 ei leitud, tõenäoliselt mantel välja tõmmatud.</v>
      </c>
      <c r="AP207" s="13" t="str">
        <f>algandmed!AQ207</f>
        <v>VPA-st ei ole kunagi proove võetud.</v>
      </c>
      <c r="AQ207" s="13" t="str">
        <f>algandmed!AR207</f>
        <v>-</v>
      </c>
      <c r="AR207" s="13" t="str">
        <f>algandmed!AS207</f>
        <v>VPA mitte taastada.</v>
      </c>
      <c r="AS207" s="28" t="s">
        <v>1104</v>
      </c>
      <c r="AU207" s="1">
        <f t="shared" si="146"/>
        <v>0</v>
      </c>
      <c r="AV207" s="1">
        <f t="shared" si="147"/>
        <v>6</v>
      </c>
      <c r="AW207" s="1">
        <f t="shared" si="148"/>
        <v>10</v>
      </c>
      <c r="AX207" s="1">
        <f t="shared" si="149"/>
        <v>21</v>
      </c>
      <c r="AY207" s="1">
        <f t="shared" si="150"/>
        <v>6</v>
      </c>
      <c r="AZ207" s="1">
        <f t="shared" si="151"/>
        <v>7</v>
      </c>
      <c r="BA207" s="1">
        <f t="shared" si="152"/>
        <v>14</v>
      </c>
      <c r="BB207" s="1">
        <f t="shared" si="153"/>
        <v>6</v>
      </c>
      <c r="BC207" s="1">
        <f t="shared" si="154"/>
        <v>4</v>
      </c>
      <c r="BD207" s="1">
        <f t="shared" si="155"/>
        <v>0</v>
      </c>
      <c r="BE207" s="1">
        <f t="shared" si="156"/>
        <v>2</v>
      </c>
      <c r="BF207" s="1">
        <f t="shared" si="157"/>
        <v>4</v>
      </c>
      <c r="BG207" s="1">
        <f t="shared" si="158"/>
        <v>5</v>
      </c>
      <c r="BH207" s="1">
        <f t="shared" si="159"/>
        <v>5</v>
      </c>
      <c r="BI207" s="1">
        <f t="shared" si="160"/>
        <v>44</v>
      </c>
      <c r="BJ207" s="1">
        <f t="shared" si="161"/>
        <v>12</v>
      </c>
      <c r="BK207" s="1">
        <f t="shared" si="162"/>
        <v>3</v>
      </c>
      <c r="BL207" s="1">
        <f t="shared" si="163"/>
        <v>67</v>
      </c>
      <c r="BM207" s="1">
        <f t="shared" si="164"/>
        <v>3</v>
      </c>
      <c r="BN207" s="1">
        <f t="shared" si="165"/>
        <v>12</v>
      </c>
      <c r="BO207" s="1">
        <f t="shared" si="166"/>
        <v>3</v>
      </c>
      <c r="BP207" s="1">
        <f t="shared" si="167"/>
        <v>19</v>
      </c>
      <c r="BQ207" s="1">
        <f t="shared" si="168"/>
        <v>3</v>
      </c>
      <c r="BR207" s="1">
        <f t="shared" si="169"/>
        <v>108</v>
      </c>
      <c r="BS207" s="1">
        <f t="shared" si="170"/>
        <v>1</v>
      </c>
      <c r="BT207" s="1">
        <f t="shared" si="171"/>
        <v>0</v>
      </c>
      <c r="BU207" s="1">
        <f t="shared" si="172"/>
        <v>1</v>
      </c>
      <c r="BV207" s="1">
        <f t="shared" si="173"/>
        <v>0</v>
      </c>
      <c r="BW207" s="1">
        <f t="shared" si="174"/>
        <v>1</v>
      </c>
      <c r="BX207" s="1">
        <f t="shared" si="175"/>
        <v>0</v>
      </c>
      <c r="BY207" s="1">
        <f t="shared" si="176"/>
        <v>1</v>
      </c>
      <c r="BZ207" s="1">
        <f t="shared" si="177"/>
        <v>0</v>
      </c>
      <c r="CA207" s="1">
        <f t="shared" si="178"/>
        <v>1</v>
      </c>
      <c r="CB207" s="1">
        <f t="shared" si="179"/>
        <v>0</v>
      </c>
      <c r="CC207" s="1">
        <f t="shared" si="180"/>
        <v>14</v>
      </c>
      <c r="CD207" s="1">
        <f t="shared" si="181"/>
        <v>1</v>
      </c>
      <c r="CE207" s="1">
        <f t="shared" si="182"/>
        <v>81</v>
      </c>
      <c r="CF207" s="1">
        <f t="shared" si="183"/>
        <v>0</v>
      </c>
      <c r="CG207" s="1">
        <f t="shared" si="184"/>
        <v>10</v>
      </c>
      <c r="CH207" s="1">
        <f t="shared" si="185"/>
        <v>9</v>
      </c>
      <c r="CI207" s="1">
        <f t="shared" si="186"/>
        <v>114</v>
      </c>
      <c r="CJ207" s="1">
        <f t="shared" si="187"/>
        <v>35</v>
      </c>
      <c r="CK207" s="1">
        <f t="shared" si="188"/>
        <v>1</v>
      </c>
      <c r="CL207" s="1">
        <f t="shared" si="189"/>
        <v>19</v>
      </c>
      <c r="CM207" s="1">
        <f t="shared" si="190"/>
        <v>38</v>
      </c>
      <c r="CN207" s="1">
        <f t="shared" si="191"/>
        <v>691</v>
      </c>
    </row>
    <row r="208" spans="1:92" ht="12.75" customHeight="1">
      <c r="A208" s="26" t="s">
        <v>1204</v>
      </c>
      <c r="B208" s="27" t="s">
        <v>1205</v>
      </c>
      <c r="C208" s="13" t="s">
        <v>1097</v>
      </c>
      <c r="D208" s="28" t="s">
        <v>1098</v>
      </c>
      <c r="E208" s="30">
        <v>610688.18000000005</v>
      </c>
      <c r="F208" s="30">
        <v>6569286.4100000001</v>
      </c>
      <c r="G208" s="29" t="s">
        <v>1206</v>
      </c>
      <c r="H208" s="30">
        <v>99.34</v>
      </c>
      <c r="I208" s="20">
        <v>0.57999999999999996</v>
      </c>
      <c r="J208" s="20">
        <v>10.72</v>
      </c>
      <c r="K208" s="20">
        <v>11</v>
      </c>
      <c r="L208" s="33">
        <v>4.46</v>
      </c>
      <c r="M208" s="33">
        <f t="shared" si="145"/>
        <v>94.88000000000001</v>
      </c>
      <c r="N208" s="31">
        <v>42859</v>
      </c>
      <c r="O208" s="28" t="s">
        <v>1207</v>
      </c>
      <c r="P208" s="21" t="s">
        <v>83</v>
      </c>
      <c r="Q208" s="32">
        <v>0.3</v>
      </c>
      <c r="R208" s="21" t="s">
        <v>1195</v>
      </c>
      <c r="S208" s="32">
        <v>0.7</v>
      </c>
      <c r="T208" s="21" t="s">
        <v>1196</v>
      </c>
      <c r="U208" s="32">
        <v>1.3</v>
      </c>
      <c r="V208" s="21" t="s">
        <v>390</v>
      </c>
      <c r="W208" s="32">
        <v>1.4</v>
      </c>
      <c r="X208" s="21" t="s">
        <v>1208</v>
      </c>
      <c r="Y208" s="32">
        <v>0</v>
      </c>
      <c r="Z208" s="21"/>
      <c r="AA208" s="32">
        <v>0</v>
      </c>
      <c r="AB208" s="21"/>
      <c r="AC208" s="32">
        <v>0</v>
      </c>
      <c r="AD208" s="21"/>
      <c r="AE208" s="32">
        <v>0</v>
      </c>
      <c r="AF208" s="21"/>
      <c r="AG208" s="32">
        <v>0</v>
      </c>
      <c r="AH208" s="21"/>
      <c r="AI208" s="42" t="s">
        <v>79</v>
      </c>
      <c r="AJ208" s="42" t="s">
        <v>80</v>
      </c>
      <c r="AK208" s="3" t="s">
        <v>1845</v>
      </c>
      <c r="AM208" s="1" t="s">
        <v>575</v>
      </c>
      <c r="AN208" s="1" t="s">
        <v>1103</v>
      </c>
      <c r="AO208" s="13" t="str">
        <f>algandmed!AP208</f>
        <v>VPA on terve. Avamiseks padrunvõti 19. VPA veepinnal on 0,5cm paksune naftasaaduste kiht. Algne sügavus oli oli 11m.</v>
      </c>
      <c r="AP208" s="13" t="str">
        <f>algandmed!AQ208</f>
        <v>Proovi ei võeta, kuna see iseloomustaks vaid naftasaaduste lahustuvust vees. VPA-st pole varem kunagi proove võetud.</v>
      </c>
      <c r="AQ208" s="13" t="str">
        <f>algandmed!AR208</f>
        <v>-</v>
      </c>
      <c r="AR208" s="13" t="str">
        <f>algandmed!AS208</f>
        <v>Jätkata seiret</v>
      </c>
      <c r="AS208" s="28" t="s">
        <v>1104</v>
      </c>
      <c r="AU208" s="1">
        <f t="shared" si="146"/>
        <v>5</v>
      </c>
      <c r="AV208" s="1">
        <f t="shared" si="147"/>
        <v>5</v>
      </c>
      <c r="AW208" s="1">
        <f t="shared" si="148"/>
        <v>10</v>
      </c>
      <c r="AX208" s="1">
        <f t="shared" si="149"/>
        <v>21</v>
      </c>
      <c r="AY208" s="1">
        <f t="shared" si="150"/>
        <v>9</v>
      </c>
      <c r="AZ208" s="1">
        <f t="shared" si="151"/>
        <v>10</v>
      </c>
      <c r="BA208" s="1">
        <f t="shared" si="152"/>
        <v>14</v>
      </c>
      <c r="BB208" s="1">
        <f t="shared" si="153"/>
        <v>5</v>
      </c>
      <c r="BC208" s="1">
        <f t="shared" si="154"/>
        <v>4</v>
      </c>
      <c r="BD208" s="1">
        <f t="shared" si="155"/>
        <v>5</v>
      </c>
      <c r="BE208" s="1">
        <f t="shared" si="156"/>
        <v>2</v>
      </c>
      <c r="BF208" s="1">
        <f t="shared" si="157"/>
        <v>4</v>
      </c>
      <c r="BG208" s="1">
        <f t="shared" si="158"/>
        <v>5</v>
      </c>
      <c r="BH208" s="1">
        <f t="shared" si="159"/>
        <v>5</v>
      </c>
      <c r="BI208" s="1">
        <f t="shared" si="160"/>
        <v>45</v>
      </c>
      <c r="BJ208" s="1">
        <f t="shared" si="161"/>
        <v>4</v>
      </c>
      <c r="BK208" s="1">
        <f t="shared" si="162"/>
        <v>3</v>
      </c>
      <c r="BL208" s="1">
        <f t="shared" si="163"/>
        <v>66</v>
      </c>
      <c r="BM208" s="1">
        <f t="shared" si="164"/>
        <v>3</v>
      </c>
      <c r="BN208" s="1">
        <f t="shared" si="165"/>
        <v>12</v>
      </c>
      <c r="BO208" s="1">
        <f t="shared" si="166"/>
        <v>3</v>
      </c>
      <c r="BP208" s="1">
        <f t="shared" si="167"/>
        <v>20</v>
      </c>
      <c r="BQ208" s="1">
        <f t="shared" si="168"/>
        <v>3</v>
      </c>
      <c r="BR208" s="1">
        <f t="shared" si="169"/>
        <v>70</v>
      </c>
      <c r="BS208" s="1">
        <f t="shared" si="170"/>
        <v>1</v>
      </c>
      <c r="BT208" s="1">
        <f t="shared" si="171"/>
        <v>0</v>
      </c>
      <c r="BU208" s="1">
        <f t="shared" si="172"/>
        <v>1</v>
      </c>
      <c r="BV208" s="1">
        <f t="shared" si="173"/>
        <v>0</v>
      </c>
      <c r="BW208" s="1">
        <f t="shared" si="174"/>
        <v>1</v>
      </c>
      <c r="BX208" s="1">
        <f t="shared" si="175"/>
        <v>0</v>
      </c>
      <c r="BY208" s="1">
        <f t="shared" si="176"/>
        <v>1</v>
      </c>
      <c r="BZ208" s="1">
        <f t="shared" si="177"/>
        <v>0</v>
      </c>
      <c r="CA208" s="1">
        <f t="shared" si="178"/>
        <v>1</v>
      </c>
      <c r="CB208" s="1">
        <f t="shared" si="179"/>
        <v>0</v>
      </c>
      <c r="CC208" s="1">
        <f t="shared" si="180"/>
        <v>14</v>
      </c>
      <c r="CD208" s="1">
        <f t="shared" si="181"/>
        <v>1</v>
      </c>
      <c r="CE208" s="1">
        <f t="shared" si="182"/>
        <v>81</v>
      </c>
      <c r="CF208" s="1">
        <f t="shared" si="183"/>
        <v>0</v>
      </c>
      <c r="CG208" s="1">
        <f t="shared" si="184"/>
        <v>10</v>
      </c>
      <c r="CH208" s="1">
        <f t="shared" si="185"/>
        <v>9</v>
      </c>
      <c r="CI208" s="1">
        <f t="shared" si="186"/>
        <v>116</v>
      </c>
      <c r="CJ208" s="1">
        <f t="shared" si="187"/>
        <v>116</v>
      </c>
      <c r="CK208" s="1">
        <f t="shared" si="188"/>
        <v>1</v>
      </c>
      <c r="CL208" s="1">
        <f t="shared" si="189"/>
        <v>14</v>
      </c>
      <c r="CM208" s="1">
        <f t="shared" si="190"/>
        <v>38</v>
      </c>
      <c r="CN208" s="1">
        <f t="shared" si="191"/>
        <v>738</v>
      </c>
    </row>
    <row r="209" spans="1:92" ht="13.15" customHeight="1">
      <c r="A209" s="26" t="s">
        <v>1209</v>
      </c>
      <c r="B209" s="27" t="s">
        <v>1210</v>
      </c>
      <c r="C209" s="13" t="s">
        <v>1097</v>
      </c>
      <c r="D209" s="28" t="s">
        <v>1098</v>
      </c>
      <c r="E209" s="30">
        <v>609353.93000000005</v>
      </c>
      <c r="F209" s="30">
        <v>6568629.9299999997</v>
      </c>
      <c r="G209" s="29" t="s">
        <v>1211</v>
      </c>
      <c r="H209" s="30">
        <v>94.84</v>
      </c>
      <c r="I209" s="20">
        <v>0.75</v>
      </c>
      <c r="J209" s="20"/>
      <c r="K209" s="20">
        <v>6</v>
      </c>
      <c r="L209" s="33">
        <v>1.6</v>
      </c>
      <c r="M209" s="33">
        <f t="shared" si="145"/>
        <v>93.240000000000009</v>
      </c>
      <c r="N209" s="31">
        <v>42859</v>
      </c>
      <c r="O209" s="28" t="s">
        <v>1212</v>
      </c>
      <c r="P209" s="21" t="s">
        <v>83</v>
      </c>
      <c r="Q209" s="32">
        <v>0.3</v>
      </c>
      <c r="R209" s="21" t="s">
        <v>1213</v>
      </c>
      <c r="S209" s="32">
        <v>1.2</v>
      </c>
      <c r="T209" s="21" t="s">
        <v>1214</v>
      </c>
      <c r="U209" s="32">
        <v>2.2999999999999998</v>
      </c>
      <c r="V209" s="21" t="s">
        <v>1215</v>
      </c>
      <c r="W209" s="32">
        <v>0</v>
      </c>
      <c r="X209" s="21"/>
      <c r="Y209" s="32">
        <v>0</v>
      </c>
      <c r="Z209" s="21"/>
      <c r="AA209" s="32">
        <v>0</v>
      </c>
      <c r="AB209" s="21"/>
      <c r="AC209" s="32">
        <v>0</v>
      </c>
      <c r="AD209" s="21"/>
      <c r="AE209" s="32">
        <v>0</v>
      </c>
      <c r="AF209" s="21"/>
      <c r="AG209" s="32">
        <v>0</v>
      </c>
      <c r="AH209" s="21"/>
      <c r="AI209" s="42" t="s">
        <v>1216</v>
      </c>
      <c r="AJ209" s="42" t="s">
        <v>1217</v>
      </c>
      <c r="AK209" s="45" t="s">
        <v>1809</v>
      </c>
      <c r="AM209" s="1" t="s">
        <v>575</v>
      </c>
      <c r="AN209" s="1" t="s">
        <v>1117</v>
      </c>
      <c r="AO209" s="13" t="str">
        <f>algandmed!AP209</f>
        <v>VPA on terve. Avamiseks padrunvõti 19. Veepinnal naftasaaduste kihti pole.</v>
      </c>
      <c r="AP209" s="13" t="str">
        <f>algandmed!AQ209</f>
        <v>Proov võeti pumbaga MP-1.</v>
      </c>
      <c r="AQ209" s="13" t="str">
        <f>algandmed!AR209</f>
        <v>Proovi võtmisel 31.08.2017 oli vett VPA-s 44l, pumba sügavus 6,6m manteltoru otsast. Proov võeti pärast 4-kordse veekoguse välja pumpamist (9 minutit) sagedusel 250Hz. q 0,33. S 0</v>
      </c>
      <c r="AR209" s="13" t="str">
        <f>algandmed!AS209</f>
        <v>VPA tuleb nõuetekohaselt likvideerida.</v>
      </c>
      <c r="AS209" s="28" t="s">
        <v>1104</v>
      </c>
      <c r="AU209" s="1">
        <f t="shared" si="146"/>
        <v>5</v>
      </c>
      <c r="AV209" s="1">
        <f t="shared" si="147"/>
        <v>5</v>
      </c>
      <c r="AW209" s="1">
        <f t="shared" si="148"/>
        <v>10</v>
      </c>
      <c r="AX209" s="1">
        <f t="shared" si="149"/>
        <v>21</v>
      </c>
      <c r="AY209" s="1">
        <f t="shared" si="150"/>
        <v>9</v>
      </c>
      <c r="AZ209" s="1">
        <f t="shared" si="151"/>
        <v>10</v>
      </c>
      <c r="BA209" s="1">
        <f t="shared" si="152"/>
        <v>14</v>
      </c>
      <c r="BB209" s="1">
        <f t="shared" si="153"/>
        <v>5</v>
      </c>
      <c r="BC209" s="1">
        <f t="shared" si="154"/>
        <v>4</v>
      </c>
      <c r="BD209" s="1">
        <f t="shared" si="155"/>
        <v>0</v>
      </c>
      <c r="BE209" s="1">
        <f t="shared" si="156"/>
        <v>1</v>
      </c>
      <c r="BF209" s="1">
        <f t="shared" si="157"/>
        <v>3</v>
      </c>
      <c r="BG209" s="1">
        <f t="shared" si="158"/>
        <v>5</v>
      </c>
      <c r="BH209" s="1">
        <f t="shared" si="159"/>
        <v>5</v>
      </c>
      <c r="BI209" s="1">
        <f t="shared" si="160"/>
        <v>45</v>
      </c>
      <c r="BJ209" s="1">
        <f t="shared" si="161"/>
        <v>4</v>
      </c>
      <c r="BK209" s="1">
        <f t="shared" si="162"/>
        <v>3</v>
      </c>
      <c r="BL209" s="1">
        <f t="shared" si="163"/>
        <v>66</v>
      </c>
      <c r="BM209" s="1">
        <f t="shared" si="164"/>
        <v>3</v>
      </c>
      <c r="BN209" s="1">
        <f t="shared" si="165"/>
        <v>94</v>
      </c>
      <c r="BO209" s="1">
        <f t="shared" si="166"/>
        <v>3</v>
      </c>
      <c r="BP209" s="1">
        <f t="shared" si="167"/>
        <v>107</v>
      </c>
      <c r="BQ209" s="1">
        <f t="shared" si="168"/>
        <v>1</v>
      </c>
      <c r="BR209" s="1">
        <f t="shared" si="169"/>
        <v>0</v>
      </c>
      <c r="BS209" s="1">
        <f t="shared" si="170"/>
        <v>1</v>
      </c>
      <c r="BT209" s="1">
        <f t="shared" si="171"/>
        <v>0</v>
      </c>
      <c r="BU209" s="1">
        <f t="shared" si="172"/>
        <v>1</v>
      </c>
      <c r="BV209" s="1">
        <f t="shared" si="173"/>
        <v>0</v>
      </c>
      <c r="BW209" s="1">
        <f t="shared" si="174"/>
        <v>1</v>
      </c>
      <c r="BX209" s="1">
        <f t="shared" si="175"/>
        <v>0</v>
      </c>
      <c r="BY209" s="1">
        <f t="shared" si="176"/>
        <v>1</v>
      </c>
      <c r="BZ209" s="1">
        <f t="shared" si="177"/>
        <v>0</v>
      </c>
      <c r="CA209" s="1">
        <f t="shared" si="178"/>
        <v>1</v>
      </c>
      <c r="CB209" s="1">
        <f t="shared" si="179"/>
        <v>0</v>
      </c>
      <c r="CC209" s="1">
        <f t="shared" si="180"/>
        <v>11</v>
      </c>
      <c r="CD209" s="1">
        <f t="shared" si="181"/>
        <v>8</v>
      </c>
      <c r="CE209" s="1">
        <f t="shared" si="182"/>
        <v>32</v>
      </c>
      <c r="CF209" s="1">
        <f t="shared" si="183"/>
        <v>0</v>
      </c>
      <c r="CG209" s="1">
        <f t="shared" si="184"/>
        <v>10</v>
      </c>
      <c r="CH209" s="1">
        <f t="shared" si="185"/>
        <v>9</v>
      </c>
      <c r="CI209" s="1">
        <f t="shared" si="186"/>
        <v>74</v>
      </c>
      <c r="CJ209" s="1">
        <f t="shared" si="187"/>
        <v>25</v>
      </c>
      <c r="CK209" s="1">
        <f t="shared" si="188"/>
        <v>179</v>
      </c>
      <c r="CL209" s="1">
        <f t="shared" si="189"/>
        <v>38</v>
      </c>
      <c r="CM209" s="1">
        <f t="shared" si="190"/>
        <v>38</v>
      </c>
      <c r="CN209" s="1">
        <f t="shared" si="191"/>
        <v>852</v>
      </c>
    </row>
    <row r="210" spans="1:92" ht="13.15" customHeight="1">
      <c r="A210" s="26" t="s">
        <v>1218</v>
      </c>
      <c r="B210" s="27" t="s">
        <v>1219</v>
      </c>
      <c r="C210" s="13" t="s">
        <v>1097</v>
      </c>
      <c r="D210" s="28" t="s">
        <v>1098</v>
      </c>
      <c r="E210" s="30">
        <v>612833.77</v>
      </c>
      <c r="F210" s="30">
        <v>6568927.0499999998</v>
      </c>
      <c r="G210" s="29" t="s">
        <v>1220</v>
      </c>
      <c r="H210" s="30">
        <v>101.29</v>
      </c>
      <c r="I210" s="20">
        <v>0.4</v>
      </c>
      <c r="J210" s="20">
        <v>11.85</v>
      </c>
      <c r="K210" s="20">
        <v>12.2</v>
      </c>
      <c r="L210" s="33">
        <v>5.38</v>
      </c>
      <c r="M210" s="33">
        <f t="shared" si="145"/>
        <v>95.910000000000011</v>
      </c>
      <c r="N210" s="31">
        <v>42850</v>
      </c>
      <c r="O210" s="28" t="s">
        <v>1221</v>
      </c>
      <c r="P210" s="21" t="s">
        <v>83</v>
      </c>
      <c r="Q210" s="32">
        <v>0.4</v>
      </c>
      <c r="R210" s="21" t="s">
        <v>1213</v>
      </c>
      <c r="S210" s="32">
        <v>1</v>
      </c>
      <c r="T210" s="21" t="s">
        <v>1196</v>
      </c>
      <c r="U210" s="32">
        <v>1.6</v>
      </c>
      <c r="V210" s="21" t="s">
        <v>1222</v>
      </c>
      <c r="W210" s="32">
        <v>2.4500000000000002</v>
      </c>
      <c r="X210" s="21" t="s">
        <v>1223</v>
      </c>
      <c r="Y210" s="32">
        <v>0</v>
      </c>
      <c r="Z210" s="21"/>
      <c r="AA210" s="32">
        <v>0</v>
      </c>
      <c r="AB210" s="21"/>
      <c r="AC210" s="32">
        <v>0</v>
      </c>
      <c r="AD210" s="21"/>
      <c r="AE210" s="32">
        <v>0</v>
      </c>
      <c r="AF210" s="21"/>
      <c r="AG210" s="32">
        <v>0</v>
      </c>
      <c r="AH210" s="21"/>
      <c r="AI210" s="42" t="s">
        <v>79</v>
      </c>
      <c r="AJ210" s="42" t="s">
        <v>80</v>
      </c>
      <c r="AM210" s="1" t="s">
        <v>575</v>
      </c>
      <c r="AN210" s="1" t="s">
        <v>1117</v>
      </c>
      <c r="AO210" s="13" t="str">
        <f>algandmed!AP210</f>
        <v>VPA on terve. Avamiseks padrunvõti 19. VPA veepinnal naftasaaduste kiht pole.</v>
      </c>
      <c r="AP210" s="13" t="str">
        <f>algandmed!AQ210</f>
        <v>Proov võeti pumbaga MP-1.</v>
      </c>
      <c r="AQ210" s="13" t="str">
        <f>algandmed!AR210</f>
        <v>Proovi võtmisel 01.09.2017 oli vett VPA-s 37l, pumba sügavus 12m manteltoru otsast. Proov võeti pärast 4-kordse veekoguse välja pumpamist (14 minutit) sagedusel 200Hz. q 0,18. S 1,66</v>
      </c>
      <c r="AR210" s="13" t="str">
        <f>algandmed!AS210</f>
        <v>Jätkata seiret</v>
      </c>
      <c r="AS210" s="28" t="s">
        <v>1104</v>
      </c>
      <c r="AU210" s="1">
        <f t="shared" si="146"/>
        <v>5</v>
      </c>
      <c r="AV210" s="1">
        <f t="shared" si="147"/>
        <v>5</v>
      </c>
      <c r="AW210" s="1">
        <f t="shared" si="148"/>
        <v>10</v>
      </c>
      <c r="AX210" s="1">
        <f t="shared" si="149"/>
        <v>21</v>
      </c>
      <c r="AY210" s="1">
        <f t="shared" si="150"/>
        <v>9</v>
      </c>
      <c r="AZ210" s="1">
        <f t="shared" si="151"/>
        <v>10</v>
      </c>
      <c r="BA210" s="1">
        <f t="shared" si="152"/>
        <v>14</v>
      </c>
      <c r="BB210" s="1">
        <f t="shared" si="153"/>
        <v>6</v>
      </c>
      <c r="BC210" s="1">
        <f t="shared" si="154"/>
        <v>3</v>
      </c>
      <c r="BD210" s="1">
        <f t="shared" si="155"/>
        <v>5</v>
      </c>
      <c r="BE210" s="1">
        <f t="shared" si="156"/>
        <v>4</v>
      </c>
      <c r="BF210" s="1">
        <f t="shared" si="157"/>
        <v>4</v>
      </c>
      <c r="BG210" s="1">
        <f t="shared" si="158"/>
        <v>5</v>
      </c>
      <c r="BH210" s="1">
        <f t="shared" si="159"/>
        <v>5</v>
      </c>
      <c r="BI210" s="1">
        <f t="shared" si="160"/>
        <v>46</v>
      </c>
      <c r="BJ210" s="1">
        <f t="shared" si="161"/>
        <v>4</v>
      </c>
      <c r="BK210" s="1">
        <f t="shared" si="162"/>
        <v>3</v>
      </c>
      <c r="BL210" s="1">
        <f t="shared" si="163"/>
        <v>66</v>
      </c>
      <c r="BM210" s="1">
        <f t="shared" si="164"/>
        <v>1</v>
      </c>
      <c r="BN210" s="1">
        <f t="shared" si="165"/>
        <v>12</v>
      </c>
      <c r="BO210" s="1">
        <f t="shared" si="166"/>
        <v>3</v>
      </c>
      <c r="BP210" s="1">
        <f t="shared" si="167"/>
        <v>94</v>
      </c>
      <c r="BQ210" s="1">
        <f t="shared" si="168"/>
        <v>4</v>
      </c>
      <c r="BR210" s="1">
        <f t="shared" si="169"/>
        <v>139</v>
      </c>
      <c r="BS210" s="1">
        <f t="shared" si="170"/>
        <v>1</v>
      </c>
      <c r="BT210" s="1">
        <f t="shared" si="171"/>
        <v>0</v>
      </c>
      <c r="BU210" s="1">
        <f t="shared" si="172"/>
        <v>1</v>
      </c>
      <c r="BV210" s="1">
        <f t="shared" si="173"/>
        <v>0</v>
      </c>
      <c r="BW210" s="1">
        <f t="shared" si="174"/>
        <v>1</v>
      </c>
      <c r="BX210" s="1">
        <f t="shared" si="175"/>
        <v>0</v>
      </c>
      <c r="BY210" s="1">
        <f t="shared" si="176"/>
        <v>1</v>
      </c>
      <c r="BZ210" s="1">
        <f t="shared" si="177"/>
        <v>0</v>
      </c>
      <c r="CA210" s="1">
        <f t="shared" si="178"/>
        <v>1</v>
      </c>
      <c r="CB210" s="1">
        <f t="shared" si="179"/>
        <v>0</v>
      </c>
      <c r="CC210" s="1">
        <f t="shared" si="180"/>
        <v>14</v>
      </c>
      <c r="CD210" s="1">
        <f t="shared" si="181"/>
        <v>1</v>
      </c>
      <c r="CE210" s="1">
        <f t="shared" si="182"/>
        <v>0</v>
      </c>
      <c r="CF210" s="1">
        <f t="shared" si="183"/>
        <v>0</v>
      </c>
      <c r="CG210" s="1">
        <f t="shared" si="184"/>
        <v>10</v>
      </c>
      <c r="CH210" s="1">
        <f t="shared" si="185"/>
        <v>9</v>
      </c>
      <c r="CI210" s="1">
        <f t="shared" si="186"/>
        <v>77</v>
      </c>
      <c r="CJ210" s="1">
        <f t="shared" si="187"/>
        <v>25</v>
      </c>
      <c r="CK210" s="1">
        <f t="shared" si="188"/>
        <v>182</v>
      </c>
      <c r="CL210" s="1">
        <f t="shared" si="189"/>
        <v>14</v>
      </c>
      <c r="CM210" s="1">
        <f t="shared" si="190"/>
        <v>38</v>
      </c>
      <c r="CN210" s="1">
        <f t="shared" si="191"/>
        <v>853</v>
      </c>
    </row>
    <row r="211" spans="1:92" ht="13.15" customHeight="1">
      <c r="A211" s="26" t="s">
        <v>1224</v>
      </c>
      <c r="B211" s="27" t="s">
        <v>1225</v>
      </c>
      <c r="C211" s="13" t="s">
        <v>1097</v>
      </c>
      <c r="D211" s="28" t="s">
        <v>1098</v>
      </c>
      <c r="E211" s="30">
        <v>613037.1</v>
      </c>
      <c r="F211" s="30">
        <v>6570767.6799999997</v>
      </c>
      <c r="G211" s="29" t="s">
        <v>1226</v>
      </c>
      <c r="H211" s="30">
        <v>96.02</v>
      </c>
      <c r="I211" s="20">
        <v>0.3</v>
      </c>
      <c r="J211" s="20">
        <v>2.2999999999999998</v>
      </c>
      <c r="K211" s="20">
        <v>11.8</v>
      </c>
      <c r="L211" s="33">
        <v>5.19</v>
      </c>
      <c r="M211" s="33">
        <f t="shared" si="145"/>
        <v>90.83</v>
      </c>
      <c r="N211" s="31">
        <v>35411</v>
      </c>
      <c r="O211" s="28" t="s">
        <v>1227</v>
      </c>
      <c r="P211" s="21" t="s">
        <v>83</v>
      </c>
      <c r="Q211" s="32">
        <v>0.4</v>
      </c>
      <c r="R211" s="21" t="s">
        <v>1228</v>
      </c>
      <c r="S211" s="32">
        <v>0.8</v>
      </c>
      <c r="T211" s="21" t="s">
        <v>1196</v>
      </c>
      <c r="U211" s="32">
        <v>1.8</v>
      </c>
      <c r="V211" s="21" t="s">
        <v>390</v>
      </c>
      <c r="W211" s="32">
        <v>1.9</v>
      </c>
      <c r="X211" s="21" t="s">
        <v>1229</v>
      </c>
      <c r="Y211" s="32">
        <v>0</v>
      </c>
      <c r="Z211" s="21"/>
      <c r="AA211" s="32">
        <v>0</v>
      </c>
      <c r="AB211" s="21"/>
      <c r="AC211" s="32">
        <v>0</v>
      </c>
      <c r="AD211" s="21"/>
      <c r="AE211" s="32">
        <v>0</v>
      </c>
      <c r="AF211" s="21"/>
      <c r="AG211" s="32">
        <v>0</v>
      </c>
      <c r="AH211" s="21"/>
      <c r="AI211" s="42" t="s">
        <v>1230</v>
      </c>
      <c r="AJ211" s="34" t="s">
        <v>1231</v>
      </c>
      <c r="AK211" s="3" t="s">
        <v>1819</v>
      </c>
      <c r="AM211" s="1" t="s">
        <v>575</v>
      </c>
      <c r="AN211" s="1" t="s">
        <v>1103</v>
      </c>
      <c r="AO211" s="13" t="str">
        <f>algandmed!AP211</f>
        <v>VPA-l puudub päis ja VPA on kinni loobitud sügavuseni 2,6m manteltorust. VPA on korduvalt läbipuuritud ja puhastatud.</v>
      </c>
      <c r="AP211" s="13" t="str">
        <f>algandmed!AQ211</f>
        <v>Proovi ei saa võtta.</v>
      </c>
      <c r="AQ211" s="13" t="str">
        <f>algandmed!AR211</f>
        <v>-</v>
      </c>
      <c r="AR211" s="13" t="str">
        <f>algandmed!AS211</f>
        <v>VPA tuleb puhastada settest ja nõuetekohaselt likvideerida. Taastamine pole otstarbekas. VPA-d on korduvalt puhastatud täisloobitud settest ja kividest.</v>
      </c>
      <c r="AS211" s="28" t="s">
        <v>1104</v>
      </c>
      <c r="AU211" s="1">
        <f t="shared" si="146"/>
        <v>5</v>
      </c>
      <c r="AV211" s="1">
        <f t="shared" si="147"/>
        <v>5</v>
      </c>
      <c r="AW211" s="1">
        <f t="shared" si="148"/>
        <v>10</v>
      </c>
      <c r="AX211" s="1">
        <f t="shared" si="149"/>
        <v>21</v>
      </c>
      <c r="AY211" s="1">
        <f t="shared" si="150"/>
        <v>8</v>
      </c>
      <c r="AZ211" s="1">
        <f t="shared" si="151"/>
        <v>10</v>
      </c>
      <c r="BA211" s="1">
        <f t="shared" si="152"/>
        <v>14</v>
      </c>
      <c r="BB211" s="1">
        <f t="shared" si="153"/>
        <v>5</v>
      </c>
      <c r="BC211" s="1">
        <f t="shared" si="154"/>
        <v>3</v>
      </c>
      <c r="BD211" s="1">
        <f t="shared" si="155"/>
        <v>3</v>
      </c>
      <c r="BE211" s="1">
        <f t="shared" si="156"/>
        <v>4</v>
      </c>
      <c r="BF211" s="1">
        <f t="shared" si="157"/>
        <v>4</v>
      </c>
      <c r="BG211" s="1">
        <f t="shared" si="158"/>
        <v>5</v>
      </c>
      <c r="BH211" s="1">
        <f t="shared" si="159"/>
        <v>5</v>
      </c>
      <c r="BI211" s="1">
        <f t="shared" si="160"/>
        <v>47</v>
      </c>
      <c r="BJ211" s="1">
        <f t="shared" si="161"/>
        <v>4</v>
      </c>
      <c r="BK211" s="1">
        <f t="shared" si="162"/>
        <v>3</v>
      </c>
      <c r="BL211" s="1">
        <f t="shared" si="163"/>
        <v>66</v>
      </c>
      <c r="BM211" s="1">
        <f t="shared" si="164"/>
        <v>3</v>
      </c>
      <c r="BN211" s="1">
        <f t="shared" si="165"/>
        <v>12</v>
      </c>
      <c r="BO211" s="1">
        <f t="shared" si="166"/>
        <v>3</v>
      </c>
      <c r="BP211" s="1">
        <f t="shared" si="167"/>
        <v>20</v>
      </c>
      <c r="BQ211" s="1">
        <f t="shared" si="168"/>
        <v>3</v>
      </c>
      <c r="BR211" s="1">
        <f t="shared" si="169"/>
        <v>116</v>
      </c>
      <c r="BS211" s="1">
        <f t="shared" si="170"/>
        <v>1</v>
      </c>
      <c r="BT211" s="1">
        <f t="shared" si="171"/>
        <v>0</v>
      </c>
      <c r="BU211" s="1">
        <f t="shared" si="172"/>
        <v>1</v>
      </c>
      <c r="BV211" s="1">
        <f t="shared" si="173"/>
        <v>0</v>
      </c>
      <c r="BW211" s="1">
        <f t="shared" si="174"/>
        <v>1</v>
      </c>
      <c r="BX211" s="1">
        <f t="shared" si="175"/>
        <v>0</v>
      </c>
      <c r="BY211" s="1">
        <f t="shared" si="176"/>
        <v>1</v>
      </c>
      <c r="BZ211" s="1">
        <f t="shared" si="177"/>
        <v>0</v>
      </c>
      <c r="CA211" s="1">
        <f t="shared" si="178"/>
        <v>1</v>
      </c>
      <c r="CB211" s="1">
        <f t="shared" si="179"/>
        <v>0</v>
      </c>
      <c r="CC211" s="1">
        <f t="shared" si="180"/>
        <v>32</v>
      </c>
      <c r="CD211" s="1">
        <f t="shared" si="181"/>
        <v>11</v>
      </c>
      <c r="CE211" s="1">
        <f t="shared" si="182"/>
        <v>72</v>
      </c>
      <c r="CF211" s="1">
        <f t="shared" si="183"/>
        <v>0</v>
      </c>
      <c r="CG211" s="1">
        <f t="shared" si="184"/>
        <v>10</v>
      </c>
      <c r="CH211" s="1">
        <f t="shared" si="185"/>
        <v>9</v>
      </c>
      <c r="CI211" s="1">
        <f t="shared" si="186"/>
        <v>117</v>
      </c>
      <c r="CJ211" s="1">
        <f t="shared" si="187"/>
        <v>20</v>
      </c>
      <c r="CK211" s="1">
        <f t="shared" si="188"/>
        <v>1</v>
      </c>
      <c r="CL211" s="1">
        <f t="shared" si="189"/>
        <v>152</v>
      </c>
      <c r="CM211" s="1">
        <f t="shared" si="190"/>
        <v>38</v>
      </c>
      <c r="CN211" s="1">
        <f t="shared" si="191"/>
        <v>846</v>
      </c>
    </row>
    <row r="212" spans="1:92" ht="13.15" customHeight="1">
      <c r="A212" s="26" t="s">
        <v>1232</v>
      </c>
      <c r="B212" s="27" t="s">
        <v>1233</v>
      </c>
      <c r="C212" s="13" t="s">
        <v>1097</v>
      </c>
      <c r="D212" s="28" t="s">
        <v>1098</v>
      </c>
      <c r="E212" s="30">
        <v>613969.17000000004</v>
      </c>
      <c r="F212" s="30">
        <v>6570322.5599999996</v>
      </c>
      <c r="G212" s="29" t="s">
        <v>1234</v>
      </c>
      <c r="H212" s="30">
        <v>100.6</v>
      </c>
      <c r="I212" s="20">
        <v>0.7</v>
      </c>
      <c r="J212" s="20">
        <v>12.47</v>
      </c>
      <c r="K212" s="20">
        <v>12.8</v>
      </c>
      <c r="L212" s="33">
        <v>7.93</v>
      </c>
      <c r="M212" s="33">
        <f t="shared" si="145"/>
        <v>92.669999999999987</v>
      </c>
      <c r="N212" s="31">
        <v>42853</v>
      </c>
      <c r="O212" s="28" t="s">
        <v>1235</v>
      </c>
      <c r="P212" s="21" t="s">
        <v>83</v>
      </c>
      <c r="Q212" s="32">
        <v>0.4</v>
      </c>
      <c r="R212" s="21" t="s">
        <v>1236</v>
      </c>
      <c r="S212" s="32">
        <v>1</v>
      </c>
      <c r="T212" s="21" t="s">
        <v>1237</v>
      </c>
      <c r="U212" s="32">
        <v>1.35</v>
      </c>
      <c r="V212" s="21" t="s">
        <v>1238</v>
      </c>
      <c r="W212" s="32">
        <v>0</v>
      </c>
      <c r="X212" s="21"/>
      <c r="Y212" s="32">
        <v>0</v>
      </c>
      <c r="Z212" s="21"/>
      <c r="AA212" s="32">
        <v>0</v>
      </c>
      <c r="AB212" s="21"/>
      <c r="AC212" s="32">
        <v>0</v>
      </c>
      <c r="AD212" s="21"/>
      <c r="AE212" s="32">
        <v>0</v>
      </c>
      <c r="AF212" s="21"/>
      <c r="AG212" s="32">
        <v>0</v>
      </c>
      <c r="AH212" s="21"/>
      <c r="AI212" s="42" t="s">
        <v>1239</v>
      </c>
      <c r="AJ212" s="42" t="s">
        <v>1240</v>
      </c>
      <c r="AK212" s="45"/>
      <c r="AM212" s="1" t="s">
        <v>575</v>
      </c>
      <c r="AN212" s="1" t="s">
        <v>1117</v>
      </c>
      <c r="AO212" s="13" t="str">
        <f>algandmed!AP212</f>
        <v>VPA on terve. Avamiseks 6-kantvõti 8. Veepinnal naftasaaduste kihti pole. Algne sügavus oli oli 12,8m. Varasemal ajal pole naftasaaduste kihti VPA-s avastatud.</v>
      </c>
      <c r="AP212" s="13" t="str">
        <f>algandmed!AQ212</f>
        <v>Proov võeti pumbaga MP-1. Varasemal ajal pole naftasaaduste kihti VPA-s avastatud.</v>
      </c>
      <c r="AQ212" s="13" t="str">
        <f>algandmed!AR212</f>
        <v>Proovi võtmisel 29.08.2017 oli vett VPA-s 50l, pumba sügavus 13m manteltoru otsast. Pumbates sagedusega 200Hz alanes veetase pumbani. Proov võeti pärast 4-kordse veekoguse välja pumpamist (55 minutit) sagedusel 150Hz. q  0,06. S 4,76.</v>
      </c>
      <c r="AR212" s="13" t="str">
        <f>algandmed!AS212</f>
        <v>VPA tuleb puhastada settest ja nõuetekohaselt likvideerida.</v>
      </c>
      <c r="AS212" s="28" t="s">
        <v>1104</v>
      </c>
      <c r="AU212" s="1">
        <f t="shared" si="146"/>
        <v>5</v>
      </c>
      <c r="AV212" s="1">
        <f t="shared" si="147"/>
        <v>5</v>
      </c>
      <c r="AW212" s="1">
        <f t="shared" si="148"/>
        <v>10</v>
      </c>
      <c r="AX212" s="1">
        <f t="shared" si="149"/>
        <v>21</v>
      </c>
      <c r="AY212" s="1">
        <f t="shared" si="150"/>
        <v>9</v>
      </c>
      <c r="AZ212" s="1">
        <f t="shared" si="151"/>
        <v>10</v>
      </c>
      <c r="BA212" s="1">
        <f t="shared" si="152"/>
        <v>14</v>
      </c>
      <c r="BB212" s="1">
        <f t="shared" si="153"/>
        <v>5</v>
      </c>
      <c r="BC212" s="1">
        <f t="shared" si="154"/>
        <v>3</v>
      </c>
      <c r="BD212" s="1">
        <f t="shared" si="155"/>
        <v>5</v>
      </c>
      <c r="BE212" s="1">
        <f t="shared" si="156"/>
        <v>4</v>
      </c>
      <c r="BF212" s="1">
        <f t="shared" si="157"/>
        <v>4</v>
      </c>
      <c r="BG212" s="1">
        <f t="shared" si="158"/>
        <v>5</v>
      </c>
      <c r="BH212" s="1">
        <f t="shared" si="159"/>
        <v>5</v>
      </c>
      <c r="BI212" s="1">
        <f t="shared" si="160"/>
        <v>45</v>
      </c>
      <c r="BJ212" s="1">
        <f t="shared" si="161"/>
        <v>4</v>
      </c>
      <c r="BK212" s="1">
        <f t="shared" si="162"/>
        <v>3</v>
      </c>
      <c r="BL212" s="1">
        <f t="shared" si="163"/>
        <v>85</v>
      </c>
      <c r="BM212" s="1">
        <f t="shared" si="164"/>
        <v>1</v>
      </c>
      <c r="BN212" s="1">
        <f t="shared" si="165"/>
        <v>34</v>
      </c>
      <c r="BO212" s="1">
        <f t="shared" si="166"/>
        <v>4</v>
      </c>
      <c r="BP212" s="1">
        <f t="shared" si="167"/>
        <v>109</v>
      </c>
      <c r="BQ212" s="1">
        <f t="shared" si="168"/>
        <v>1</v>
      </c>
      <c r="BR212" s="1">
        <f t="shared" si="169"/>
        <v>0</v>
      </c>
      <c r="BS212" s="1">
        <f t="shared" si="170"/>
        <v>1</v>
      </c>
      <c r="BT212" s="1">
        <f t="shared" si="171"/>
        <v>0</v>
      </c>
      <c r="BU212" s="1">
        <f t="shared" si="172"/>
        <v>1</v>
      </c>
      <c r="BV212" s="1">
        <f t="shared" si="173"/>
        <v>0</v>
      </c>
      <c r="BW212" s="1">
        <f t="shared" si="174"/>
        <v>1</v>
      </c>
      <c r="BX212" s="1">
        <f t="shared" si="175"/>
        <v>0</v>
      </c>
      <c r="BY212" s="1">
        <f t="shared" si="176"/>
        <v>1</v>
      </c>
      <c r="BZ212" s="1">
        <f t="shared" si="177"/>
        <v>0</v>
      </c>
      <c r="CA212" s="1">
        <f t="shared" si="178"/>
        <v>1</v>
      </c>
      <c r="CB212" s="1">
        <f t="shared" si="179"/>
        <v>0</v>
      </c>
      <c r="CC212" s="1">
        <f t="shared" si="180"/>
        <v>9</v>
      </c>
      <c r="CD212" s="1">
        <f t="shared" si="181"/>
        <v>11</v>
      </c>
      <c r="CE212" s="1">
        <f t="shared" si="182"/>
        <v>0</v>
      </c>
      <c r="CF212" s="1">
        <f t="shared" si="183"/>
        <v>0</v>
      </c>
      <c r="CG212" s="1">
        <f t="shared" si="184"/>
        <v>10</v>
      </c>
      <c r="CH212" s="1">
        <f t="shared" si="185"/>
        <v>9</v>
      </c>
      <c r="CI212" s="1">
        <f t="shared" si="186"/>
        <v>159</v>
      </c>
      <c r="CJ212" s="1">
        <f t="shared" si="187"/>
        <v>82</v>
      </c>
      <c r="CK212" s="1">
        <f t="shared" si="188"/>
        <v>234</v>
      </c>
      <c r="CL212" s="1">
        <f t="shared" si="189"/>
        <v>59</v>
      </c>
      <c r="CM212" s="1">
        <f t="shared" si="190"/>
        <v>38</v>
      </c>
      <c r="CN212" s="1">
        <f t="shared" si="191"/>
        <v>1007</v>
      </c>
    </row>
    <row r="213" spans="1:92" ht="13.15" customHeight="1">
      <c r="A213" s="26"/>
      <c r="B213" s="27" t="s">
        <v>1241</v>
      </c>
      <c r="C213" s="13" t="s">
        <v>1097</v>
      </c>
      <c r="D213" s="28" t="s">
        <v>1098</v>
      </c>
      <c r="E213" s="33">
        <v>612575.22</v>
      </c>
      <c r="F213" s="33">
        <v>6569500.1299999999</v>
      </c>
      <c r="G213" s="29" t="s">
        <v>1099</v>
      </c>
      <c r="H213" s="33">
        <v>100.25</v>
      </c>
      <c r="I213" s="20">
        <v>0.2</v>
      </c>
      <c r="J213" s="20">
        <v>25.36</v>
      </c>
      <c r="K213" s="20">
        <v>25</v>
      </c>
      <c r="L213" s="33">
        <v>5.58</v>
      </c>
      <c r="M213" s="33">
        <f t="shared" si="145"/>
        <v>94.67</v>
      </c>
      <c r="N213" s="31">
        <v>42853</v>
      </c>
      <c r="O213" s="28" t="s">
        <v>1242</v>
      </c>
      <c r="P213" s="21" t="s">
        <v>83</v>
      </c>
      <c r="Q213" s="32">
        <v>0.3</v>
      </c>
      <c r="R213" s="21" t="s">
        <v>1243</v>
      </c>
      <c r="S213" s="32">
        <v>1.5</v>
      </c>
      <c r="T213" s="21" t="s">
        <v>390</v>
      </c>
      <c r="U213" s="32">
        <v>1.8</v>
      </c>
      <c r="V213" s="21" t="s">
        <v>1244</v>
      </c>
      <c r="W213" s="32">
        <v>0</v>
      </c>
      <c r="X213" s="21"/>
      <c r="Y213" s="32">
        <v>0</v>
      </c>
      <c r="Z213" s="21"/>
      <c r="AA213" s="32">
        <v>0</v>
      </c>
      <c r="AB213" s="21"/>
      <c r="AC213" s="32">
        <v>0</v>
      </c>
      <c r="AD213" s="21"/>
      <c r="AE213" s="32">
        <v>0</v>
      </c>
      <c r="AF213" s="21"/>
      <c r="AG213" s="32">
        <v>0</v>
      </c>
      <c r="AH213" s="21"/>
      <c r="AI213" s="42" t="s">
        <v>79</v>
      </c>
      <c r="AJ213" s="42" t="s">
        <v>80</v>
      </c>
      <c r="AM213" s="1" t="s">
        <v>575</v>
      </c>
      <c r="AN213" s="1" t="s">
        <v>1103</v>
      </c>
      <c r="AO213" s="13" t="str">
        <f>algandmed!AP213</f>
        <v>VPA on terve. Avamiseks padrunvõti 14. Veepinnal naftasaaduste kihti pole.</v>
      </c>
      <c r="AP213" s="13" t="str">
        <f>algandmed!AQ213</f>
        <v>Proov võeti pumbaga MP-1.</v>
      </c>
      <c r="AQ213" s="13" t="str">
        <f>algandmed!AR213</f>
        <v>Proovi võtmisel 01.09.2017 oli vett VPA-s 178l, pumba sügavus 17,3m manteltoru otsast. Proov võeti pärast 4-kordse veekoguse välja pumpamist (44 minutit) sagedusel 250Hz. q 0,27. S 0,84</v>
      </c>
      <c r="AR213" s="13" t="str">
        <f>algandmed!AS213</f>
        <v>Jätkata seiret</v>
      </c>
      <c r="AS213" s="28" t="s">
        <v>1104</v>
      </c>
      <c r="AU213" s="1">
        <f t="shared" si="146"/>
        <v>0</v>
      </c>
      <c r="AV213" s="1">
        <f t="shared" si="147"/>
        <v>6</v>
      </c>
      <c r="AW213" s="1">
        <f t="shared" si="148"/>
        <v>10</v>
      </c>
      <c r="AX213" s="1">
        <f t="shared" si="149"/>
        <v>21</v>
      </c>
      <c r="AY213" s="1">
        <f t="shared" si="150"/>
        <v>9</v>
      </c>
      <c r="AZ213" s="1">
        <f t="shared" si="151"/>
        <v>10</v>
      </c>
      <c r="BA213" s="1">
        <f t="shared" si="152"/>
        <v>14</v>
      </c>
      <c r="BB213" s="1">
        <f t="shared" si="153"/>
        <v>6</v>
      </c>
      <c r="BC213" s="1">
        <f t="shared" si="154"/>
        <v>3</v>
      </c>
      <c r="BD213" s="1">
        <f t="shared" si="155"/>
        <v>5</v>
      </c>
      <c r="BE213" s="1">
        <f t="shared" si="156"/>
        <v>2</v>
      </c>
      <c r="BF213" s="1">
        <f t="shared" si="157"/>
        <v>4</v>
      </c>
      <c r="BG213" s="1">
        <f t="shared" si="158"/>
        <v>5</v>
      </c>
      <c r="BH213" s="1">
        <f t="shared" si="159"/>
        <v>5</v>
      </c>
      <c r="BI213" s="1">
        <f t="shared" si="160"/>
        <v>48</v>
      </c>
      <c r="BJ213" s="1">
        <f t="shared" si="161"/>
        <v>4</v>
      </c>
      <c r="BK213" s="1">
        <f t="shared" si="162"/>
        <v>3</v>
      </c>
      <c r="BL213" s="1">
        <f t="shared" si="163"/>
        <v>135</v>
      </c>
      <c r="BM213" s="1">
        <f t="shared" si="164"/>
        <v>3</v>
      </c>
      <c r="BN213" s="1">
        <f t="shared" si="165"/>
        <v>20</v>
      </c>
      <c r="BO213" s="1">
        <f t="shared" si="166"/>
        <v>3</v>
      </c>
      <c r="BP213" s="1">
        <f t="shared" si="167"/>
        <v>129</v>
      </c>
      <c r="BQ213" s="1">
        <f t="shared" si="168"/>
        <v>1</v>
      </c>
      <c r="BR213" s="1">
        <f t="shared" si="169"/>
        <v>0</v>
      </c>
      <c r="BS213" s="1">
        <f t="shared" si="170"/>
        <v>1</v>
      </c>
      <c r="BT213" s="1">
        <f t="shared" si="171"/>
        <v>0</v>
      </c>
      <c r="BU213" s="1">
        <f t="shared" si="172"/>
        <v>1</v>
      </c>
      <c r="BV213" s="1">
        <f t="shared" si="173"/>
        <v>0</v>
      </c>
      <c r="BW213" s="1">
        <f t="shared" si="174"/>
        <v>1</v>
      </c>
      <c r="BX213" s="1">
        <f t="shared" si="175"/>
        <v>0</v>
      </c>
      <c r="BY213" s="1">
        <f t="shared" si="176"/>
        <v>1</v>
      </c>
      <c r="BZ213" s="1">
        <f t="shared" si="177"/>
        <v>0</v>
      </c>
      <c r="CA213" s="1">
        <f t="shared" si="178"/>
        <v>1</v>
      </c>
      <c r="CB213" s="1">
        <f t="shared" si="179"/>
        <v>0</v>
      </c>
      <c r="CC213" s="1">
        <f t="shared" si="180"/>
        <v>14</v>
      </c>
      <c r="CD213" s="1">
        <f t="shared" si="181"/>
        <v>1</v>
      </c>
      <c r="CE213" s="1">
        <f t="shared" si="182"/>
        <v>0</v>
      </c>
      <c r="CF213" s="1">
        <f t="shared" si="183"/>
        <v>0</v>
      </c>
      <c r="CG213" s="1">
        <f t="shared" si="184"/>
        <v>10</v>
      </c>
      <c r="CH213" s="1">
        <f t="shared" si="185"/>
        <v>9</v>
      </c>
      <c r="CI213" s="1">
        <f t="shared" si="186"/>
        <v>74</v>
      </c>
      <c r="CJ213" s="1">
        <f t="shared" si="187"/>
        <v>25</v>
      </c>
      <c r="CK213" s="1">
        <f t="shared" si="188"/>
        <v>185</v>
      </c>
      <c r="CL213" s="1">
        <f t="shared" si="189"/>
        <v>14</v>
      </c>
      <c r="CM213" s="1">
        <f t="shared" si="190"/>
        <v>38</v>
      </c>
      <c r="CN213" s="1">
        <f t="shared" si="191"/>
        <v>821</v>
      </c>
    </row>
    <row r="214" spans="1:92" ht="13.15" customHeight="1">
      <c r="A214" s="26" t="s">
        <v>1245</v>
      </c>
      <c r="B214" s="27" t="s">
        <v>1246</v>
      </c>
      <c r="C214" s="13" t="s">
        <v>1097</v>
      </c>
      <c r="D214" s="28" t="s">
        <v>1098</v>
      </c>
      <c r="E214" s="30">
        <v>612574.59</v>
      </c>
      <c r="F214" s="30">
        <v>6569506.9900000002</v>
      </c>
      <c r="G214" s="29" t="s">
        <v>1099</v>
      </c>
      <c r="H214" s="30">
        <v>100.63</v>
      </c>
      <c r="I214" s="20">
        <v>0.64</v>
      </c>
      <c r="J214" s="20">
        <v>0.08</v>
      </c>
      <c r="K214" s="20">
        <v>12</v>
      </c>
      <c r="L214" s="33">
        <v>4.5600000000000005</v>
      </c>
      <c r="M214" s="33">
        <f t="shared" si="145"/>
        <v>96.07</v>
      </c>
      <c r="N214" s="31">
        <v>35411</v>
      </c>
      <c r="O214" s="28" t="s">
        <v>1247</v>
      </c>
      <c r="P214" s="21" t="s">
        <v>83</v>
      </c>
      <c r="Q214" s="32">
        <v>0.4</v>
      </c>
      <c r="R214" s="21" t="s">
        <v>1248</v>
      </c>
      <c r="S214" s="32">
        <v>1.3</v>
      </c>
      <c r="T214" s="21" t="s">
        <v>1196</v>
      </c>
      <c r="U214" s="32">
        <v>1.5</v>
      </c>
      <c r="V214" s="21" t="s">
        <v>1249</v>
      </c>
      <c r="W214" s="32">
        <v>7.5</v>
      </c>
      <c r="X214" s="21" t="s">
        <v>1250</v>
      </c>
      <c r="Y214" s="32">
        <v>0</v>
      </c>
      <c r="Z214" s="21"/>
      <c r="AA214" s="32">
        <v>0</v>
      </c>
      <c r="AB214" s="21"/>
      <c r="AC214" s="32">
        <v>0</v>
      </c>
      <c r="AD214" s="21"/>
      <c r="AE214" s="32">
        <v>0</v>
      </c>
      <c r="AF214" s="21"/>
      <c r="AG214" s="32">
        <v>0</v>
      </c>
      <c r="AH214" s="21"/>
      <c r="AI214" s="42" t="s">
        <v>79</v>
      </c>
      <c r="AJ214" s="42" t="s">
        <v>80</v>
      </c>
      <c r="AM214" s="1" t="s">
        <v>575</v>
      </c>
      <c r="AN214" s="1" t="s">
        <v>1103</v>
      </c>
      <c r="AO214" s="13" t="str">
        <f>algandmed!AP214</f>
        <v>VPA-l puudub päis, VPA on täis loobitud sügavusel 0,72m torust ja toru kõveraks sõidetud. VPA-st on veeproov võetud ühel korral (11.09.2007).</v>
      </c>
      <c r="AP214" s="13" t="str">
        <f>algandmed!AQ214</f>
        <v>Proovi ei saa võtta.</v>
      </c>
      <c r="AQ214" s="13" t="str">
        <f>algandmed!AR214</f>
        <v>-</v>
      </c>
      <c r="AR214" s="13" t="str">
        <f>algandmed!AS214</f>
        <v>VPA tuleb puhastada settest, remontida kaitsetoru ja jätkata seiret.</v>
      </c>
      <c r="AS214" s="28" t="s">
        <v>1104</v>
      </c>
      <c r="AU214" s="1">
        <f t="shared" si="146"/>
        <v>5</v>
      </c>
      <c r="AV214" s="1">
        <f t="shared" si="147"/>
        <v>6</v>
      </c>
      <c r="AW214" s="1">
        <f t="shared" si="148"/>
        <v>10</v>
      </c>
      <c r="AX214" s="1">
        <f t="shared" si="149"/>
        <v>21</v>
      </c>
      <c r="AY214" s="1">
        <f t="shared" si="150"/>
        <v>9</v>
      </c>
      <c r="AZ214" s="1">
        <f t="shared" si="151"/>
        <v>10</v>
      </c>
      <c r="BA214" s="1">
        <f t="shared" si="152"/>
        <v>14</v>
      </c>
      <c r="BB214" s="1">
        <f t="shared" si="153"/>
        <v>6</v>
      </c>
      <c r="BC214" s="1">
        <f t="shared" si="154"/>
        <v>4</v>
      </c>
      <c r="BD214" s="1">
        <f t="shared" si="155"/>
        <v>4</v>
      </c>
      <c r="BE214" s="1">
        <f t="shared" si="156"/>
        <v>2</v>
      </c>
      <c r="BF214" s="1">
        <f t="shared" si="157"/>
        <v>4</v>
      </c>
      <c r="BG214" s="1">
        <f t="shared" si="158"/>
        <v>5</v>
      </c>
      <c r="BH214" s="1">
        <f t="shared" si="159"/>
        <v>5</v>
      </c>
      <c r="BI214" s="1">
        <f t="shared" si="160"/>
        <v>45</v>
      </c>
      <c r="BJ214" s="1">
        <f t="shared" si="161"/>
        <v>4</v>
      </c>
      <c r="BK214" s="1">
        <f t="shared" si="162"/>
        <v>3</v>
      </c>
      <c r="BL214" s="1">
        <f t="shared" si="163"/>
        <v>132</v>
      </c>
      <c r="BM214" s="1">
        <f t="shared" si="164"/>
        <v>3</v>
      </c>
      <c r="BN214" s="1">
        <f t="shared" si="165"/>
        <v>12</v>
      </c>
      <c r="BO214" s="1">
        <f t="shared" si="166"/>
        <v>3</v>
      </c>
      <c r="BP214" s="1">
        <f t="shared" si="167"/>
        <v>149</v>
      </c>
      <c r="BQ214" s="1">
        <f t="shared" si="168"/>
        <v>3</v>
      </c>
      <c r="BR214" s="1">
        <f t="shared" si="169"/>
        <v>145</v>
      </c>
      <c r="BS214" s="1">
        <f t="shared" si="170"/>
        <v>1</v>
      </c>
      <c r="BT214" s="1">
        <f t="shared" si="171"/>
        <v>0</v>
      </c>
      <c r="BU214" s="1">
        <f t="shared" si="172"/>
        <v>1</v>
      </c>
      <c r="BV214" s="1">
        <f t="shared" si="173"/>
        <v>0</v>
      </c>
      <c r="BW214" s="1">
        <f t="shared" si="174"/>
        <v>1</v>
      </c>
      <c r="BX214" s="1">
        <f t="shared" si="175"/>
        <v>0</v>
      </c>
      <c r="BY214" s="1">
        <f t="shared" si="176"/>
        <v>1</v>
      </c>
      <c r="BZ214" s="1">
        <f t="shared" si="177"/>
        <v>0</v>
      </c>
      <c r="CA214" s="1">
        <f t="shared" si="178"/>
        <v>1</v>
      </c>
      <c r="CB214" s="1">
        <f t="shared" si="179"/>
        <v>0</v>
      </c>
      <c r="CC214" s="1">
        <f t="shared" si="180"/>
        <v>14</v>
      </c>
      <c r="CD214" s="1">
        <f t="shared" si="181"/>
        <v>1</v>
      </c>
      <c r="CE214" s="1">
        <f t="shared" si="182"/>
        <v>0</v>
      </c>
      <c r="CF214" s="1">
        <f t="shared" si="183"/>
        <v>0</v>
      </c>
      <c r="CG214" s="1">
        <f t="shared" si="184"/>
        <v>10</v>
      </c>
      <c r="CH214" s="1">
        <f t="shared" si="185"/>
        <v>9</v>
      </c>
      <c r="CI214" s="1">
        <f t="shared" si="186"/>
        <v>141</v>
      </c>
      <c r="CJ214" s="1">
        <f t="shared" si="187"/>
        <v>20</v>
      </c>
      <c r="CK214" s="1">
        <f t="shared" si="188"/>
        <v>1</v>
      </c>
      <c r="CL214" s="1">
        <f t="shared" si="189"/>
        <v>68</v>
      </c>
      <c r="CM214" s="1">
        <f t="shared" si="190"/>
        <v>38</v>
      </c>
      <c r="CN214" s="1">
        <f t="shared" si="191"/>
        <v>911</v>
      </c>
    </row>
    <row r="215" spans="1:92" ht="13.15" customHeight="1">
      <c r="A215" s="26"/>
      <c r="B215" s="27" t="s">
        <v>1251</v>
      </c>
      <c r="C215" s="13" t="s">
        <v>1097</v>
      </c>
      <c r="D215" s="28" t="s">
        <v>1098</v>
      </c>
      <c r="E215" s="30">
        <v>612646.66</v>
      </c>
      <c r="F215" s="30">
        <v>6569154.96</v>
      </c>
      <c r="G215" s="29" t="s">
        <v>1105</v>
      </c>
      <c r="H215" s="30">
        <v>101.18</v>
      </c>
      <c r="I215" s="20">
        <v>0.94</v>
      </c>
      <c r="J215" s="20">
        <v>25.4</v>
      </c>
      <c r="K215" s="20">
        <v>25</v>
      </c>
      <c r="L215" s="33">
        <v>5.71</v>
      </c>
      <c r="M215" s="33">
        <f t="shared" si="145"/>
        <v>95.470000000000013</v>
      </c>
      <c r="N215" s="31">
        <v>42853</v>
      </c>
      <c r="O215" s="28" t="s">
        <v>1252</v>
      </c>
      <c r="P215" s="21" t="s">
        <v>83</v>
      </c>
      <c r="Q215" s="32">
        <v>0.4</v>
      </c>
      <c r="R215" s="21" t="s">
        <v>1253</v>
      </c>
      <c r="S215" s="32">
        <v>0.8</v>
      </c>
      <c r="T215" s="21" t="s">
        <v>390</v>
      </c>
      <c r="U215" s="32">
        <v>2</v>
      </c>
      <c r="V215" s="21" t="s">
        <v>1254</v>
      </c>
      <c r="W215" s="32">
        <v>0</v>
      </c>
      <c r="X215" s="21"/>
      <c r="Y215" s="32">
        <v>0</v>
      </c>
      <c r="Z215" s="21"/>
      <c r="AA215" s="32">
        <v>0</v>
      </c>
      <c r="AB215" s="21"/>
      <c r="AC215" s="32">
        <v>0</v>
      </c>
      <c r="AD215" s="21"/>
      <c r="AE215" s="32">
        <v>0</v>
      </c>
      <c r="AF215" s="21"/>
      <c r="AG215" s="32">
        <v>0</v>
      </c>
      <c r="AH215" s="21"/>
      <c r="AI215" s="42" t="s">
        <v>79</v>
      </c>
      <c r="AJ215" s="42" t="s">
        <v>80</v>
      </c>
      <c r="AM215" s="1" t="s">
        <v>575</v>
      </c>
      <c r="AN215" s="1" t="s">
        <v>1103</v>
      </c>
      <c r="AO215" s="13" t="str">
        <f>algandmed!AP215</f>
        <v>VPA on terve. Avamiseks padrunvõti 19. Veepinnal naftasaaduste kihti pole.</v>
      </c>
      <c r="AP215" s="13" t="str">
        <f>algandmed!AQ215</f>
        <v>Proov võeti pumbaga MP-1.</v>
      </c>
      <c r="AQ215" s="13" t="str">
        <f>algandmed!AR215</f>
        <v>Proovi võtmisel 31.08.2017 oli vett VPA-s 177l, pumba sügavus 18m manteltoru otsast. Proov võeti pärast 4-kordse veekoguse välja pumpamist (41 minutit) sagedusel 250Hz. q 0,29. S 0,31</v>
      </c>
      <c r="AR215" s="13" t="str">
        <f>algandmed!AS215</f>
        <v>Jätkata seiret</v>
      </c>
      <c r="AS215" s="28" t="s">
        <v>1104</v>
      </c>
      <c r="AU215" s="1">
        <f t="shared" si="146"/>
        <v>0</v>
      </c>
      <c r="AV215" s="1">
        <f t="shared" si="147"/>
        <v>6</v>
      </c>
      <c r="AW215" s="1">
        <f t="shared" si="148"/>
        <v>10</v>
      </c>
      <c r="AX215" s="1">
        <f t="shared" si="149"/>
        <v>21</v>
      </c>
      <c r="AY215" s="1">
        <f t="shared" si="150"/>
        <v>9</v>
      </c>
      <c r="AZ215" s="1">
        <f t="shared" si="151"/>
        <v>10</v>
      </c>
      <c r="BA215" s="1">
        <f t="shared" si="152"/>
        <v>14</v>
      </c>
      <c r="BB215" s="1">
        <f t="shared" si="153"/>
        <v>6</v>
      </c>
      <c r="BC215" s="1">
        <f t="shared" si="154"/>
        <v>4</v>
      </c>
      <c r="BD215" s="1">
        <f t="shared" si="155"/>
        <v>4</v>
      </c>
      <c r="BE215" s="1">
        <f t="shared" si="156"/>
        <v>2</v>
      </c>
      <c r="BF215" s="1">
        <f t="shared" si="157"/>
        <v>4</v>
      </c>
      <c r="BG215" s="1">
        <f t="shared" si="158"/>
        <v>5</v>
      </c>
      <c r="BH215" s="1">
        <f t="shared" si="159"/>
        <v>5</v>
      </c>
      <c r="BI215" s="1">
        <f t="shared" si="160"/>
        <v>48</v>
      </c>
      <c r="BJ215" s="1">
        <f t="shared" si="161"/>
        <v>4</v>
      </c>
      <c r="BK215" s="1">
        <f t="shared" si="162"/>
        <v>3</v>
      </c>
      <c r="BL215" s="1">
        <f t="shared" si="163"/>
        <v>67</v>
      </c>
      <c r="BM215" s="1">
        <f t="shared" si="164"/>
        <v>3</v>
      </c>
      <c r="BN215" s="1">
        <f t="shared" si="165"/>
        <v>20</v>
      </c>
      <c r="BO215" s="1">
        <f t="shared" si="166"/>
        <v>1</v>
      </c>
      <c r="BP215" s="1">
        <f t="shared" si="167"/>
        <v>125</v>
      </c>
      <c r="BQ215" s="1">
        <f t="shared" si="168"/>
        <v>1</v>
      </c>
      <c r="BR215" s="1">
        <f t="shared" si="169"/>
        <v>0</v>
      </c>
      <c r="BS215" s="1">
        <f t="shared" si="170"/>
        <v>1</v>
      </c>
      <c r="BT215" s="1">
        <f t="shared" si="171"/>
        <v>0</v>
      </c>
      <c r="BU215" s="1">
        <f t="shared" si="172"/>
        <v>1</v>
      </c>
      <c r="BV215" s="1">
        <f t="shared" si="173"/>
        <v>0</v>
      </c>
      <c r="BW215" s="1">
        <f t="shared" si="174"/>
        <v>1</v>
      </c>
      <c r="BX215" s="1">
        <f t="shared" si="175"/>
        <v>0</v>
      </c>
      <c r="BY215" s="1">
        <f t="shared" si="176"/>
        <v>1</v>
      </c>
      <c r="BZ215" s="1">
        <f t="shared" si="177"/>
        <v>0</v>
      </c>
      <c r="CA215" s="1">
        <f t="shared" si="178"/>
        <v>1</v>
      </c>
      <c r="CB215" s="1">
        <f t="shared" si="179"/>
        <v>0</v>
      </c>
      <c r="CC215" s="1">
        <f t="shared" si="180"/>
        <v>14</v>
      </c>
      <c r="CD215" s="1">
        <f t="shared" si="181"/>
        <v>1</v>
      </c>
      <c r="CE215" s="1">
        <f t="shared" si="182"/>
        <v>0</v>
      </c>
      <c r="CF215" s="1">
        <f t="shared" si="183"/>
        <v>0</v>
      </c>
      <c r="CG215" s="1">
        <f t="shared" si="184"/>
        <v>10</v>
      </c>
      <c r="CH215" s="1">
        <f t="shared" si="185"/>
        <v>9</v>
      </c>
      <c r="CI215" s="1">
        <f t="shared" si="186"/>
        <v>74</v>
      </c>
      <c r="CJ215" s="1">
        <f t="shared" si="187"/>
        <v>25</v>
      </c>
      <c r="CK215" s="1">
        <f t="shared" si="188"/>
        <v>183</v>
      </c>
      <c r="CL215" s="1">
        <f t="shared" si="189"/>
        <v>14</v>
      </c>
      <c r="CM215" s="1">
        <f t="shared" si="190"/>
        <v>38</v>
      </c>
      <c r="CN215" s="1">
        <f t="shared" si="191"/>
        <v>745</v>
      </c>
    </row>
    <row r="216" spans="1:92" ht="13.15" customHeight="1">
      <c r="A216" s="26"/>
      <c r="B216" s="27" t="s">
        <v>1255</v>
      </c>
      <c r="C216" s="13" t="s">
        <v>1097</v>
      </c>
      <c r="D216" s="28" t="s">
        <v>1098</v>
      </c>
      <c r="E216" s="30">
        <v>612667.96</v>
      </c>
      <c r="F216" s="30">
        <v>6569237.1900000004</v>
      </c>
      <c r="G216" s="29" t="s">
        <v>1256</v>
      </c>
      <c r="H216" s="30">
        <v>101.14</v>
      </c>
      <c r="I216" s="20">
        <v>0.57999999999999996</v>
      </c>
      <c r="J216" s="20"/>
      <c r="K216" s="20">
        <v>73</v>
      </c>
      <c r="L216" s="33">
        <v>15.69</v>
      </c>
      <c r="M216" s="33">
        <f t="shared" si="145"/>
        <v>85.45</v>
      </c>
      <c r="N216" s="31">
        <v>42853</v>
      </c>
      <c r="O216" s="28" t="s">
        <v>1257</v>
      </c>
      <c r="P216" s="21" t="s">
        <v>83</v>
      </c>
      <c r="Q216" s="32">
        <v>0.2</v>
      </c>
      <c r="R216" s="21" t="s">
        <v>77</v>
      </c>
      <c r="S216" s="32">
        <v>1.6</v>
      </c>
      <c r="T216" s="21" t="s">
        <v>1258</v>
      </c>
      <c r="U216" s="32">
        <v>10.5</v>
      </c>
      <c r="V216" s="21" t="s">
        <v>1259</v>
      </c>
      <c r="W216" s="32">
        <v>18.5</v>
      </c>
      <c r="X216" s="21" t="s">
        <v>1260</v>
      </c>
      <c r="Y216" s="32">
        <v>40.6</v>
      </c>
      <c r="Z216" s="21" t="s">
        <v>1261</v>
      </c>
      <c r="AA216" s="32">
        <v>58</v>
      </c>
      <c r="AB216" s="21" t="s">
        <v>1262</v>
      </c>
      <c r="AC216" s="32">
        <v>65.7</v>
      </c>
      <c r="AD216" s="21" t="s">
        <v>1155</v>
      </c>
      <c r="AE216" s="32">
        <v>72.2</v>
      </c>
      <c r="AF216" s="21" t="s">
        <v>1263</v>
      </c>
      <c r="AG216" s="32">
        <v>72.5</v>
      </c>
      <c r="AH216" s="21" t="s">
        <v>1264</v>
      </c>
      <c r="AI216" s="42" t="s">
        <v>1265</v>
      </c>
      <c r="AJ216" s="42" t="s">
        <v>1266</v>
      </c>
      <c r="AM216" s="1" t="s">
        <v>575</v>
      </c>
      <c r="AN216" s="1" t="s">
        <v>1117</v>
      </c>
      <c r="AO216" s="13" t="str">
        <f>algandmed!AP216</f>
        <v>VPA-d on kasutusel puurkaevuna. Päis peal lahtiselt. Veepinnal naftasaaduste kihti pole. Takistused VPA-s 1,9m ja 40,1m sügavusel toru otsast (võimalikud veetoru adapteri ja pumba sügavused). Pumba MP-1 ega baileriga proovi võtta ei saa.</v>
      </c>
      <c r="AP216" s="13" t="str">
        <f>algandmed!AQ216</f>
        <v>Proovi saab võtta kaevus oleva pumbaga maja seest omaniku kohal oleku ajal.</v>
      </c>
      <c r="AQ216" s="13" t="str">
        <f>algandmed!AR216</f>
        <v>Proov võeti 14.09.2017 majasisese pumbaga pärast hüdrofoori 1-kordse veekoguse vahetumist.</v>
      </c>
      <c r="AR216" s="13" t="str">
        <f>algandmed!AS216</f>
        <v>VPA tuleb seirevõrgust välja arvata, kuna omanik ei ela seal alaliselt ja proovi võtmine kindla peale on küsitav.</v>
      </c>
      <c r="AS216" s="28" t="s">
        <v>1104</v>
      </c>
      <c r="AU216" s="1">
        <f t="shared" si="146"/>
        <v>0</v>
      </c>
      <c r="AV216" s="1">
        <f t="shared" si="147"/>
        <v>7</v>
      </c>
      <c r="AW216" s="1">
        <f t="shared" si="148"/>
        <v>10</v>
      </c>
      <c r="AX216" s="1">
        <f t="shared" si="149"/>
        <v>21</v>
      </c>
      <c r="AY216" s="1">
        <f t="shared" si="150"/>
        <v>9</v>
      </c>
      <c r="AZ216" s="1">
        <f t="shared" si="151"/>
        <v>10</v>
      </c>
      <c r="BA216" s="1">
        <f t="shared" si="152"/>
        <v>14</v>
      </c>
      <c r="BB216" s="1">
        <f t="shared" si="153"/>
        <v>6</v>
      </c>
      <c r="BC216" s="1">
        <f t="shared" si="154"/>
        <v>4</v>
      </c>
      <c r="BD216" s="1">
        <f t="shared" si="155"/>
        <v>0</v>
      </c>
      <c r="BE216" s="1">
        <f t="shared" si="156"/>
        <v>2</v>
      </c>
      <c r="BF216" s="1">
        <f t="shared" si="157"/>
        <v>5</v>
      </c>
      <c r="BG216" s="1">
        <f t="shared" si="158"/>
        <v>5</v>
      </c>
      <c r="BH216" s="1">
        <f t="shared" si="159"/>
        <v>5</v>
      </c>
      <c r="BI216" s="1">
        <f t="shared" si="160"/>
        <v>71</v>
      </c>
      <c r="BJ216" s="1">
        <f t="shared" si="161"/>
        <v>4</v>
      </c>
      <c r="BK216" s="1">
        <f t="shared" si="162"/>
        <v>3</v>
      </c>
      <c r="BL216" s="1">
        <f t="shared" si="163"/>
        <v>14</v>
      </c>
      <c r="BM216" s="1">
        <f t="shared" si="164"/>
        <v>3</v>
      </c>
      <c r="BN216" s="1">
        <f t="shared" si="165"/>
        <v>78</v>
      </c>
      <c r="BO216" s="1">
        <f t="shared" si="166"/>
        <v>4</v>
      </c>
      <c r="BP216" s="1">
        <f t="shared" si="167"/>
        <v>77</v>
      </c>
      <c r="BQ216" s="1">
        <f t="shared" si="168"/>
        <v>4</v>
      </c>
      <c r="BR216" s="1">
        <f t="shared" si="169"/>
        <v>62</v>
      </c>
      <c r="BS216" s="1">
        <f t="shared" si="170"/>
        <v>4</v>
      </c>
      <c r="BT216" s="1">
        <f t="shared" si="171"/>
        <v>133</v>
      </c>
      <c r="BU216" s="1">
        <f t="shared" si="172"/>
        <v>2</v>
      </c>
      <c r="BV216" s="1">
        <f t="shared" si="173"/>
        <v>74</v>
      </c>
      <c r="BW216" s="1">
        <f t="shared" si="174"/>
        <v>4</v>
      </c>
      <c r="BX216" s="1">
        <f t="shared" si="175"/>
        <v>57</v>
      </c>
      <c r="BY216" s="1">
        <f t="shared" si="176"/>
        <v>4</v>
      </c>
      <c r="BZ216" s="1">
        <f t="shared" si="177"/>
        <v>43</v>
      </c>
      <c r="CA216" s="1">
        <f t="shared" si="178"/>
        <v>4</v>
      </c>
      <c r="CB216" s="1">
        <f t="shared" si="179"/>
        <v>49</v>
      </c>
      <c r="CC216" s="1">
        <f t="shared" si="180"/>
        <v>12</v>
      </c>
      <c r="CD216" s="1">
        <f t="shared" si="181"/>
        <v>11</v>
      </c>
      <c r="CE216" s="1">
        <f t="shared" si="182"/>
        <v>0</v>
      </c>
      <c r="CF216" s="1">
        <f t="shared" si="183"/>
        <v>0</v>
      </c>
      <c r="CG216" s="1">
        <f t="shared" si="184"/>
        <v>10</v>
      </c>
      <c r="CH216" s="1">
        <f t="shared" si="185"/>
        <v>9</v>
      </c>
      <c r="CI216" s="1">
        <f t="shared" si="186"/>
        <v>237</v>
      </c>
      <c r="CJ216" s="1">
        <f t="shared" si="187"/>
        <v>75</v>
      </c>
      <c r="CK216" s="1">
        <f t="shared" si="188"/>
        <v>90</v>
      </c>
      <c r="CL216" s="1">
        <f t="shared" si="189"/>
        <v>113</v>
      </c>
      <c r="CM216" s="1">
        <f t="shared" si="190"/>
        <v>38</v>
      </c>
      <c r="CN216" s="1">
        <f t="shared" si="191"/>
        <v>1387</v>
      </c>
    </row>
    <row r="217" spans="1:92" ht="13.15" customHeight="1">
      <c r="A217" s="26"/>
      <c r="B217" s="27" t="s">
        <v>1267</v>
      </c>
      <c r="C217" s="13" t="s">
        <v>1097</v>
      </c>
      <c r="D217" s="28" t="s">
        <v>1098</v>
      </c>
      <c r="E217" s="30">
        <v>612678.68999999994</v>
      </c>
      <c r="F217" s="30">
        <v>6569162.1600000001</v>
      </c>
      <c r="G217" s="29" t="s">
        <v>1268</v>
      </c>
      <c r="H217" s="30">
        <v>100.79</v>
      </c>
      <c r="I217" s="20">
        <v>0.57999999999999996</v>
      </c>
      <c r="J217" s="20">
        <v>104.9</v>
      </c>
      <c r="K217" s="20">
        <v>109</v>
      </c>
      <c r="L217" s="33">
        <v>20.85</v>
      </c>
      <c r="M217" s="33">
        <f t="shared" si="145"/>
        <v>79.94</v>
      </c>
      <c r="N217" s="31">
        <v>42853</v>
      </c>
      <c r="O217" s="28" t="s">
        <v>1269</v>
      </c>
      <c r="P217" s="21" t="s">
        <v>83</v>
      </c>
      <c r="Q217" s="32">
        <v>0.2</v>
      </c>
      <c r="R217" s="21" t="s">
        <v>77</v>
      </c>
      <c r="S217" s="32">
        <v>1.4</v>
      </c>
      <c r="T217" s="21" t="s">
        <v>1258</v>
      </c>
      <c r="U217" s="32">
        <v>10.5</v>
      </c>
      <c r="V217" s="21" t="s">
        <v>1259</v>
      </c>
      <c r="W217" s="32">
        <v>18.5</v>
      </c>
      <c r="X217" s="21" t="s">
        <v>1260</v>
      </c>
      <c r="Y217" s="32">
        <v>40.6</v>
      </c>
      <c r="Z217" s="21" t="s">
        <v>1261</v>
      </c>
      <c r="AA217" s="32">
        <v>58</v>
      </c>
      <c r="AB217" s="21" t="s">
        <v>1262</v>
      </c>
      <c r="AC217" s="32">
        <v>65.7</v>
      </c>
      <c r="AD217" s="21" t="s">
        <v>1270</v>
      </c>
      <c r="AE217" s="32">
        <v>72.5</v>
      </c>
      <c r="AF217" s="21" t="s">
        <v>1271</v>
      </c>
      <c r="AG217" s="32">
        <v>72.5</v>
      </c>
      <c r="AH217" s="21" t="s">
        <v>1272</v>
      </c>
      <c r="AI217" s="42" t="s">
        <v>1273</v>
      </c>
      <c r="AJ217" s="42" t="s">
        <v>1274</v>
      </c>
      <c r="AM217" s="1" t="s">
        <v>575</v>
      </c>
      <c r="AN217" s="1" t="s">
        <v>1117</v>
      </c>
      <c r="AO217" s="13" t="str">
        <f>algandmed!AP217</f>
        <v>VPA on terve. Avamiseks padrunvõti 17. Veepinnal naftasaaduste kihti pole. Algne sügavus oli oli 109m.</v>
      </c>
      <c r="AP217" s="13" t="str">
        <f>algandmed!AQ217</f>
        <v>Proov võeti pumbaga MP-1; VPA tühjenduspumpamine tehti 3'' süvaveepumbaga.</v>
      </c>
      <c r="AQ217" s="13" t="str">
        <f>algandmed!AR217</f>
        <v>VPA tühjenduspumpamisel 3'' süvaveepumbaga 31.08.2017 oli vett VPA-s 697l, pumba sügavus oli 43m manteltoru otsast. Proov võeti pärast 1-kordse veekoguse välja pumpamist (23 minutit). q 0,5. S 7,85</v>
      </c>
      <c r="AR217" s="13" t="str">
        <f>algandmed!AS217</f>
        <v>VPA tuleb puhastada settest ja nõuetekohaselt likvideerida.</v>
      </c>
      <c r="AS217" s="28" t="s">
        <v>1104</v>
      </c>
      <c r="AU217" s="1">
        <f t="shared" si="146"/>
        <v>0</v>
      </c>
      <c r="AV217" s="1">
        <f t="shared" si="147"/>
        <v>7</v>
      </c>
      <c r="AW217" s="1">
        <f t="shared" si="148"/>
        <v>10</v>
      </c>
      <c r="AX217" s="1">
        <f t="shared" si="149"/>
        <v>21</v>
      </c>
      <c r="AY217" s="1">
        <f t="shared" si="150"/>
        <v>9</v>
      </c>
      <c r="AZ217" s="1">
        <f t="shared" si="151"/>
        <v>10</v>
      </c>
      <c r="BA217" s="1">
        <f t="shared" si="152"/>
        <v>14</v>
      </c>
      <c r="BB217" s="1">
        <f t="shared" si="153"/>
        <v>6</v>
      </c>
      <c r="BC217" s="1">
        <f t="shared" si="154"/>
        <v>4</v>
      </c>
      <c r="BD217" s="1">
        <f t="shared" si="155"/>
        <v>5</v>
      </c>
      <c r="BE217" s="1">
        <f t="shared" si="156"/>
        <v>3</v>
      </c>
      <c r="BF217" s="1">
        <f t="shared" si="157"/>
        <v>5</v>
      </c>
      <c r="BG217" s="1">
        <f t="shared" si="158"/>
        <v>5</v>
      </c>
      <c r="BH217" s="1">
        <f t="shared" si="159"/>
        <v>5</v>
      </c>
      <c r="BI217" s="1">
        <f t="shared" si="160"/>
        <v>74</v>
      </c>
      <c r="BJ217" s="1">
        <f t="shared" si="161"/>
        <v>4</v>
      </c>
      <c r="BK217" s="1">
        <f t="shared" si="162"/>
        <v>3</v>
      </c>
      <c r="BL217" s="1">
        <f t="shared" si="163"/>
        <v>14</v>
      </c>
      <c r="BM217" s="1">
        <f t="shared" si="164"/>
        <v>3</v>
      </c>
      <c r="BN217" s="1">
        <f t="shared" si="165"/>
        <v>78</v>
      </c>
      <c r="BO217" s="1">
        <f t="shared" si="166"/>
        <v>4</v>
      </c>
      <c r="BP217" s="1">
        <f t="shared" si="167"/>
        <v>77</v>
      </c>
      <c r="BQ217" s="1">
        <f t="shared" si="168"/>
        <v>4</v>
      </c>
      <c r="BR217" s="1">
        <f t="shared" si="169"/>
        <v>62</v>
      </c>
      <c r="BS217" s="1">
        <f t="shared" si="170"/>
        <v>4</v>
      </c>
      <c r="BT217" s="1">
        <f t="shared" si="171"/>
        <v>133</v>
      </c>
      <c r="BU217" s="1">
        <f t="shared" si="172"/>
        <v>2</v>
      </c>
      <c r="BV217" s="1">
        <f t="shared" si="173"/>
        <v>74</v>
      </c>
      <c r="BW217" s="1">
        <f t="shared" si="174"/>
        <v>4</v>
      </c>
      <c r="BX217" s="1">
        <f t="shared" si="175"/>
        <v>103</v>
      </c>
      <c r="BY217" s="1">
        <f t="shared" si="176"/>
        <v>4</v>
      </c>
      <c r="BZ217" s="1">
        <f t="shared" si="177"/>
        <v>67</v>
      </c>
      <c r="CA217" s="1">
        <f t="shared" si="178"/>
        <v>4</v>
      </c>
      <c r="CB217" s="1">
        <f t="shared" si="179"/>
        <v>141</v>
      </c>
      <c r="CC217" s="1">
        <f t="shared" si="180"/>
        <v>12</v>
      </c>
      <c r="CD217" s="1">
        <f t="shared" si="181"/>
        <v>11</v>
      </c>
      <c r="CE217" s="1">
        <f t="shared" si="182"/>
        <v>0</v>
      </c>
      <c r="CF217" s="1">
        <f t="shared" si="183"/>
        <v>0</v>
      </c>
      <c r="CG217" s="1">
        <f t="shared" si="184"/>
        <v>10</v>
      </c>
      <c r="CH217" s="1">
        <f t="shared" si="185"/>
        <v>9</v>
      </c>
      <c r="CI217" s="1">
        <f t="shared" si="186"/>
        <v>102</v>
      </c>
      <c r="CJ217" s="1">
        <f t="shared" si="187"/>
        <v>74</v>
      </c>
      <c r="CK217" s="1">
        <f t="shared" si="188"/>
        <v>197</v>
      </c>
      <c r="CL217" s="1">
        <f t="shared" si="189"/>
        <v>59</v>
      </c>
      <c r="CM217" s="1">
        <f t="shared" si="190"/>
        <v>38</v>
      </c>
      <c r="CN217" s="1">
        <f t="shared" si="191"/>
        <v>1475</v>
      </c>
    </row>
    <row r="218" spans="1:92" ht="13.15" customHeight="1">
      <c r="A218" s="26" t="s">
        <v>1275</v>
      </c>
      <c r="B218" s="27" t="s">
        <v>1276</v>
      </c>
      <c r="C218" s="13" t="s">
        <v>1097</v>
      </c>
      <c r="D218" s="28" t="s">
        <v>1098</v>
      </c>
      <c r="E218" s="30">
        <v>612675.06999999995</v>
      </c>
      <c r="F218" s="30">
        <v>6569162.9299999997</v>
      </c>
      <c r="G218" s="29" t="s">
        <v>1268</v>
      </c>
      <c r="H218" s="30">
        <v>100.85</v>
      </c>
      <c r="I218" s="20">
        <v>0.71</v>
      </c>
      <c r="J218" s="20">
        <v>11.23</v>
      </c>
      <c r="K218" s="20">
        <v>11.8</v>
      </c>
      <c r="L218" s="33">
        <v>5.36</v>
      </c>
      <c r="M218" s="33">
        <f t="shared" si="145"/>
        <v>95.49</v>
      </c>
      <c r="N218" s="31">
        <v>42853</v>
      </c>
      <c r="O218" s="28" t="s">
        <v>1277</v>
      </c>
      <c r="P218" s="21" t="s">
        <v>83</v>
      </c>
      <c r="Q218" s="32">
        <v>0.3</v>
      </c>
      <c r="R218" s="21" t="s">
        <v>1278</v>
      </c>
      <c r="S218" s="32">
        <v>1.4</v>
      </c>
      <c r="T218" s="21" t="s">
        <v>1279</v>
      </c>
      <c r="U218" s="32">
        <v>2</v>
      </c>
      <c r="V218" s="21" t="s">
        <v>1280</v>
      </c>
      <c r="W218" s="32">
        <v>0</v>
      </c>
      <c r="X218" s="21"/>
      <c r="Y218" s="32">
        <v>0</v>
      </c>
      <c r="Z218" s="21"/>
      <c r="AA218" s="32">
        <v>0</v>
      </c>
      <c r="AB218" s="21"/>
      <c r="AC218" s="32">
        <v>0</v>
      </c>
      <c r="AD218" s="21"/>
      <c r="AE218" s="32">
        <v>0</v>
      </c>
      <c r="AF218" s="21"/>
      <c r="AG218" s="32">
        <v>0</v>
      </c>
      <c r="AH218" s="21"/>
      <c r="AI218" s="42" t="s">
        <v>1273</v>
      </c>
      <c r="AJ218" s="42" t="s">
        <v>1274</v>
      </c>
      <c r="AM218" s="1" t="s">
        <v>575</v>
      </c>
      <c r="AN218" s="1" t="s">
        <v>1117</v>
      </c>
      <c r="AO218" s="13" t="str">
        <f>algandmed!AP218</f>
        <v>VPA on terve. Avamiseks padrunvõti 19. VPA veepinnal on naftasaaduste kiht 0,5cm.</v>
      </c>
      <c r="AP218" s="13" t="str">
        <f>algandmed!AQ218</f>
        <v>VPA-st pole kunagi proove võetud. Proovi ei võeta, kuna see iseloomustaks vaid naftasaaduste lahustuvust vees.</v>
      </c>
      <c r="AQ218" s="13" t="str">
        <f>algandmed!AR218</f>
        <v>-</v>
      </c>
      <c r="AR218" s="13" t="str">
        <f>algandmed!AS218</f>
        <v>Jätkata seiret</v>
      </c>
      <c r="AS218" s="28" t="s">
        <v>1104</v>
      </c>
      <c r="AU218" s="1">
        <f t="shared" si="146"/>
        <v>5</v>
      </c>
      <c r="AV218" s="1">
        <f t="shared" si="147"/>
        <v>6</v>
      </c>
      <c r="AW218" s="1">
        <f t="shared" si="148"/>
        <v>10</v>
      </c>
      <c r="AX218" s="1">
        <f t="shared" si="149"/>
        <v>21</v>
      </c>
      <c r="AY218" s="1">
        <f t="shared" si="150"/>
        <v>9</v>
      </c>
      <c r="AZ218" s="1">
        <f t="shared" si="151"/>
        <v>10</v>
      </c>
      <c r="BA218" s="1">
        <f t="shared" si="152"/>
        <v>14</v>
      </c>
      <c r="BB218" s="1">
        <f t="shared" si="153"/>
        <v>6</v>
      </c>
      <c r="BC218" s="1">
        <f t="shared" si="154"/>
        <v>4</v>
      </c>
      <c r="BD218" s="1">
        <f t="shared" si="155"/>
        <v>5</v>
      </c>
      <c r="BE218" s="1">
        <f t="shared" si="156"/>
        <v>4</v>
      </c>
      <c r="BF218" s="1">
        <f t="shared" si="157"/>
        <v>4</v>
      </c>
      <c r="BG218" s="1">
        <f t="shared" si="158"/>
        <v>5</v>
      </c>
      <c r="BH218" s="1">
        <f t="shared" si="159"/>
        <v>5</v>
      </c>
      <c r="BI218" s="1">
        <f t="shared" si="160"/>
        <v>44</v>
      </c>
      <c r="BJ218" s="1">
        <f t="shared" si="161"/>
        <v>4</v>
      </c>
      <c r="BK218" s="1">
        <f t="shared" si="162"/>
        <v>3</v>
      </c>
      <c r="BL218" s="1">
        <f t="shared" si="163"/>
        <v>148</v>
      </c>
      <c r="BM218" s="1">
        <f t="shared" si="164"/>
        <v>3</v>
      </c>
      <c r="BN218" s="1">
        <f t="shared" si="165"/>
        <v>51</v>
      </c>
      <c r="BO218" s="1">
        <f t="shared" si="166"/>
        <v>1</v>
      </c>
      <c r="BP218" s="1">
        <f t="shared" si="167"/>
        <v>95</v>
      </c>
      <c r="BQ218" s="1">
        <f t="shared" si="168"/>
        <v>1</v>
      </c>
      <c r="BR218" s="1">
        <f t="shared" si="169"/>
        <v>0</v>
      </c>
      <c r="BS218" s="1">
        <f t="shared" si="170"/>
        <v>1</v>
      </c>
      <c r="BT218" s="1">
        <f t="shared" si="171"/>
        <v>0</v>
      </c>
      <c r="BU218" s="1">
        <f t="shared" si="172"/>
        <v>1</v>
      </c>
      <c r="BV218" s="1">
        <f t="shared" si="173"/>
        <v>0</v>
      </c>
      <c r="BW218" s="1">
        <f t="shared" si="174"/>
        <v>1</v>
      </c>
      <c r="BX218" s="1">
        <f t="shared" si="175"/>
        <v>0</v>
      </c>
      <c r="BY218" s="1">
        <f t="shared" si="176"/>
        <v>1</v>
      </c>
      <c r="BZ218" s="1">
        <f t="shared" si="177"/>
        <v>0</v>
      </c>
      <c r="CA218" s="1">
        <f t="shared" si="178"/>
        <v>1</v>
      </c>
      <c r="CB218" s="1">
        <f t="shared" si="179"/>
        <v>0</v>
      </c>
      <c r="CC218" s="1">
        <f t="shared" si="180"/>
        <v>12</v>
      </c>
      <c r="CD218" s="1">
        <f t="shared" si="181"/>
        <v>11</v>
      </c>
      <c r="CE218" s="1">
        <f t="shared" si="182"/>
        <v>0</v>
      </c>
      <c r="CF218" s="1">
        <f t="shared" si="183"/>
        <v>0</v>
      </c>
      <c r="CG218" s="1">
        <f t="shared" si="184"/>
        <v>10</v>
      </c>
      <c r="CH218" s="1">
        <f t="shared" si="185"/>
        <v>9</v>
      </c>
      <c r="CI218" s="1">
        <f t="shared" si="186"/>
        <v>81</v>
      </c>
      <c r="CJ218" s="1">
        <f t="shared" si="187"/>
        <v>110</v>
      </c>
      <c r="CK218" s="1">
        <f t="shared" si="188"/>
        <v>1</v>
      </c>
      <c r="CL218" s="1">
        <f t="shared" si="189"/>
        <v>14</v>
      </c>
      <c r="CM218" s="1">
        <f t="shared" si="190"/>
        <v>38</v>
      </c>
      <c r="CN218" s="1">
        <f t="shared" si="191"/>
        <v>749</v>
      </c>
    </row>
    <row r="219" spans="1:92" ht="13.15" customHeight="1">
      <c r="A219" s="26" t="s">
        <v>1281</v>
      </c>
      <c r="B219" s="27" t="s">
        <v>1282</v>
      </c>
      <c r="C219" s="13" t="s">
        <v>1097</v>
      </c>
      <c r="D219" s="28" t="s">
        <v>1098</v>
      </c>
      <c r="E219" s="30">
        <v>614470.86</v>
      </c>
      <c r="F219" s="30">
        <v>6568951.6600000001</v>
      </c>
      <c r="G219" s="29" t="s">
        <v>1283</v>
      </c>
      <c r="H219" s="30">
        <v>100.81</v>
      </c>
      <c r="I219" s="20">
        <v>0.79</v>
      </c>
      <c r="J219" s="20">
        <v>12.5</v>
      </c>
      <c r="K219" s="20">
        <v>12.5</v>
      </c>
      <c r="L219" s="33">
        <v>6.43</v>
      </c>
      <c r="M219" s="33">
        <f t="shared" si="145"/>
        <v>94.38</v>
      </c>
      <c r="N219" s="31">
        <v>42853</v>
      </c>
      <c r="O219" s="28" t="s">
        <v>1284</v>
      </c>
      <c r="P219" s="21" t="s">
        <v>83</v>
      </c>
      <c r="Q219" s="32">
        <v>0.3</v>
      </c>
      <c r="R219" s="21" t="s">
        <v>1285</v>
      </c>
      <c r="S219" s="32">
        <v>1.2</v>
      </c>
      <c r="T219" s="21" t="s">
        <v>390</v>
      </c>
      <c r="U219" s="32">
        <v>1.6</v>
      </c>
      <c r="V219" s="21" t="s">
        <v>521</v>
      </c>
      <c r="W219" s="32">
        <v>0</v>
      </c>
      <c r="X219" s="21"/>
      <c r="Y219" s="32">
        <v>0</v>
      </c>
      <c r="Z219" s="21"/>
      <c r="AA219" s="32">
        <v>0</v>
      </c>
      <c r="AB219" s="21"/>
      <c r="AC219" s="32">
        <v>0</v>
      </c>
      <c r="AD219" s="21"/>
      <c r="AE219" s="32">
        <v>0</v>
      </c>
      <c r="AF219" s="21"/>
      <c r="AG219" s="32">
        <v>0</v>
      </c>
      <c r="AH219" s="21"/>
      <c r="AI219" s="42" t="s">
        <v>1286</v>
      </c>
      <c r="AJ219" s="42" t="s">
        <v>1287</v>
      </c>
      <c r="AM219" s="1" t="s">
        <v>575</v>
      </c>
      <c r="AN219" s="1" t="s">
        <v>1117</v>
      </c>
      <c r="AO219" s="13" t="str">
        <f>algandmed!AP219</f>
        <v>VPA manteltoru on kõveraks sõidetud. Avamiseks padrunvõti 13. Veepinnal naftasaaduste kihti pole.</v>
      </c>
      <c r="AP219" s="13" t="str">
        <f>algandmed!AQ219</f>
        <v>Proov võeti pumbaga MP-1. Varasemal ajal pole naftasaadusi VPA-s avastatud.</v>
      </c>
      <c r="AQ219" s="13" t="str">
        <f>algandmed!AR219</f>
        <v>Proovi võtmisel 29.08.2017 oli vett VPA-s 44l, pumba sügavus 13m manteltoru otsast. Proov võeti pärast 4-kordse veekoguse välja pumpamist (15 minutit) sagedusel 200Hz. q 0,19. S 0,02</v>
      </c>
      <c r="AR219" s="13" t="str">
        <f>algandmed!AS219</f>
        <v>VPA tuleb nõuetekohaselt likvideerida.</v>
      </c>
      <c r="AS219" s="28" t="s">
        <v>1104</v>
      </c>
      <c r="AU219" s="1">
        <f t="shared" si="146"/>
        <v>5</v>
      </c>
      <c r="AV219" s="1">
        <f t="shared" si="147"/>
        <v>5</v>
      </c>
      <c r="AW219" s="1">
        <f t="shared" si="148"/>
        <v>10</v>
      </c>
      <c r="AX219" s="1">
        <f t="shared" si="149"/>
        <v>21</v>
      </c>
      <c r="AY219" s="1">
        <f t="shared" si="150"/>
        <v>9</v>
      </c>
      <c r="AZ219" s="1">
        <f t="shared" si="151"/>
        <v>10</v>
      </c>
      <c r="BA219" s="1">
        <f t="shared" si="152"/>
        <v>14</v>
      </c>
      <c r="BB219" s="1">
        <f t="shared" si="153"/>
        <v>6</v>
      </c>
      <c r="BC219" s="1">
        <f t="shared" si="154"/>
        <v>4</v>
      </c>
      <c r="BD219" s="1">
        <f t="shared" si="155"/>
        <v>4</v>
      </c>
      <c r="BE219" s="1">
        <f t="shared" si="156"/>
        <v>4</v>
      </c>
      <c r="BF219" s="1">
        <f t="shared" si="157"/>
        <v>4</v>
      </c>
      <c r="BG219" s="1">
        <f t="shared" si="158"/>
        <v>5</v>
      </c>
      <c r="BH219" s="1">
        <f t="shared" si="159"/>
        <v>5</v>
      </c>
      <c r="BI219" s="1">
        <f t="shared" si="160"/>
        <v>46</v>
      </c>
      <c r="BJ219" s="1">
        <f t="shared" si="161"/>
        <v>4</v>
      </c>
      <c r="BK219" s="1">
        <f t="shared" si="162"/>
        <v>3</v>
      </c>
      <c r="BL219" s="1">
        <f t="shared" si="163"/>
        <v>101</v>
      </c>
      <c r="BM219" s="1">
        <f t="shared" si="164"/>
        <v>3</v>
      </c>
      <c r="BN219" s="1">
        <f t="shared" si="165"/>
        <v>20</v>
      </c>
      <c r="BO219" s="1">
        <f t="shared" si="166"/>
        <v>3</v>
      </c>
      <c r="BP219" s="1">
        <f t="shared" si="167"/>
        <v>15</v>
      </c>
      <c r="BQ219" s="1">
        <f t="shared" si="168"/>
        <v>1</v>
      </c>
      <c r="BR219" s="1">
        <f t="shared" si="169"/>
        <v>0</v>
      </c>
      <c r="BS219" s="1">
        <f t="shared" si="170"/>
        <v>1</v>
      </c>
      <c r="BT219" s="1">
        <f t="shared" si="171"/>
        <v>0</v>
      </c>
      <c r="BU219" s="1">
        <f t="shared" si="172"/>
        <v>1</v>
      </c>
      <c r="BV219" s="1">
        <f t="shared" si="173"/>
        <v>0</v>
      </c>
      <c r="BW219" s="1">
        <f t="shared" si="174"/>
        <v>1</v>
      </c>
      <c r="BX219" s="1">
        <f t="shared" si="175"/>
        <v>0</v>
      </c>
      <c r="BY219" s="1">
        <f t="shared" si="176"/>
        <v>1</v>
      </c>
      <c r="BZ219" s="1">
        <f t="shared" si="177"/>
        <v>0</v>
      </c>
      <c r="CA219" s="1">
        <f t="shared" si="178"/>
        <v>1</v>
      </c>
      <c r="CB219" s="1">
        <f t="shared" si="179"/>
        <v>0</v>
      </c>
      <c r="CC219" s="1">
        <f t="shared" si="180"/>
        <v>15</v>
      </c>
      <c r="CD219" s="1">
        <f t="shared" si="181"/>
        <v>11</v>
      </c>
      <c r="CE219" s="1">
        <f t="shared" si="182"/>
        <v>0</v>
      </c>
      <c r="CF219" s="1">
        <f t="shared" si="183"/>
        <v>0</v>
      </c>
      <c r="CG219" s="1">
        <f t="shared" si="184"/>
        <v>10</v>
      </c>
      <c r="CH219" s="1">
        <f t="shared" si="185"/>
        <v>9</v>
      </c>
      <c r="CI219" s="1">
        <f t="shared" si="186"/>
        <v>97</v>
      </c>
      <c r="CJ219" s="1">
        <f t="shared" si="187"/>
        <v>75</v>
      </c>
      <c r="CK219" s="1">
        <f t="shared" si="188"/>
        <v>182</v>
      </c>
      <c r="CL219" s="1">
        <f t="shared" si="189"/>
        <v>38</v>
      </c>
      <c r="CM219" s="1">
        <f t="shared" si="190"/>
        <v>38</v>
      </c>
      <c r="CN219" s="1">
        <f t="shared" si="191"/>
        <v>782</v>
      </c>
    </row>
    <row r="220" spans="1:92" ht="13.15" customHeight="1">
      <c r="A220" s="26"/>
      <c r="B220" s="27" t="s">
        <v>1288</v>
      </c>
      <c r="C220" s="13" t="s">
        <v>1097</v>
      </c>
      <c r="D220" s="28" t="s">
        <v>1098</v>
      </c>
      <c r="E220" s="30">
        <v>614624.77</v>
      </c>
      <c r="F220" s="30">
        <v>6569413.3700000001</v>
      </c>
      <c r="G220" s="29" t="s">
        <v>1289</v>
      </c>
      <c r="H220" s="30">
        <v>101.29</v>
      </c>
      <c r="I220" s="20">
        <v>-0.91</v>
      </c>
      <c r="J220" s="20">
        <v>12.2</v>
      </c>
      <c r="K220" s="20">
        <v>14.5</v>
      </c>
      <c r="L220" s="33">
        <v>7.42</v>
      </c>
      <c r="M220" s="33">
        <f t="shared" si="145"/>
        <v>93.87</v>
      </c>
      <c r="N220" s="31">
        <v>42853</v>
      </c>
      <c r="O220" s="28" t="s">
        <v>1290</v>
      </c>
      <c r="P220" s="21" t="s">
        <v>83</v>
      </c>
      <c r="Q220" s="32">
        <v>0.4</v>
      </c>
      <c r="R220" s="21" t="s">
        <v>1291</v>
      </c>
      <c r="S220" s="32">
        <v>2</v>
      </c>
      <c r="T220" s="21" t="s">
        <v>1292</v>
      </c>
      <c r="U220" s="32">
        <v>2.6</v>
      </c>
      <c r="V220" s="21" t="s">
        <v>1293</v>
      </c>
      <c r="W220" s="32">
        <v>0</v>
      </c>
      <c r="X220" s="21"/>
      <c r="Y220" s="32">
        <v>0</v>
      </c>
      <c r="Z220" s="21"/>
      <c r="AA220" s="32">
        <v>0</v>
      </c>
      <c r="AB220" s="21"/>
      <c r="AC220" s="32">
        <v>0</v>
      </c>
      <c r="AD220" s="21"/>
      <c r="AE220" s="32">
        <v>0</v>
      </c>
      <c r="AF220" s="21"/>
      <c r="AG220" s="32">
        <v>0</v>
      </c>
      <c r="AH220" s="21"/>
      <c r="AI220" s="42" t="s">
        <v>1294</v>
      </c>
      <c r="AJ220" s="42" t="s">
        <v>1295</v>
      </c>
      <c r="AM220" s="1" t="s">
        <v>575</v>
      </c>
      <c r="AN220" s="1" t="s">
        <v>1117</v>
      </c>
      <c r="AO220" s="13" t="str">
        <f>algandmed!AP220</f>
        <v>VPA on kasutusel puurkaevuna, pump sees. Manteltoru maha lõigatud ja kaevu šahtis sügaval. Uus manteltoru absoluutkõrgus määratud 1,29m madalamale. Veepinnal naftasaaduste kihti pole.</v>
      </c>
      <c r="AP220" s="13" t="str">
        <f>algandmed!AQ220</f>
        <v>Proovi saab võtta kaevus oleva pumbaga maja seest omaniku kohal oleku ajal.</v>
      </c>
      <c r="AQ220" s="13" t="str">
        <f>algandmed!AR220</f>
        <v>Proov võeti 28.08.2017 majasisese pumbaga pärast hüdrofoori 1-kordse veekoguse vahetumist (toru ots maja keldris).</v>
      </c>
      <c r="AR220" s="13" t="str">
        <f>algandmed!AS220</f>
        <v>VPA tuleb seirevõrgust välja arvata, kuna omaniku kohalolekuta proovi võtmine kindla peale on küsitav.</v>
      </c>
      <c r="AS220" s="28" t="s">
        <v>1104</v>
      </c>
      <c r="AU220" s="1">
        <f t="shared" si="146"/>
        <v>0</v>
      </c>
      <c r="AV220" s="1">
        <f t="shared" si="147"/>
        <v>5</v>
      </c>
      <c r="AW220" s="1">
        <f t="shared" si="148"/>
        <v>10</v>
      </c>
      <c r="AX220" s="1">
        <f t="shared" si="149"/>
        <v>21</v>
      </c>
      <c r="AY220" s="1">
        <f t="shared" si="150"/>
        <v>9</v>
      </c>
      <c r="AZ220" s="1">
        <f t="shared" si="151"/>
        <v>10</v>
      </c>
      <c r="BA220" s="1">
        <f t="shared" si="152"/>
        <v>14</v>
      </c>
      <c r="BB220" s="1">
        <f t="shared" si="153"/>
        <v>6</v>
      </c>
      <c r="BC220" s="1">
        <f t="shared" si="154"/>
        <v>5</v>
      </c>
      <c r="BD220" s="1">
        <f t="shared" si="155"/>
        <v>4</v>
      </c>
      <c r="BE220" s="1">
        <f t="shared" si="156"/>
        <v>4</v>
      </c>
      <c r="BF220" s="1">
        <f t="shared" si="157"/>
        <v>4</v>
      </c>
      <c r="BG220" s="1">
        <f t="shared" si="158"/>
        <v>5</v>
      </c>
      <c r="BH220" s="1">
        <f t="shared" si="159"/>
        <v>5</v>
      </c>
      <c r="BI220" s="1">
        <f t="shared" si="160"/>
        <v>46</v>
      </c>
      <c r="BJ220" s="1">
        <f t="shared" si="161"/>
        <v>4</v>
      </c>
      <c r="BK220" s="1">
        <f t="shared" si="162"/>
        <v>3</v>
      </c>
      <c r="BL220" s="1">
        <f t="shared" si="163"/>
        <v>139</v>
      </c>
      <c r="BM220" s="1">
        <f t="shared" si="164"/>
        <v>1</v>
      </c>
      <c r="BN220" s="1">
        <f t="shared" si="165"/>
        <v>46</v>
      </c>
      <c r="BO220" s="1">
        <f t="shared" si="166"/>
        <v>3</v>
      </c>
      <c r="BP220" s="1">
        <f t="shared" si="167"/>
        <v>138</v>
      </c>
      <c r="BQ220" s="1">
        <f t="shared" si="168"/>
        <v>1</v>
      </c>
      <c r="BR220" s="1">
        <f t="shared" si="169"/>
        <v>0</v>
      </c>
      <c r="BS220" s="1">
        <f t="shared" si="170"/>
        <v>1</v>
      </c>
      <c r="BT220" s="1">
        <f t="shared" si="171"/>
        <v>0</v>
      </c>
      <c r="BU220" s="1">
        <f t="shared" si="172"/>
        <v>1</v>
      </c>
      <c r="BV220" s="1">
        <f t="shared" si="173"/>
        <v>0</v>
      </c>
      <c r="BW220" s="1">
        <f t="shared" si="174"/>
        <v>1</v>
      </c>
      <c r="BX220" s="1">
        <f t="shared" si="175"/>
        <v>0</v>
      </c>
      <c r="BY220" s="1">
        <f t="shared" si="176"/>
        <v>1</v>
      </c>
      <c r="BZ220" s="1">
        <f t="shared" si="177"/>
        <v>0</v>
      </c>
      <c r="CA220" s="1">
        <f t="shared" si="178"/>
        <v>1</v>
      </c>
      <c r="CB220" s="1">
        <f t="shared" si="179"/>
        <v>0</v>
      </c>
      <c r="CC220" s="1">
        <f t="shared" si="180"/>
        <v>13</v>
      </c>
      <c r="CD220" s="1">
        <f t="shared" si="181"/>
        <v>11</v>
      </c>
      <c r="CE220" s="1">
        <f t="shared" si="182"/>
        <v>0</v>
      </c>
      <c r="CF220" s="1">
        <f t="shared" si="183"/>
        <v>0</v>
      </c>
      <c r="CG220" s="1">
        <f t="shared" si="184"/>
        <v>10</v>
      </c>
      <c r="CH220" s="1">
        <f t="shared" si="185"/>
        <v>9</v>
      </c>
      <c r="CI220" s="1">
        <f t="shared" si="186"/>
        <v>183</v>
      </c>
      <c r="CJ220" s="1">
        <f t="shared" si="187"/>
        <v>75</v>
      </c>
      <c r="CK220" s="1">
        <f t="shared" si="188"/>
        <v>114</v>
      </c>
      <c r="CL220" s="1">
        <f t="shared" si="189"/>
        <v>102</v>
      </c>
      <c r="CM220" s="1">
        <f t="shared" si="190"/>
        <v>38</v>
      </c>
      <c r="CN220" s="1">
        <f t="shared" si="191"/>
        <v>1043</v>
      </c>
    </row>
    <row r="221" spans="1:92" ht="13.15" customHeight="1">
      <c r="A221" s="26"/>
      <c r="B221" s="27" t="s">
        <v>1296</v>
      </c>
      <c r="C221" s="13" t="s">
        <v>1097</v>
      </c>
      <c r="D221" s="28" t="s">
        <v>1098</v>
      </c>
      <c r="E221" s="30">
        <v>614727.29</v>
      </c>
      <c r="F221" s="30">
        <v>6569501.3799999999</v>
      </c>
      <c r="G221" s="29" t="s">
        <v>1297</v>
      </c>
      <c r="H221" s="20">
        <v>102.19</v>
      </c>
      <c r="I221" s="20">
        <v>-0.66</v>
      </c>
      <c r="J221" s="20"/>
      <c r="K221" s="20">
        <v>73.2</v>
      </c>
      <c r="L221" s="33">
        <v>13.62</v>
      </c>
      <c r="M221" s="33">
        <f t="shared" si="145"/>
        <v>88.57</v>
      </c>
      <c r="N221" s="31">
        <v>42853</v>
      </c>
      <c r="O221" s="28" t="s">
        <v>1298</v>
      </c>
      <c r="P221" s="21" t="s">
        <v>83</v>
      </c>
      <c r="Q221" s="32">
        <v>0.4</v>
      </c>
      <c r="R221" s="21" t="s">
        <v>77</v>
      </c>
      <c r="S221" s="32">
        <v>4.5</v>
      </c>
      <c r="T221" s="21" t="s">
        <v>1299</v>
      </c>
      <c r="U221" s="32">
        <v>10.8</v>
      </c>
      <c r="V221" s="21" t="s">
        <v>1300</v>
      </c>
      <c r="W221" s="32">
        <v>20</v>
      </c>
      <c r="X221" s="21" t="s">
        <v>1301</v>
      </c>
      <c r="Y221" s="32">
        <v>25.2</v>
      </c>
      <c r="Z221" s="21" t="s">
        <v>1302</v>
      </c>
      <c r="AA221" s="32">
        <v>40</v>
      </c>
      <c r="AB221" s="21" t="s">
        <v>1303</v>
      </c>
      <c r="AC221" s="32">
        <v>52.3</v>
      </c>
      <c r="AD221" s="21" t="s">
        <v>1304</v>
      </c>
      <c r="AE221" s="32">
        <v>57</v>
      </c>
      <c r="AF221" s="21" t="s">
        <v>1305</v>
      </c>
      <c r="AG221" s="32">
        <v>71.7</v>
      </c>
      <c r="AH221" s="21" t="s">
        <v>1264</v>
      </c>
      <c r="AI221" s="42" t="s">
        <v>1306</v>
      </c>
      <c r="AJ221" s="42" t="s">
        <v>1307</v>
      </c>
      <c r="AM221" s="1" t="s">
        <v>575</v>
      </c>
      <c r="AN221" s="1" t="s">
        <v>1117</v>
      </c>
      <c r="AO221" s="13" t="str">
        <f>algandmed!AP221</f>
        <v>VPA on kasutusel puurkaevuna, pump sees. Asub šahtis, maapinnast 66cm madalamal, betoonäärest 72cm madalamal. Veepinnal naftasaaduste kihti pole. Uus manteltoru absoluutkõrgus 102,19m.</v>
      </c>
      <c r="AP221" s="13" t="str">
        <f>algandmed!AQ221</f>
        <v>Proovi saab võtta kaevus oleva pumbaga maja seest omaniku kohal oleku ajal.</v>
      </c>
      <c r="AQ221" s="13" t="str">
        <f>algandmed!AR221</f>
        <v>Proov võeti 28.08.2017 kaevus oleva pumbaga aias olevast kraanist, pärast 100l veekoguse väljapumpamist.</v>
      </c>
      <c r="AR221" s="13" t="str">
        <f>algandmed!AS221</f>
        <v>VPA tuleb seirevõrgust välja arvata, kuna omaniku kohalolekuta on proovi võtmine kindla peale küsitav.</v>
      </c>
      <c r="AS221" s="28" t="s">
        <v>1104</v>
      </c>
      <c r="AU221" s="1">
        <f t="shared" si="146"/>
        <v>0</v>
      </c>
      <c r="AV221" s="1">
        <f t="shared" si="147"/>
        <v>7</v>
      </c>
      <c r="AW221" s="1">
        <f t="shared" si="148"/>
        <v>10</v>
      </c>
      <c r="AX221" s="1">
        <f t="shared" si="149"/>
        <v>21</v>
      </c>
      <c r="AY221" s="1">
        <f t="shared" si="150"/>
        <v>9</v>
      </c>
      <c r="AZ221" s="1">
        <f t="shared" si="151"/>
        <v>10</v>
      </c>
      <c r="BA221" s="1">
        <f t="shared" si="152"/>
        <v>14</v>
      </c>
      <c r="BB221" s="1">
        <f t="shared" si="153"/>
        <v>6</v>
      </c>
      <c r="BC221" s="1">
        <f t="shared" si="154"/>
        <v>5</v>
      </c>
      <c r="BD221" s="1">
        <f t="shared" si="155"/>
        <v>0</v>
      </c>
      <c r="BE221" s="1">
        <f t="shared" si="156"/>
        <v>4</v>
      </c>
      <c r="BF221" s="1">
        <f t="shared" si="157"/>
        <v>5</v>
      </c>
      <c r="BG221" s="1">
        <f t="shared" si="158"/>
        <v>5</v>
      </c>
      <c r="BH221" s="1">
        <f t="shared" si="159"/>
        <v>5</v>
      </c>
      <c r="BI221" s="1">
        <f t="shared" si="160"/>
        <v>71</v>
      </c>
      <c r="BJ221" s="1">
        <f t="shared" si="161"/>
        <v>4</v>
      </c>
      <c r="BK221" s="1">
        <f t="shared" si="162"/>
        <v>3</v>
      </c>
      <c r="BL221" s="1">
        <f t="shared" si="163"/>
        <v>14</v>
      </c>
      <c r="BM221" s="1">
        <f t="shared" si="164"/>
        <v>3</v>
      </c>
      <c r="BN221" s="1">
        <f t="shared" si="165"/>
        <v>42</v>
      </c>
      <c r="BO221" s="1">
        <f t="shared" si="166"/>
        <v>4</v>
      </c>
      <c r="BP221" s="1">
        <f t="shared" si="167"/>
        <v>125</v>
      </c>
      <c r="BQ221" s="1">
        <f t="shared" si="168"/>
        <v>2</v>
      </c>
      <c r="BR221" s="1">
        <f t="shared" si="169"/>
        <v>72</v>
      </c>
      <c r="BS221" s="1">
        <f t="shared" si="170"/>
        <v>4</v>
      </c>
      <c r="BT221" s="1">
        <f t="shared" si="171"/>
        <v>45</v>
      </c>
      <c r="BU221" s="1">
        <f t="shared" si="172"/>
        <v>2</v>
      </c>
      <c r="BV221" s="1">
        <f t="shared" si="173"/>
        <v>94</v>
      </c>
      <c r="BW221" s="1">
        <f t="shared" si="174"/>
        <v>4</v>
      </c>
      <c r="BX221" s="1">
        <f t="shared" si="175"/>
        <v>31</v>
      </c>
      <c r="BY221" s="1">
        <f t="shared" si="176"/>
        <v>2</v>
      </c>
      <c r="BZ221" s="1">
        <f t="shared" si="177"/>
        <v>114</v>
      </c>
      <c r="CA221" s="1">
        <f t="shared" si="178"/>
        <v>4</v>
      </c>
      <c r="CB221" s="1">
        <f t="shared" si="179"/>
        <v>49</v>
      </c>
      <c r="CC221" s="1">
        <f t="shared" si="180"/>
        <v>12</v>
      </c>
      <c r="CD221" s="1">
        <f t="shared" si="181"/>
        <v>11</v>
      </c>
      <c r="CE221" s="1">
        <f t="shared" si="182"/>
        <v>0</v>
      </c>
      <c r="CF221" s="1">
        <f t="shared" si="183"/>
        <v>0</v>
      </c>
      <c r="CG221" s="1">
        <f t="shared" si="184"/>
        <v>10</v>
      </c>
      <c r="CH221" s="1">
        <f t="shared" si="185"/>
        <v>9</v>
      </c>
      <c r="CI221" s="1">
        <f t="shared" si="186"/>
        <v>184</v>
      </c>
      <c r="CJ221" s="1">
        <f t="shared" si="187"/>
        <v>75</v>
      </c>
      <c r="CK221" s="1">
        <f t="shared" si="188"/>
        <v>104</v>
      </c>
      <c r="CL221" s="1">
        <f t="shared" si="189"/>
        <v>102</v>
      </c>
      <c r="CM221" s="1">
        <f t="shared" si="190"/>
        <v>38</v>
      </c>
      <c r="CN221" s="1">
        <f t="shared" si="191"/>
        <v>1335</v>
      </c>
    </row>
    <row r="222" spans="1:92" ht="13.15" customHeight="1">
      <c r="A222" s="26"/>
      <c r="B222" s="27" t="s">
        <v>1308</v>
      </c>
      <c r="C222" s="13" t="s">
        <v>1097</v>
      </c>
      <c r="D222" s="28" t="s">
        <v>1098</v>
      </c>
      <c r="E222" s="30">
        <v>614614.18999999994</v>
      </c>
      <c r="F222" s="30">
        <v>6569453.9500000002</v>
      </c>
      <c r="G222" s="29" t="s">
        <v>1297</v>
      </c>
      <c r="H222" s="20">
        <v>103.11</v>
      </c>
      <c r="I222" s="20">
        <v>0.64</v>
      </c>
      <c r="J222" s="20">
        <v>94.7</v>
      </c>
      <c r="K222" s="20">
        <v>102.5</v>
      </c>
      <c r="L222" s="33">
        <v>19.59</v>
      </c>
      <c r="M222" s="33">
        <f t="shared" si="145"/>
        <v>83.52</v>
      </c>
      <c r="N222" s="31">
        <v>42853</v>
      </c>
      <c r="O222" s="28" t="s">
        <v>1309</v>
      </c>
      <c r="P222" s="21" t="s">
        <v>83</v>
      </c>
      <c r="Q222" s="32">
        <v>0.4</v>
      </c>
      <c r="R222" s="21" t="s">
        <v>77</v>
      </c>
      <c r="S222" s="32">
        <v>4.5</v>
      </c>
      <c r="T222" s="21" t="s">
        <v>1299</v>
      </c>
      <c r="U222" s="32">
        <v>10.8</v>
      </c>
      <c r="V222" s="21" t="s">
        <v>1310</v>
      </c>
      <c r="W222" s="32">
        <v>25.2</v>
      </c>
      <c r="X222" s="21" t="s">
        <v>1302</v>
      </c>
      <c r="Y222" s="32">
        <v>40</v>
      </c>
      <c r="Z222" s="21" t="s">
        <v>1303</v>
      </c>
      <c r="AA222" s="32">
        <v>52.3</v>
      </c>
      <c r="AB222" s="21" t="s">
        <v>1304</v>
      </c>
      <c r="AC222" s="32">
        <v>57</v>
      </c>
      <c r="AD222" s="21" t="s">
        <v>1311</v>
      </c>
      <c r="AE222" s="32">
        <v>71.7</v>
      </c>
      <c r="AF222" s="21" t="s">
        <v>1312</v>
      </c>
      <c r="AG222" s="32">
        <v>99.2</v>
      </c>
      <c r="AH222" s="21" t="s">
        <v>1313</v>
      </c>
      <c r="AI222" s="42" t="s">
        <v>1306</v>
      </c>
      <c r="AJ222" s="42" t="s">
        <v>1307</v>
      </c>
      <c r="AM222" s="1" t="s">
        <v>575</v>
      </c>
      <c r="AN222" s="1" t="s">
        <v>1117</v>
      </c>
      <c r="AO222" s="13" t="str">
        <f>algandmed!AP222</f>
        <v>VPA on terve. On kavatsetud kasututada puurkaevuna, Päis on lahtiselt peal, keere keermes. Veepinnal naftasaaduste kihti pole. Algne sügavus oli oli 102,5m.</v>
      </c>
      <c r="AP222" s="13" t="str">
        <f>algandmed!AQ222</f>
        <v>VPA 1-kordne tühjenduspumpamine tehti 3'' süvaveepumbaga, pumpamisel alandati veetase 4 korda pumba sügavuseni. Veetase taastub väga aeglaselt (43m kuni 23m) 40 minutiga.</v>
      </c>
      <c r="AQ222" s="13" t="str">
        <f>algandmed!AR222</f>
        <v>Proovi võtmisel 31.08.2017 3'' süvaveepumbaga oli vett VPA-s 653l, pumba sügavus oli 43m manteltoru otsast. Proov võeti pärast 1-kordse veekoguse välja pumpamist. q 0,67. S 23</v>
      </c>
      <c r="AR222" s="13" t="str">
        <f>algandmed!AS222</f>
        <v>VPA tuleb puhastada settest ja nõuetekohaselt likvideerida.</v>
      </c>
      <c r="AS222" s="28" t="s">
        <v>1104</v>
      </c>
      <c r="AU222" s="1">
        <f t="shared" si="146"/>
        <v>0</v>
      </c>
      <c r="AV222" s="1">
        <f t="shared" si="147"/>
        <v>7</v>
      </c>
      <c r="AW222" s="1">
        <f t="shared" si="148"/>
        <v>10</v>
      </c>
      <c r="AX222" s="1">
        <f t="shared" si="149"/>
        <v>21</v>
      </c>
      <c r="AY222" s="1">
        <f t="shared" si="150"/>
        <v>9</v>
      </c>
      <c r="AZ222" s="1">
        <f t="shared" si="151"/>
        <v>10</v>
      </c>
      <c r="BA222" s="1">
        <f t="shared" si="152"/>
        <v>14</v>
      </c>
      <c r="BB222" s="1">
        <f t="shared" si="153"/>
        <v>6</v>
      </c>
      <c r="BC222" s="1">
        <f t="shared" si="154"/>
        <v>4</v>
      </c>
      <c r="BD222" s="1">
        <f t="shared" si="155"/>
        <v>4</v>
      </c>
      <c r="BE222" s="1">
        <f t="shared" si="156"/>
        <v>5</v>
      </c>
      <c r="BF222" s="1">
        <f t="shared" si="157"/>
        <v>5</v>
      </c>
      <c r="BG222" s="1">
        <f t="shared" si="158"/>
        <v>5</v>
      </c>
      <c r="BH222" s="1">
        <f t="shared" si="159"/>
        <v>5</v>
      </c>
      <c r="BI222" s="1">
        <f t="shared" si="160"/>
        <v>72</v>
      </c>
      <c r="BJ222" s="1">
        <f t="shared" si="161"/>
        <v>4</v>
      </c>
      <c r="BK222" s="1">
        <f t="shared" si="162"/>
        <v>3</v>
      </c>
      <c r="BL222" s="1">
        <f t="shared" si="163"/>
        <v>14</v>
      </c>
      <c r="BM222" s="1">
        <f t="shared" si="164"/>
        <v>3</v>
      </c>
      <c r="BN222" s="1">
        <f t="shared" si="165"/>
        <v>42</v>
      </c>
      <c r="BO222" s="1">
        <f t="shared" si="166"/>
        <v>4</v>
      </c>
      <c r="BP222" s="1">
        <f t="shared" si="167"/>
        <v>148</v>
      </c>
      <c r="BQ222" s="1">
        <f t="shared" si="168"/>
        <v>4</v>
      </c>
      <c r="BR222" s="1">
        <f t="shared" si="169"/>
        <v>45</v>
      </c>
      <c r="BS222" s="1">
        <f t="shared" si="170"/>
        <v>2</v>
      </c>
      <c r="BT222" s="1">
        <f t="shared" si="171"/>
        <v>94</v>
      </c>
      <c r="BU222" s="1">
        <f t="shared" si="172"/>
        <v>4</v>
      </c>
      <c r="BV222" s="1">
        <f t="shared" si="173"/>
        <v>31</v>
      </c>
      <c r="BW222" s="1">
        <f t="shared" si="174"/>
        <v>2</v>
      </c>
      <c r="BX222" s="1">
        <f t="shared" si="175"/>
        <v>107</v>
      </c>
      <c r="BY222" s="1">
        <f t="shared" si="176"/>
        <v>4</v>
      </c>
      <c r="BZ222" s="1">
        <f t="shared" si="177"/>
        <v>102</v>
      </c>
      <c r="CA222" s="1">
        <f t="shared" si="178"/>
        <v>4</v>
      </c>
      <c r="CB222" s="1">
        <f t="shared" si="179"/>
        <v>86</v>
      </c>
      <c r="CC222" s="1">
        <f t="shared" si="180"/>
        <v>12</v>
      </c>
      <c r="CD222" s="1">
        <f t="shared" si="181"/>
        <v>11</v>
      </c>
      <c r="CE222" s="1">
        <f t="shared" si="182"/>
        <v>0</v>
      </c>
      <c r="CF222" s="1">
        <f t="shared" si="183"/>
        <v>0</v>
      </c>
      <c r="CG222" s="1">
        <f t="shared" si="184"/>
        <v>10</v>
      </c>
      <c r="CH222" s="1">
        <f t="shared" si="185"/>
        <v>9</v>
      </c>
      <c r="CI222" s="1">
        <f t="shared" si="186"/>
        <v>156</v>
      </c>
      <c r="CJ222" s="1">
        <f t="shared" si="187"/>
        <v>170</v>
      </c>
      <c r="CK222" s="1">
        <f t="shared" si="188"/>
        <v>175</v>
      </c>
      <c r="CL222" s="1">
        <f t="shared" si="189"/>
        <v>59</v>
      </c>
      <c r="CM222" s="1">
        <f t="shared" si="190"/>
        <v>38</v>
      </c>
      <c r="CN222" s="1">
        <f t="shared" si="191"/>
        <v>1520</v>
      </c>
    </row>
    <row r="223" spans="1:92" ht="13.15" customHeight="1">
      <c r="A223" s="26" t="s">
        <v>1314</v>
      </c>
      <c r="B223" s="27" t="s">
        <v>1315</v>
      </c>
      <c r="C223" s="13" t="s">
        <v>1097</v>
      </c>
      <c r="D223" s="28" t="s">
        <v>1098</v>
      </c>
      <c r="E223" s="33">
        <v>614428.91</v>
      </c>
      <c r="F223" s="33">
        <v>6569783.1200000001</v>
      </c>
      <c r="G223" s="29" t="s">
        <v>1316</v>
      </c>
      <c r="H223" s="20">
        <v>103.53</v>
      </c>
      <c r="I223" s="20">
        <v>0.6</v>
      </c>
      <c r="J223" s="20">
        <v>16.95</v>
      </c>
      <c r="K223" s="20">
        <v>17</v>
      </c>
      <c r="L223" s="33">
        <v>10.37</v>
      </c>
      <c r="M223" s="33">
        <f t="shared" si="145"/>
        <v>93.16</v>
      </c>
      <c r="N223" s="31">
        <v>42853</v>
      </c>
      <c r="O223" s="28" t="s">
        <v>1317</v>
      </c>
      <c r="P223" s="21" t="s">
        <v>83</v>
      </c>
      <c r="Q223" s="32">
        <v>0.3</v>
      </c>
      <c r="R223" s="21" t="s">
        <v>1213</v>
      </c>
      <c r="S223" s="32">
        <v>1.5</v>
      </c>
      <c r="T223" s="21" t="s">
        <v>390</v>
      </c>
      <c r="U223" s="32">
        <v>1.8</v>
      </c>
      <c r="V223" s="21" t="s">
        <v>1318</v>
      </c>
      <c r="W223" s="32">
        <v>0</v>
      </c>
      <c r="X223" s="21"/>
      <c r="Y223" s="32">
        <v>0</v>
      </c>
      <c r="Z223" s="21"/>
      <c r="AA223" s="32">
        <v>0</v>
      </c>
      <c r="AB223" s="21"/>
      <c r="AC223" s="32">
        <v>0</v>
      </c>
      <c r="AD223" s="21"/>
      <c r="AE223" s="32">
        <v>0</v>
      </c>
      <c r="AF223" s="21"/>
      <c r="AG223" s="32">
        <v>0</v>
      </c>
      <c r="AH223" s="21"/>
      <c r="AI223" s="42" t="s">
        <v>1319</v>
      </c>
      <c r="AJ223" s="42" t="s">
        <v>1320</v>
      </c>
      <c r="AM223" s="1" t="s">
        <v>575</v>
      </c>
      <c r="AN223" s="1" t="s">
        <v>1117</v>
      </c>
      <c r="AO223" s="13" t="str">
        <f>algandmed!AP223</f>
        <v>VPA on terve. Avamiseks 6-kantvõti 8. Veepinnal naftasaaduste kihti pole.</v>
      </c>
      <c r="AP223" s="13" t="str">
        <f>algandmed!AQ223</f>
        <v>Proov võeti pumbaga MP-1</v>
      </c>
      <c r="AQ223" s="13" t="str">
        <f>algandmed!AR223</f>
        <v>Proovi võtmisel 29.08.2017 oli vett VPA-s 59l, pumba sügavus 17m manteltoru otsast. Proov võeti pärast 4-kordse veekoguse välja pumpamist (25 minutit) sagedusel 200Hz. q 0,17. S 0,13</v>
      </c>
      <c r="AR223" s="13" t="str">
        <f>algandmed!AS223</f>
        <v>VPA tuleks nõuetekohaselt likvideerida.</v>
      </c>
      <c r="AS223" s="28" t="s">
        <v>1104</v>
      </c>
      <c r="AU223" s="1">
        <f t="shared" si="146"/>
        <v>5</v>
      </c>
      <c r="AV223" s="1">
        <f t="shared" si="147"/>
        <v>5</v>
      </c>
      <c r="AW223" s="1">
        <f t="shared" si="148"/>
        <v>10</v>
      </c>
      <c r="AX223" s="1">
        <f t="shared" si="149"/>
        <v>21</v>
      </c>
      <c r="AY223" s="1">
        <f t="shared" si="150"/>
        <v>9</v>
      </c>
      <c r="AZ223" s="1">
        <f t="shared" si="151"/>
        <v>10</v>
      </c>
      <c r="BA223" s="1">
        <f t="shared" si="152"/>
        <v>14</v>
      </c>
      <c r="BB223" s="1">
        <f t="shared" si="153"/>
        <v>6</v>
      </c>
      <c r="BC223" s="1">
        <f t="shared" si="154"/>
        <v>3</v>
      </c>
      <c r="BD223" s="1">
        <f t="shared" si="155"/>
        <v>5</v>
      </c>
      <c r="BE223" s="1">
        <f t="shared" si="156"/>
        <v>2</v>
      </c>
      <c r="BF223" s="1">
        <f t="shared" si="157"/>
        <v>5</v>
      </c>
      <c r="BG223" s="1">
        <f t="shared" si="158"/>
        <v>5</v>
      </c>
      <c r="BH223" s="1">
        <f t="shared" si="159"/>
        <v>5</v>
      </c>
      <c r="BI223" s="1">
        <f t="shared" si="160"/>
        <v>46</v>
      </c>
      <c r="BJ223" s="1">
        <f t="shared" si="161"/>
        <v>4</v>
      </c>
      <c r="BK223" s="1">
        <f t="shared" si="162"/>
        <v>3</v>
      </c>
      <c r="BL223" s="1">
        <f t="shared" si="163"/>
        <v>66</v>
      </c>
      <c r="BM223" s="1">
        <f t="shared" si="164"/>
        <v>3</v>
      </c>
      <c r="BN223" s="1">
        <f t="shared" si="165"/>
        <v>20</v>
      </c>
      <c r="BO223" s="1">
        <f t="shared" si="166"/>
        <v>3</v>
      </c>
      <c r="BP223" s="1">
        <f t="shared" si="167"/>
        <v>147</v>
      </c>
      <c r="BQ223" s="1">
        <f t="shared" si="168"/>
        <v>1</v>
      </c>
      <c r="BR223" s="1">
        <f t="shared" si="169"/>
        <v>0</v>
      </c>
      <c r="BS223" s="1">
        <f t="shared" si="170"/>
        <v>1</v>
      </c>
      <c r="BT223" s="1">
        <f t="shared" si="171"/>
        <v>0</v>
      </c>
      <c r="BU223" s="1">
        <f t="shared" si="172"/>
        <v>1</v>
      </c>
      <c r="BV223" s="1">
        <f t="shared" si="173"/>
        <v>0</v>
      </c>
      <c r="BW223" s="1">
        <f t="shared" si="174"/>
        <v>1</v>
      </c>
      <c r="BX223" s="1">
        <f t="shared" si="175"/>
        <v>0</v>
      </c>
      <c r="BY223" s="1">
        <f t="shared" si="176"/>
        <v>1</v>
      </c>
      <c r="BZ223" s="1">
        <f t="shared" si="177"/>
        <v>0</v>
      </c>
      <c r="CA223" s="1">
        <f t="shared" si="178"/>
        <v>1</v>
      </c>
      <c r="CB223" s="1">
        <f t="shared" si="179"/>
        <v>0</v>
      </c>
      <c r="CC223" s="1">
        <f t="shared" si="180"/>
        <v>12</v>
      </c>
      <c r="CD223" s="1">
        <f t="shared" si="181"/>
        <v>11</v>
      </c>
      <c r="CE223" s="1">
        <f t="shared" si="182"/>
        <v>0</v>
      </c>
      <c r="CF223" s="1">
        <f t="shared" si="183"/>
        <v>0</v>
      </c>
      <c r="CG223" s="1">
        <f t="shared" si="184"/>
        <v>10</v>
      </c>
      <c r="CH223" s="1">
        <f t="shared" si="185"/>
        <v>9</v>
      </c>
      <c r="CI223" s="1">
        <f t="shared" si="186"/>
        <v>73</v>
      </c>
      <c r="CJ223" s="1">
        <f t="shared" si="187"/>
        <v>24</v>
      </c>
      <c r="CK223" s="1">
        <f t="shared" si="188"/>
        <v>182</v>
      </c>
      <c r="CL223" s="1">
        <f t="shared" si="189"/>
        <v>39</v>
      </c>
      <c r="CM223" s="1">
        <f t="shared" si="190"/>
        <v>38</v>
      </c>
      <c r="CN223" s="1">
        <f t="shared" si="191"/>
        <v>801</v>
      </c>
    </row>
    <row r="224" spans="1:92" ht="13.15" customHeight="1">
      <c r="A224" s="26"/>
      <c r="B224" s="27" t="s">
        <v>1321</v>
      </c>
      <c r="C224" s="13" t="s">
        <v>1097</v>
      </c>
      <c r="D224" s="28" t="s">
        <v>1098</v>
      </c>
      <c r="E224" s="30">
        <v>613137.49</v>
      </c>
      <c r="F224" s="30">
        <v>6569964.8799999999</v>
      </c>
      <c r="G224" s="4" t="s">
        <v>431</v>
      </c>
      <c r="H224" s="20">
        <v>102.34</v>
      </c>
      <c r="I224" s="20">
        <v>0.26</v>
      </c>
      <c r="J224" s="20">
        <v>24</v>
      </c>
      <c r="K224" s="20">
        <v>24</v>
      </c>
      <c r="L224" s="33">
        <v>7.96</v>
      </c>
      <c r="M224" s="33">
        <f t="shared" si="145"/>
        <v>94.38000000000001</v>
      </c>
      <c r="N224" s="31">
        <v>42853</v>
      </c>
      <c r="O224" s="28" t="s">
        <v>1322</v>
      </c>
      <c r="P224" s="21" t="s">
        <v>83</v>
      </c>
      <c r="Q224" s="32">
        <v>0.4</v>
      </c>
      <c r="R224" s="21" t="s">
        <v>1323</v>
      </c>
      <c r="S224" s="32">
        <v>0.6</v>
      </c>
      <c r="T224" s="21" t="s">
        <v>1324</v>
      </c>
      <c r="U224" s="32">
        <v>1.2</v>
      </c>
      <c r="V224" s="21" t="s">
        <v>390</v>
      </c>
      <c r="W224" s="32">
        <v>1.5</v>
      </c>
      <c r="X224" s="21" t="s">
        <v>1325</v>
      </c>
      <c r="Y224" s="32">
        <v>0</v>
      </c>
      <c r="Z224" s="21"/>
      <c r="AA224" s="32">
        <v>0</v>
      </c>
      <c r="AB224" s="21"/>
      <c r="AC224" s="32">
        <v>0</v>
      </c>
      <c r="AD224" s="21"/>
      <c r="AE224" s="32">
        <v>0</v>
      </c>
      <c r="AF224" s="21"/>
      <c r="AG224" s="32">
        <v>0</v>
      </c>
      <c r="AH224" s="21"/>
      <c r="AI224" s="42"/>
      <c r="AJ224" s="42"/>
      <c r="AM224" s="1" t="s">
        <v>575</v>
      </c>
      <c r="AN224" s="1" t="s">
        <v>1103</v>
      </c>
      <c r="AO224" s="13" t="str">
        <f>algandmed!AP224</f>
        <v>VPA on terve. VPA-d on kasututud puurkaevuna, päis on lahtiselt peal. Veepinnal naftasaaduste kihti pole.</v>
      </c>
      <c r="AP224" s="13" t="str">
        <f>algandmed!AQ224</f>
        <v>Proov võeti pumbaga MP-1. VPA-st on proove võetud 1993. aastal.</v>
      </c>
      <c r="AQ224" s="13" t="str">
        <f>algandmed!AR224</f>
        <v>Proovi võtmisel 01.09.2017 oli vett VPA-s 131l, pumba sügavus 18,5m manteltoru otsast. Proov võeti pärast 4-kordse veekoguse välja pumpamist (32 minutit) sagedusel 250Hz. q 0,27. S 1,08</v>
      </c>
      <c r="AR224" s="13" t="str">
        <f>algandmed!AS224</f>
        <v>Jätkata seiret</v>
      </c>
      <c r="AS224" s="28" t="s">
        <v>1104</v>
      </c>
      <c r="AU224" s="1">
        <f t="shared" si="146"/>
        <v>0</v>
      </c>
      <c r="AV224" s="1">
        <f t="shared" si="147"/>
        <v>6</v>
      </c>
      <c r="AW224" s="1">
        <f t="shared" si="148"/>
        <v>10</v>
      </c>
      <c r="AX224" s="1">
        <f t="shared" si="149"/>
        <v>21</v>
      </c>
      <c r="AY224" s="1">
        <f t="shared" si="150"/>
        <v>9</v>
      </c>
      <c r="AZ224" s="1">
        <f t="shared" si="151"/>
        <v>10</v>
      </c>
      <c r="BA224" s="1">
        <f t="shared" si="152"/>
        <v>20</v>
      </c>
      <c r="BB224" s="1">
        <f t="shared" si="153"/>
        <v>6</v>
      </c>
      <c r="BC224" s="1">
        <f t="shared" si="154"/>
        <v>4</v>
      </c>
      <c r="BD224" s="1">
        <f t="shared" si="155"/>
        <v>2</v>
      </c>
      <c r="BE224" s="1">
        <f t="shared" si="156"/>
        <v>2</v>
      </c>
      <c r="BF224" s="1">
        <f t="shared" si="157"/>
        <v>4</v>
      </c>
      <c r="BG224" s="1">
        <f t="shared" si="158"/>
        <v>5</v>
      </c>
      <c r="BH224" s="1">
        <f t="shared" si="159"/>
        <v>5</v>
      </c>
      <c r="BI224" s="1">
        <f t="shared" si="160"/>
        <v>48</v>
      </c>
      <c r="BJ224" s="1">
        <f t="shared" si="161"/>
        <v>4</v>
      </c>
      <c r="BK224" s="1">
        <f t="shared" si="162"/>
        <v>3</v>
      </c>
      <c r="BL224" s="1">
        <f t="shared" si="163"/>
        <v>24</v>
      </c>
      <c r="BM224" s="1">
        <f t="shared" si="164"/>
        <v>3</v>
      </c>
      <c r="BN224" s="1">
        <f t="shared" si="165"/>
        <v>59</v>
      </c>
      <c r="BO224" s="1">
        <f t="shared" si="166"/>
        <v>3</v>
      </c>
      <c r="BP224" s="1">
        <f t="shared" si="167"/>
        <v>20</v>
      </c>
      <c r="BQ224" s="1">
        <f t="shared" si="168"/>
        <v>3</v>
      </c>
      <c r="BR224" s="1">
        <f t="shared" si="169"/>
        <v>121</v>
      </c>
      <c r="BS224" s="1">
        <f t="shared" si="170"/>
        <v>1</v>
      </c>
      <c r="BT224" s="1">
        <f t="shared" si="171"/>
        <v>0</v>
      </c>
      <c r="BU224" s="1">
        <f t="shared" si="172"/>
        <v>1</v>
      </c>
      <c r="BV224" s="1">
        <f t="shared" si="173"/>
        <v>0</v>
      </c>
      <c r="BW224" s="1">
        <f t="shared" si="174"/>
        <v>1</v>
      </c>
      <c r="BX224" s="1">
        <f t="shared" si="175"/>
        <v>0</v>
      </c>
      <c r="BY224" s="1">
        <f t="shared" si="176"/>
        <v>1</v>
      </c>
      <c r="BZ224" s="1">
        <f t="shared" si="177"/>
        <v>0</v>
      </c>
      <c r="CA224" s="1">
        <f t="shared" si="178"/>
        <v>1</v>
      </c>
      <c r="CB224" s="1">
        <f t="shared" si="179"/>
        <v>0</v>
      </c>
      <c r="CC224" s="1">
        <f t="shared" si="180"/>
        <v>0</v>
      </c>
      <c r="CD224" s="1">
        <f t="shared" si="181"/>
        <v>0</v>
      </c>
      <c r="CE224" s="1">
        <f t="shared" si="182"/>
        <v>0</v>
      </c>
      <c r="CF224" s="1">
        <f t="shared" si="183"/>
        <v>0</v>
      </c>
      <c r="CG224" s="1">
        <f t="shared" si="184"/>
        <v>10</v>
      </c>
      <c r="CH224" s="1">
        <f t="shared" si="185"/>
        <v>9</v>
      </c>
      <c r="CI224" s="1">
        <f t="shared" si="186"/>
        <v>105</v>
      </c>
      <c r="CJ224" s="1">
        <f t="shared" si="187"/>
        <v>63</v>
      </c>
      <c r="CK224" s="1">
        <f t="shared" si="188"/>
        <v>185</v>
      </c>
      <c r="CL224" s="1">
        <f t="shared" si="189"/>
        <v>14</v>
      </c>
      <c r="CM224" s="1">
        <f t="shared" si="190"/>
        <v>38</v>
      </c>
      <c r="CN224" s="1">
        <f t="shared" si="191"/>
        <v>821</v>
      </c>
    </row>
    <row r="225" spans="1:92" ht="13.15" customHeight="1">
      <c r="A225" s="26" t="s">
        <v>1326</v>
      </c>
      <c r="B225" s="27" t="s">
        <v>1327</v>
      </c>
      <c r="C225" s="13" t="s">
        <v>1097</v>
      </c>
      <c r="D225" s="28" t="s">
        <v>1098</v>
      </c>
      <c r="E225" s="30">
        <v>613133.01</v>
      </c>
      <c r="F225" s="30">
        <v>6569914.2800000003</v>
      </c>
      <c r="G225" s="4" t="s">
        <v>431</v>
      </c>
      <c r="H225" s="20">
        <v>101.6</v>
      </c>
      <c r="I225" s="20">
        <v>0.38</v>
      </c>
      <c r="J225" s="20">
        <v>11.12</v>
      </c>
      <c r="K225" s="20">
        <v>12.5</v>
      </c>
      <c r="L225" s="33">
        <v>6.16</v>
      </c>
      <c r="M225" s="33">
        <f t="shared" si="145"/>
        <v>95.44</v>
      </c>
      <c r="N225" s="31">
        <v>42853</v>
      </c>
      <c r="O225" s="28" t="s">
        <v>1328</v>
      </c>
      <c r="P225" s="21" t="s">
        <v>83</v>
      </c>
      <c r="Q225" s="32">
        <v>0.3</v>
      </c>
      <c r="R225" s="21" t="s">
        <v>1195</v>
      </c>
      <c r="S225" s="32">
        <v>1</v>
      </c>
      <c r="T225" s="21" t="s">
        <v>390</v>
      </c>
      <c r="U225" s="32">
        <v>1.3</v>
      </c>
      <c r="V225" s="21" t="s">
        <v>1329</v>
      </c>
      <c r="W225" s="32">
        <v>0</v>
      </c>
      <c r="X225" s="21"/>
      <c r="Y225" s="32">
        <v>0</v>
      </c>
      <c r="Z225" s="21"/>
      <c r="AA225" s="32">
        <v>0</v>
      </c>
      <c r="AB225" s="21"/>
      <c r="AC225" s="32">
        <v>0</v>
      </c>
      <c r="AD225" s="21"/>
      <c r="AE225" s="32">
        <v>0</v>
      </c>
      <c r="AF225" s="21"/>
      <c r="AG225" s="32">
        <v>0</v>
      </c>
      <c r="AH225" s="21"/>
      <c r="AJ225" s="9"/>
      <c r="AM225" s="1" t="s">
        <v>575</v>
      </c>
      <c r="AN225" s="1" t="s">
        <v>1103</v>
      </c>
      <c r="AO225" s="13" t="str">
        <f>algandmed!AP225</f>
        <v>VPA on terve. Avamiseks 6-kant võti 8. Veepinnal naftasaaduste kihti pole. Manteltoru on madalamaks lõigatud (enne 0,95m, nüüd 0,38m). Algne sügavus oli oli 12,5m.</v>
      </c>
      <c r="AP225" s="13" t="str">
        <f>algandmed!AQ225</f>
        <v>Proov võeti pumbaga MP-1. VPA-st on proove võetud kahel korral 1993. ja 2007. aastal.</v>
      </c>
      <c r="AQ225" s="13" t="str">
        <f>algandmed!AR225</f>
        <v>Proovi võtmisel 01.09.2017 oli vett VPA-s 26l, pumba sügavus 11m manteltoru otsast. Proov võeti pärast 4-kordse veekoguse välja pumpamist (15 minutit) sagedusel 147Hz. Pumbates sagedusega 200Hz alanes veetase 3 minutiga pumbani. q 0,03. S 2,62</v>
      </c>
      <c r="AR225" s="13" t="str">
        <f>algandmed!AS225</f>
        <v>Jätkata seiret</v>
      </c>
      <c r="AS225" s="28" t="s">
        <v>1104</v>
      </c>
      <c r="AU225" s="1">
        <f t="shared" si="146"/>
        <v>5</v>
      </c>
      <c r="AV225" s="1">
        <f t="shared" si="147"/>
        <v>6</v>
      </c>
      <c r="AW225" s="1">
        <f t="shared" si="148"/>
        <v>10</v>
      </c>
      <c r="AX225" s="1">
        <f t="shared" si="149"/>
        <v>21</v>
      </c>
      <c r="AY225" s="1">
        <f t="shared" si="150"/>
        <v>9</v>
      </c>
      <c r="AZ225" s="1">
        <f t="shared" si="151"/>
        <v>10</v>
      </c>
      <c r="BA225" s="1">
        <f t="shared" si="152"/>
        <v>20</v>
      </c>
      <c r="BB225" s="1">
        <f t="shared" si="153"/>
        <v>5</v>
      </c>
      <c r="BC225" s="1">
        <f t="shared" si="154"/>
        <v>4</v>
      </c>
      <c r="BD225" s="1">
        <f t="shared" si="155"/>
        <v>5</v>
      </c>
      <c r="BE225" s="1">
        <f t="shared" si="156"/>
        <v>4</v>
      </c>
      <c r="BF225" s="1">
        <f t="shared" si="157"/>
        <v>4</v>
      </c>
      <c r="BG225" s="1">
        <f t="shared" si="158"/>
        <v>5</v>
      </c>
      <c r="BH225" s="1">
        <f t="shared" si="159"/>
        <v>5</v>
      </c>
      <c r="BI225" s="1">
        <f t="shared" si="160"/>
        <v>45</v>
      </c>
      <c r="BJ225" s="1">
        <f t="shared" si="161"/>
        <v>4</v>
      </c>
      <c r="BK225" s="1">
        <f t="shared" si="162"/>
        <v>3</v>
      </c>
      <c r="BL225" s="1">
        <f t="shared" si="163"/>
        <v>66</v>
      </c>
      <c r="BM225" s="1">
        <f t="shared" si="164"/>
        <v>1</v>
      </c>
      <c r="BN225" s="1">
        <f t="shared" si="165"/>
        <v>20</v>
      </c>
      <c r="BO225" s="1">
        <f t="shared" si="166"/>
        <v>3</v>
      </c>
      <c r="BP225" s="1">
        <f t="shared" si="167"/>
        <v>69</v>
      </c>
      <c r="BQ225" s="1">
        <f t="shared" si="168"/>
        <v>1</v>
      </c>
      <c r="BR225" s="1">
        <f t="shared" si="169"/>
        <v>0</v>
      </c>
      <c r="BS225" s="1">
        <f t="shared" si="170"/>
        <v>1</v>
      </c>
      <c r="BT225" s="1">
        <f t="shared" si="171"/>
        <v>0</v>
      </c>
      <c r="BU225" s="1">
        <f t="shared" si="172"/>
        <v>1</v>
      </c>
      <c r="BV225" s="1">
        <f t="shared" si="173"/>
        <v>0</v>
      </c>
      <c r="BW225" s="1">
        <f t="shared" si="174"/>
        <v>1</v>
      </c>
      <c r="BX225" s="1">
        <f t="shared" si="175"/>
        <v>0</v>
      </c>
      <c r="BY225" s="1">
        <f t="shared" si="176"/>
        <v>1</v>
      </c>
      <c r="BZ225" s="1">
        <f t="shared" si="177"/>
        <v>0</v>
      </c>
      <c r="CA225" s="1">
        <f t="shared" si="178"/>
        <v>1</v>
      </c>
      <c r="CB225" s="1">
        <f t="shared" si="179"/>
        <v>0</v>
      </c>
      <c r="CC225" s="1">
        <f t="shared" si="180"/>
        <v>0</v>
      </c>
      <c r="CD225" s="1">
        <f t="shared" si="181"/>
        <v>0</v>
      </c>
      <c r="CE225" s="1">
        <f t="shared" si="182"/>
        <v>0</v>
      </c>
      <c r="CF225" s="1">
        <f t="shared" si="183"/>
        <v>0</v>
      </c>
      <c r="CG225" s="1">
        <f t="shared" si="184"/>
        <v>10</v>
      </c>
      <c r="CH225" s="1">
        <f t="shared" si="185"/>
        <v>9</v>
      </c>
      <c r="CI225" s="1">
        <f t="shared" si="186"/>
        <v>163</v>
      </c>
      <c r="CJ225" s="1">
        <f t="shared" si="187"/>
        <v>85</v>
      </c>
      <c r="CK225" s="1">
        <f t="shared" si="188"/>
        <v>243</v>
      </c>
      <c r="CL225" s="1">
        <f t="shared" si="189"/>
        <v>14</v>
      </c>
      <c r="CM225" s="1">
        <f t="shared" si="190"/>
        <v>38</v>
      </c>
      <c r="CN225" s="1">
        <f t="shared" si="191"/>
        <v>892</v>
      </c>
    </row>
    <row r="226" spans="1:92" ht="13.15" customHeight="1">
      <c r="A226" s="26" t="s">
        <v>1330</v>
      </c>
      <c r="B226" s="27" t="s">
        <v>1331</v>
      </c>
      <c r="C226" s="13" t="s">
        <v>1097</v>
      </c>
      <c r="D226" s="28" t="s">
        <v>1098</v>
      </c>
      <c r="E226" s="30">
        <v>612830.32999999996</v>
      </c>
      <c r="F226" s="30">
        <v>6569499.8499999996</v>
      </c>
      <c r="G226" s="29" t="s">
        <v>1332</v>
      </c>
      <c r="H226" s="20">
        <v>99.51</v>
      </c>
      <c r="I226" s="20">
        <v>1.01</v>
      </c>
      <c r="J226" s="20">
        <v>9.17</v>
      </c>
      <c r="K226" s="20">
        <v>10</v>
      </c>
      <c r="L226" s="33">
        <v>4.08</v>
      </c>
      <c r="M226" s="33">
        <f t="shared" ref="M226:M228" si="192">H226-L226</f>
        <v>95.43</v>
      </c>
      <c r="N226" s="31">
        <v>42853</v>
      </c>
      <c r="O226" s="28" t="s">
        <v>1333</v>
      </c>
      <c r="P226" s="21" t="s">
        <v>83</v>
      </c>
      <c r="Q226" s="32">
        <v>0.5</v>
      </c>
      <c r="R226" s="21" t="s">
        <v>1334</v>
      </c>
      <c r="S226" s="32">
        <v>1</v>
      </c>
      <c r="T226" s="21" t="s">
        <v>1335</v>
      </c>
      <c r="U226" s="32">
        <v>1.8</v>
      </c>
      <c r="V226" s="21" t="s">
        <v>390</v>
      </c>
      <c r="W226" s="32">
        <v>1.9</v>
      </c>
      <c r="X226" s="21" t="s">
        <v>1336</v>
      </c>
      <c r="Y226" s="32">
        <v>0</v>
      </c>
      <c r="Z226" s="21"/>
      <c r="AA226" s="32">
        <v>0</v>
      </c>
      <c r="AB226" s="21"/>
      <c r="AC226" s="32">
        <v>0</v>
      </c>
      <c r="AD226" s="21"/>
      <c r="AE226" s="32">
        <v>0</v>
      </c>
      <c r="AF226" s="21"/>
      <c r="AG226" s="32">
        <v>0</v>
      </c>
      <c r="AH226" s="21"/>
      <c r="AJ226" s="9"/>
      <c r="AM226" s="1" t="s">
        <v>575</v>
      </c>
      <c r="AN226" s="1" t="s">
        <v>1103</v>
      </c>
      <c r="AO226" s="13" t="str">
        <f>algandmed!AP226</f>
        <v>VPA on terve. Avamiseks 6-kantvõti 8. Veepinnal naftasaaduste kihti pole.</v>
      </c>
      <c r="AP226" s="13" t="str">
        <f>algandmed!AQ226</f>
        <v>Proov võeti pumbaga MP-1. VPA-st pole kunagi proove võetud. Pumpamisel tulid veepinnale õlilaigud.</v>
      </c>
      <c r="AQ226" s="13" t="str">
        <f>algandmed!AR226</f>
        <v>Proovi võtmisel 01.09.2017 oli vett VPA-s 40l, pumba sügavus 10,25m manteltoru otsast. Proov võeti pärast 4-kordse veekoguse välja pumpamist (21 minutit) sagedusel 150Hz. q 0,13. S 0,04</v>
      </c>
      <c r="AR226" s="13" t="str">
        <f>algandmed!AS226</f>
        <v>Jätkata seiret</v>
      </c>
      <c r="AS226" s="28" t="s">
        <v>1104</v>
      </c>
      <c r="AU226" s="1">
        <f t="shared" si="146"/>
        <v>5</v>
      </c>
      <c r="AV226" s="1">
        <f t="shared" si="147"/>
        <v>5</v>
      </c>
      <c r="AW226" s="1">
        <f t="shared" si="148"/>
        <v>10</v>
      </c>
      <c r="AX226" s="1">
        <f t="shared" si="149"/>
        <v>21</v>
      </c>
      <c r="AY226" s="1">
        <f t="shared" si="150"/>
        <v>9</v>
      </c>
      <c r="AZ226" s="1">
        <f t="shared" si="151"/>
        <v>10</v>
      </c>
      <c r="BA226" s="1">
        <f t="shared" si="152"/>
        <v>12</v>
      </c>
      <c r="BB226" s="1">
        <f t="shared" si="153"/>
        <v>5</v>
      </c>
      <c r="BC226" s="1">
        <f t="shared" si="154"/>
        <v>4</v>
      </c>
      <c r="BD226" s="1">
        <f t="shared" si="155"/>
        <v>4</v>
      </c>
      <c r="BE226" s="1">
        <f t="shared" si="156"/>
        <v>2</v>
      </c>
      <c r="BF226" s="1">
        <f t="shared" si="157"/>
        <v>4</v>
      </c>
      <c r="BG226" s="1">
        <f t="shared" si="158"/>
        <v>5</v>
      </c>
      <c r="BH226" s="1">
        <f t="shared" si="159"/>
        <v>5</v>
      </c>
      <c r="BI226" s="1">
        <f t="shared" si="160"/>
        <v>45</v>
      </c>
      <c r="BJ226" s="1">
        <f t="shared" si="161"/>
        <v>4</v>
      </c>
      <c r="BK226" s="1">
        <f t="shared" si="162"/>
        <v>3</v>
      </c>
      <c r="BL226" s="1">
        <f t="shared" si="163"/>
        <v>29</v>
      </c>
      <c r="BM226" s="1">
        <f t="shared" si="164"/>
        <v>1</v>
      </c>
      <c r="BN226" s="1">
        <f t="shared" si="165"/>
        <v>83</v>
      </c>
      <c r="BO226" s="1">
        <f t="shared" si="166"/>
        <v>3</v>
      </c>
      <c r="BP226" s="1">
        <f t="shared" si="167"/>
        <v>20</v>
      </c>
      <c r="BQ226" s="1">
        <f t="shared" si="168"/>
        <v>3</v>
      </c>
      <c r="BR226" s="1">
        <f t="shared" si="169"/>
        <v>129</v>
      </c>
      <c r="BS226" s="1">
        <f t="shared" si="170"/>
        <v>1</v>
      </c>
      <c r="BT226" s="1">
        <f t="shared" si="171"/>
        <v>0</v>
      </c>
      <c r="BU226" s="1">
        <f t="shared" si="172"/>
        <v>1</v>
      </c>
      <c r="BV226" s="1">
        <f t="shared" si="173"/>
        <v>0</v>
      </c>
      <c r="BW226" s="1">
        <f t="shared" si="174"/>
        <v>1</v>
      </c>
      <c r="BX226" s="1">
        <f t="shared" si="175"/>
        <v>0</v>
      </c>
      <c r="BY226" s="1">
        <f t="shared" si="176"/>
        <v>1</v>
      </c>
      <c r="BZ226" s="1">
        <f t="shared" si="177"/>
        <v>0</v>
      </c>
      <c r="CA226" s="1">
        <f t="shared" si="178"/>
        <v>1</v>
      </c>
      <c r="CB226" s="1">
        <f t="shared" si="179"/>
        <v>0</v>
      </c>
      <c r="CC226" s="1">
        <f t="shared" si="180"/>
        <v>0</v>
      </c>
      <c r="CD226" s="1">
        <f t="shared" si="181"/>
        <v>0</v>
      </c>
      <c r="CE226" s="1">
        <f t="shared" si="182"/>
        <v>0</v>
      </c>
      <c r="CF226" s="1">
        <f t="shared" si="183"/>
        <v>0</v>
      </c>
      <c r="CG226" s="1">
        <f t="shared" si="184"/>
        <v>10</v>
      </c>
      <c r="CH226" s="1">
        <f t="shared" si="185"/>
        <v>9</v>
      </c>
      <c r="CI226" s="1">
        <f t="shared" si="186"/>
        <v>73</v>
      </c>
      <c r="CJ226" s="1">
        <f t="shared" si="187"/>
        <v>98</v>
      </c>
      <c r="CK226" s="1">
        <f t="shared" si="188"/>
        <v>185</v>
      </c>
      <c r="CL226" s="1">
        <f t="shared" si="189"/>
        <v>14</v>
      </c>
      <c r="CM226" s="1">
        <f t="shared" si="190"/>
        <v>38</v>
      </c>
      <c r="CN226" s="1">
        <f t="shared" si="191"/>
        <v>853</v>
      </c>
    </row>
    <row r="227" spans="1:92" ht="13.15" customHeight="1">
      <c r="A227" s="26" t="s">
        <v>1337</v>
      </c>
      <c r="B227" s="27" t="s">
        <v>1338</v>
      </c>
      <c r="C227" s="13" t="s">
        <v>1097</v>
      </c>
      <c r="D227" s="28" t="s">
        <v>1098</v>
      </c>
      <c r="E227" s="30">
        <v>611902.46</v>
      </c>
      <c r="F227" s="30">
        <v>6569486.4100000001</v>
      </c>
      <c r="G227" s="29" t="s">
        <v>1166</v>
      </c>
      <c r="H227" s="20">
        <v>101.72</v>
      </c>
      <c r="I227" s="20">
        <v>0</v>
      </c>
      <c r="J227" s="20"/>
      <c r="K227" s="20">
        <v>13</v>
      </c>
      <c r="L227" s="33">
        <v>5.26</v>
      </c>
      <c r="M227" s="33">
        <f t="shared" si="192"/>
        <v>96.46</v>
      </c>
      <c r="N227" s="31">
        <v>35411</v>
      </c>
      <c r="O227" s="28" t="s">
        <v>1339</v>
      </c>
      <c r="P227" s="21" t="s">
        <v>83</v>
      </c>
      <c r="Q227" s="32">
        <v>0.3</v>
      </c>
      <c r="R227" s="21" t="s">
        <v>1340</v>
      </c>
      <c r="S227" s="32">
        <v>0.5</v>
      </c>
      <c r="T227" s="21" t="s">
        <v>1107</v>
      </c>
      <c r="U227" s="32">
        <v>1.2</v>
      </c>
      <c r="V227" s="21" t="s">
        <v>1341</v>
      </c>
      <c r="W227" s="32">
        <v>0</v>
      </c>
      <c r="X227" s="21"/>
      <c r="Y227" s="32">
        <v>0</v>
      </c>
      <c r="Z227" s="21"/>
      <c r="AA227" s="32">
        <v>0</v>
      </c>
      <c r="AB227" s="21"/>
      <c r="AC227" s="32">
        <v>0</v>
      </c>
      <c r="AD227" s="21"/>
      <c r="AE227" s="32">
        <v>0</v>
      </c>
      <c r="AF227" s="21"/>
      <c r="AG227" s="32">
        <v>0</v>
      </c>
      <c r="AH227" s="21"/>
      <c r="AI227" s="42" t="s">
        <v>79</v>
      </c>
      <c r="AJ227" s="42" t="s">
        <v>80</v>
      </c>
      <c r="AM227" s="1" t="s">
        <v>575</v>
      </c>
      <c r="AN227" s="1" t="s">
        <v>1103</v>
      </c>
      <c r="AO227" s="13" t="str">
        <f>algandmed!AP227</f>
        <v>Manteltoru ülemine osa on välja tõmmatud, manteltoru algab 25cm allpool maapinda ja osaliselt on VPA kinni varisenud.</v>
      </c>
      <c r="AP227" s="13" t="str">
        <f>algandmed!AQ227</f>
        <v>Proovi ei saa võtta. VPA-st pole kunagi proove võetud.</v>
      </c>
      <c r="AQ227" s="13" t="str">
        <f>algandmed!AR227</f>
        <v>-</v>
      </c>
      <c r="AR227" s="13" t="str">
        <f>algandmed!AS227</f>
        <v>VPA tuleb puhastada settest ja nõuetekohaselt likvideerida. VPA taastamine pole otstarbekas.</v>
      </c>
      <c r="AS227" s="28" t="s">
        <v>1104</v>
      </c>
      <c r="AU227" s="1">
        <f t="shared" si="146"/>
        <v>5</v>
      </c>
      <c r="AV227" s="1">
        <f t="shared" si="147"/>
        <v>5</v>
      </c>
      <c r="AW227" s="1">
        <f t="shared" si="148"/>
        <v>10</v>
      </c>
      <c r="AX227" s="1">
        <f t="shared" si="149"/>
        <v>21</v>
      </c>
      <c r="AY227" s="1">
        <f t="shared" si="150"/>
        <v>9</v>
      </c>
      <c r="AZ227" s="1">
        <f t="shared" si="151"/>
        <v>10</v>
      </c>
      <c r="BA227" s="1">
        <f t="shared" si="152"/>
        <v>14</v>
      </c>
      <c r="BB227" s="1">
        <f t="shared" si="153"/>
        <v>6</v>
      </c>
      <c r="BC227" s="1">
        <f t="shared" si="154"/>
        <v>1</v>
      </c>
      <c r="BD227" s="1">
        <f t="shared" si="155"/>
        <v>0</v>
      </c>
      <c r="BE227" s="1">
        <f t="shared" si="156"/>
        <v>2</v>
      </c>
      <c r="BF227" s="1">
        <f t="shared" si="157"/>
        <v>4</v>
      </c>
      <c r="BG227" s="1">
        <f t="shared" si="158"/>
        <v>5</v>
      </c>
      <c r="BH227" s="1">
        <f t="shared" si="159"/>
        <v>5</v>
      </c>
      <c r="BI227" s="1">
        <f t="shared" si="160"/>
        <v>43</v>
      </c>
      <c r="BJ227" s="1">
        <f t="shared" si="161"/>
        <v>4</v>
      </c>
      <c r="BK227" s="1">
        <f t="shared" si="162"/>
        <v>3</v>
      </c>
      <c r="BL227" s="1">
        <f t="shared" si="163"/>
        <v>60</v>
      </c>
      <c r="BM227" s="1">
        <f t="shared" si="164"/>
        <v>3</v>
      </c>
      <c r="BN227" s="1">
        <f t="shared" si="165"/>
        <v>19</v>
      </c>
      <c r="BO227" s="1">
        <f t="shared" si="166"/>
        <v>3</v>
      </c>
      <c r="BP227" s="1">
        <f t="shared" si="167"/>
        <v>73</v>
      </c>
      <c r="BQ227" s="1">
        <f t="shared" si="168"/>
        <v>1</v>
      </c>
      <c r="BR227" s="1">
        <f t="shared" si="169"/>
        <v>0</v>
      </c>
      <c r="BS227" s="1">
        <f t="shared" si="170"/>
        <v>1</v>
      </c>
      <c r="BT227" s="1">
        <f t="shared" si="171"/>
        <v>0</v>
      </c>
      <c r="BU227" s="1">
        <f t="shared" si="172"/>
        <v>1</v>
      </c>
      <c r="BV227" s="1">
        <f t="shared" si="173"/>
        <v>0</v>
      </c>
      <c r="BW227" s="1">
        <f t="shared" si="174"/>
        <v>1</v>
      </c>
      <c r="BX227" s="1">
        <f t="shared" si="175"/>
        <v>0</v>
      </c>
      <c r="BY227" s="1">
        <f t="shared" si="176"/>
        <v>1</v>
      </c>
      <c r="BZ227" s="1">
        <f t="shared" si="177"/>
        <v>0</v>
      </c>
      <c r="CA227" s="1">
        <f t="shared" si="178"/>
        <v>1</v>
      </c>
      <c r="CB227" s="1">
        <f t="shared" si="179"/>
        <v>0</v>
      </c>
      <c r="CC227" s="1">
        <f t="shared" si="180"/>
        <v>14</v>
      </c>
      <c r="CD227" s="1">
        <f t="shared" si="181"/>
        <v>1</v>
      </c>
      <c r="CE227" s="1">
        <f t="shared" si="182"/>
        <v>0</v>
      </c>
      <c r="CF227" s="1">
        <f t="shared" si="183"/>
        <v>0</v>
      </c>
      <c r="CG227" s="1">
        <f t="shared" si="184"/>
        <v>10</v>
      </c>
      <c r="CH227" s="1">
        <f t="shared" si="185"/>
        <v>9</v>
      </c>
      <c r="CI227" s="1">
        <f t="shared" si="186"/>
        <v>117</v>
      </c>
      <c r="CJ227" s="1">
        <f t="shared" si="187"/>
        <v>54</v>
      </c>
      <c r="CK227" s="1">
        <f t="shared" si="188"/>
        <v>1</v>
      </c>
      <c r="CL227" s="1">
        <f t="shared" si="189"/>
        <v>92</v>
      </c>
      <c r="CM227" s="1">
        <f t="shared" si="190"/>
        <v>38</v>
      </c>
      <c r="CN227" s="1">
        <f t="shared" si="191"/>
        <v>647</v>
      </c>
    </row>
    <row r="228" spans="1:92" ht="13.15" customHeight="1">
      <c r="A228" s="26" t="s">
        <v>1342</v>
      </c>
      <c r="B228" s="27" t="s">
        <v>1343</v>
      </c>
      <c r="C228" s="13" t="s">
        <v>1097</v>
      </c>
      <c r="D228" s="28" t="s">
        <v>1098</v>
      </c>
      <c r="E228" s="30">
        <v>611992.43000000005</v>
      </c>
      <c r="F228" s="30">
        <v>6569508.3499999996</v>
      </c>
      <c r="G228" s="29" t="s">
        <v>1166</v>
      </c>
      <c r="H228" s="20">
        <v>101.65</v>
      </c>
      <c r="I228" s="20">
        <v>0</v>
      </c>
      <c r="J228" s="20"/>
      <c r="K228" s="20">
        <v>12.7</v>
      </c>
      <c r="L228" s="33">
        <f>6.31-0.7</f>
        <v>5.6099999999999994</v>
      </c>
      <c r="M228" s="33">
        <f t="shared" si="192"/>
        <v>96.04</v>
      </c>
      <c r="N228" s="31">
        <v>35411</v>
      </c>
      <c r="O228" s="28" t="s">
        <v>1344</v>
      </c>
      <c r="P228" s="21" t="s">
        <v>83</v>
      </c>
      <c r="Q228" s="32">
        <v>0.35</v>
      </c>
      <c r="R228" s="21" t="s">
        <v>1340</v>
      </c>
      <c r="S228" s="32">
        <v>0.8</v>
      </c>
      <c r="T228" s="21" t="s">
        <v>1141</v>
      </c>
      <c r="U228" s="32">
        <v>1.5</v>
      </c>
      <c r="V228" s="21" t="s">
        <v>1345</v>
      </c>
      <c r="W228" s="32">
        <v>0</v>
      </c>
      <c r="X228" s="21"/>
      <c r="Y228" s="32">
        <v>0</v>
      </c>
      <c r="Z228" s="21"/>
      <c r="AA228" s="32">
        <v>0</v>
      </c>
      <c r="AB228" s="21"/>
      <c r="AC228" s="32">
        <v>0</v>
      </c>
      <c r="AD228" s="21"/>
      <c r="AE228" s="32">
        <v>0</v>
      </c>
      <c r="AF228" s="21"/>
      <c r="AG228" s="32">
        <v>0</v>
      </c>
      <c r="AH228" s="21"/>
      <c r="AI228" s="42" t="s">
        <v>79</v>
      </c>
      <c r="AJ228" s="42" t="s">
        <v>80</v>
      </c>
      <c r="AM228" s="1" t="s">
        <v>575</v>
      </c>
      <c r="AN228" s="1" t="s">
        <v>1103</v>
      </c>
      <c r="AO228" s="13" t="str">
        <f>algandmed!AP228</f>
        <v>Manteltoru ülemine osa on välja tõmmatud, manteltoru algab 25cm allpool maapinda ja osaliselt on VPA kinni varisenud.</v>
      </c>
      <c r="AP228" s="13" t="str">
        <f>algandmed!AQ228</f>
        <v>Proovi ei saa võtta. VPA-st pole kunagi proove võetud.</v>
      </c>
      <c r="AQ228" s="13" t="str">
        <f>algandmed!AR228</f>
        <v>-</v>
      </c>
      <c r="AR228" s="13" t="str">
        <f>algandmed!AS228</f>
        <v>Avada VPA suue, puhastada VPA settest ja paigaldada uus kaitsetoru ja päis. Jätkata seiret</v>
      </c>
      <c r="AS228" s="28" t="s">
        <v>1104</v>
      </c>
      <c r="AU228" s="1">
        <f t="shared" si="146"/>
        <v>5</v>
      </c>
      <c r="AV228" s="1">
        <f t="shared" si="147"/>
        <v>5</v>
      </c>
      <c r="AW228" s="1">
        <f t="shared" si="148"/>
        <v>10</v>
      </c>
      <c r="AX228" s="1">
        <f t="shared" si="149"/>
        <v>21</v>
      </c>
      <c r="AY228" s="1">
        <f t="shared" si="150"/>
        <v>9</v>
      </c>
      <c r="AZ228" s="1">
        <f t="shared" si="151"/>
        <v>10</v>
      </c>
      <c r="BA228" s="1">
        <f t="shared" si="152"/>
        <v>14</v>
      </c>
      <c r="BB228" s="1">
        <f t="shared" si="153"/>
        <v>6</v>
      </c>
      <c r="BC228" s="1">
        <f t="shared" si="154"/>
        <v>1</v>
      </c>
      <c r="BD228" s="1">
        <f t="shared" si="155"/>
        <v>0</v>
      </c>
      <c r="BE228" s="1">
        <f t="shared" si="156"/>
        <v>4</v>
      </c>
      <c r="BF228" s="1">
        <f t="shared" si="157"/>
        <v>4</v>
      </c>
      <c r="BG228" s="1">
        <f t="shared" si="158"/>
        <v>5</v>
      </c>
      <c r="BH228" s="1">
        <f t="shared" si="159"/>
        <v>5</v>
      </c>
      <c r="BI228" s="1">
        <f t="shared" si="160"/>
        <v>43</v>
      </c>
      <c r="BJ228" s="1">
        <f t="shared" si="161"/>
        <v>4</v>
      </c>
      <c r="BK228" s="1">
        <f t="shared" si="162"/>
        <v>4</v>
      </c>
      <c r="BL228" s="1">
        <f t="shared" si="163"/>
        <v>60</v>
      </c>
      <c r="BM228" s="1">
        <f t="shared" si="164"/>
        <v>3</v>
      </c>
      <c r="BN228" s="1">
        <f t="shared" si="165"/>
        <v>33</v>
      </c>
      <c r="BO228" s="1">
        <f t="shared" si="166"/>
        <v>3</v>
      </c>
      <c r="BP228" s="1">
        <f t="shared" si="167"/>
        <v>39</v>
      </c>
      <c r="BQ228" s="1">
        <f t="shared" si="168"/>
        <v>1</v>
      </c>
      <c r="BR228" s="1">
        <f t="shared" si="169"/>
        <v>0</v>
      </c>
      <c r="BS228" s="1">
        <f t="shared" si="170"/>
        <v>1</v>
      </c>
      <c r="BT228" s="1">
        <f t="shared" si="171"/>
        <v>0</v>
      </c>
      <c r="BU228" s="1">
        <f t="shared" si="172"/>
        <v>1</v>
      </c>
      <c r="BV228" s="1">
        <f t="shared" si="173"/>
        <v>0</v>
      </c>
      <c r="BW228" s="1">
        <f t="shared" si="174"/>
        <v>1</v>
      </c>
      <c r="BX228" s="1">
        <f t="shared" si="175"/>
        <v>0</v>
      </c>
      <c r="BY228" s="1">
        <f t="shared" si="176"/>
        <v>1</v>
      </c>
      <c r="BZ228" s="1">
        <f t="shared" si="177"/>
        <v>0</v>
      </c>
      <c r="CA228" s="1">
        <f t="shared" si="178"/>
        <v>1</v>
      </c>
      <c r="CB228" s="1">
        <f t="shared" si="179"/>
        <v>0</v>
      </c>
      <c r="CC228" s="1">
        <f t="shared" si="180"/>
        <v>14</v>
      </c>
      <c r="CD228" s="1">
        <f t="shared" si="181"/>
        <v>1</v>
      </c>
      <c r="CE228" s="1">
        <f t="shared" si="182"/>
        <v>0</v>
      </c>
      <c r="CF228" s="1">
        <f t="shared" si="183"/>
        <v>0</v>
      </c>
      <c r="CG228" s="1">
        <f t="shared" si="184"/>
        <v>10</v>
      </c>
      <c r="CH228" s="1">
        <f t="shared" si="185"/>
        <v>9</v>
      </c>
      <c r="CI228" s="1">
        <f t="shared" si="186"/>
        <v>117</v>
      </c>
      <c r="CJ228" s="1">
        <f t="shared" si="187"/>
        <v>54</v>
      </c>
      <c r="CK228" s="1">
        <f t="shared" si="188"/>
        <v>1</v>
      </c>
      <c r="CL228" s="1">
        <f t="shared" si="189"/>
        <v>90</v>
      </c>
      <c r="CM228" s="1">
        <f t="shared" si="190"/>
        <v>38</v>
      </c>
      <c r="CN228" s="1">
        <f t="shared" si="191"/>
        <v>628</v>
      </c>
    </row>
    <row r="229" spans="1:92" ht="13.15" customHeight="1">
      <c r="A229" s="26"/>
      <c r="B229" s="27" t="s">
        <v>1346</v>
      </c>
      <c r="C229" s="13" t="s">
        <v>1097</v>
      </c>
      <c r="D229" s="28" t="s">
        <v>1098</v>
      </c>
      <c r="E229" s="30">
        <v>613337.18999999994</v>
      </c>
      <c r="F229" s="30">
        <v>6570050.7599999998</v>
      </c>
      <c r="G229" s="29" t="s">
        <v>1226</v>
      </c>
      <c r="H229" s="20"/>
      <c r="I229" s="20">
        <v>100.24</v>
      </c>
      <c r="J229" s="20"/>
      <c r="K229" s="20">
        <v>0</v>
      </c>
      <c r="L229" s="33">
        <v>6.55</v>
      </c>
      <c r="M229" s="33">
        <v>93.76</v>
      </c>
      <c r="N229" s="31">
        <v>41460</v>
      </c>
      <c r="O229" s="28"/>
      <c r="P229" s="21"/>
      <c r="Q229" s="32">
        <v>0</v>
      </c>
      <c r="R229" s="21"/>
      <c r="S229" s="32">
        <v>0</v>
      </c>
      <c r="T229" s="21"/>
      <c r="U229" s="32">
        <v>0</v>
      </c>
      <c r="V229" s="21"/>
      <c r="W229" s="32">
        <v>0</v>
      </c>
      <c r="X229" s="21"/>
      <c r="Y229" s="32">
        <v>0</v>
      </c>
      <c r="Z229" s="21"/>
      <c r="AA229" s="32">
        <v>0</v>
      </c>
      <c r="AB229" s="21"/>
      <c r="AC229" s="32">
        <v>0</v>
      </c>
      <c r="AD229" s="21"/>
      <c r="AE229" s="32">
        <v>0</v>
      </c>
      <c r="AF229" s="21"/>
      <c r="AG229" s="32">
        <v>0</v>
      </c>
      <c r="AH229" s="21"/>
      <c r="AI229" s="42" t="s">
        <v>1230</v>
      </c>
      <c r="AJ229" s="34" t="s">
        <v>1231</v>
      </c>
      <c r="AK229" s="3" t="s">
        <v>1819</v>
      </c>
      <c r="AM229" s="1" t="s">
        <v>575</v>
      </c>
      <c r="AN229" s="1" t="s">
        <v>1103</v>
      </c>
      <c r="AO229" s="13" t="str">
        <f>algandmed!AP229</f>
        <v>VPA kaitsetoru on katki sõidetud raudteeäärsete tööde tulemusel.</v>
      </c>
      <c r="AP229" s="13" t="str">
        <f>algandmed!AQ229</f>
        <v>VPA on olnud tõenäoliselt raudtee ülesõidu juures olnud valvemajakese veevarustuse puurkaev. Kasutati Tapa lennuvälja põhjaveereostuse VPA-na. VPA-st pole kunagi proove võetud.</v>
      </c>
      <c r="AQ229" s="13" t="str">
        <f>algandmed!AR229</f>
        <v>-</v>
      </c>
      <c r="AR229" s="13" t="str">
        <f>algandmed!AS229</f>
        <v>VPA tuleb puhastada settest ja nõuetekohaselt likvideerida. VPA taastamine pole otstarbekas.</v>
      </c>
      <c r="AS229" s="28" t="s">
        <v>1104</v>
      </c>
      <c r="AU229" s="1">
        <f t="shared" si="146"/>
        <v>0</v>
      </c>
      <c r="AV229" s="1">
        <f t="shared" si="147"/>
        <v>5</v>
      </c>
      <c r="AW229" s="1">
        <f t="shared" si="148"/>
        <v>10</v>
      </c>
      <c r="AX229" s="1">
        <f t="shared" si="149"/>
        <v>21</v>
      </c>
      <c r="AY229" s="1">
        <f t="shared" si="150"/>
        <v>9</v>
      </c>
      <c r="AZ229" s="1">
        <f t="shared" si="151"/>
        <v>10</v>
      </c>
      <c r="BA229" s="1">
        <f t="shared" si="152"/>
        <v>14</v>
      </c>
      <c r="BB229" s="1">
        <f t="shared" si="153"/>
        <v>0</v>
      </c>
      <c r="BC229" s="1">
        <f t="shared" si="154"/>
        <v>6</v>
      </c>
      <c r="BD229" s="1">
        <f t="shared" si="155"/>
        <v>0</v>
      </c>
      <c r="BE229" s="1">
        <f t="shared" si="156"/>
        <v>1</v>
      </c>
      <c r="BF229" s="1">
        <f t="shared" si="157"/>
        <v>4</v>
      </c>
      <c r="BG229" s="1">
        <f t="shared" si="158"/>
        <v>5</v>
      </c>
      <c r="BH229" s="1">
        <f t="shared" si="159"/>
        <v>5</v>
      </c>
      <c r="BI229" s="1">
        <f t="shared" si="160"/>
        <v>0</v>
      </c>
      <c r="BJ229" s="1">
        <f t="shared" si="161"/>
        <v>0</v>
      </c>
      <c r="BK229" s="1">
        <f t="shared" si="162"/>
        <v>1</v>
      </c>
      <c r="BL229" s="1">
        <f t="shared" si="163"/>
        <v>0</v>
      </c>
      <c r="BM229" s="1">
        <f t="shared" si="164"/>
        <v>1</v>
      </c>
      <c r="BN229" s="1">
        <f t="shared" si="165"/>
        <v>0</v>
      </c>
      <c r="BO229" s="1">
        <f t="shared" si="166"/>
        <v>1</v>
      </c>
      <c r="BP229" s="1">
        <f t="shared" si="167"/>
        <v>0</v>
      </c>
      <c r="BQ229" s="1">
        <f t="shared" si="168"/>
        <v>1</v>
      </c>
      <c r="BR229" s="1">
        <f t="shared" si="169"/>
        <v>0</v>
      </c>
      <c r="BS229" s="1">
        <f t="shared" si="170"/>
        <v>1</v>
      </c>
      <c r="BT229" s="1">
        <f t="shared" si="171"/>
        <v>0</v>
      </c>
      <c r="BU229" s="1">
        <f t="shared" si="172"/>
        <v>1</v>
      </c>
      <c r="BV229" s="1">
        <f t="shared" si="173"/>
        <v>0</v>
      </c>
      <c r="BW229" s="1">
        <f t="shared" si="174"/>
        <v>1</v>
      </c>
      <c r="BX229" s="1">
        <f t="shared" si="175"/>
        <v>0</v>
      </c>
      <c r="BY229" s="1">
        <f t="shared" si="176"/>
        <v>1</v>
      </c>
      <c r="BZ229" s="1">
        <f t="shared" si="177"/>
        <v>0</v>
      </c>
      <c r="CA229" s="1">
        <f t="shared" si="178"/>
        <v>1</v>
      </c>
      <c r="CB229" s="1">
        <f t="shared" si="179"/>
        <v>0</v>
      </c>
      <c r="CC229" s="1">
        <f t="shared" si="180"/>
        <v>32</v>
      </c>
      <c r="CD229" s="1">
        <f t="shared" si="181"/>
        <v>11</v>
      </c>
      <c r="CE229" s="1">
        <f t="shared" si="182"/>
        <v>72</v>
      </c>
      <c r="CF229" s="1">
        <f t="shared" si="183"/>
        <v>0</v>
      </c>
      <c r="CG229" s="1">
        <f t="shared" si="184"/>
        <v>10</v>
      </c>
      <c r="CH229" s="1">
        <f t="shared" si="185"/>
        <v>9</v>
      </c>
      <c r="CI229" s="1">
        <f t="shared" si="186"/>
        <v>64</v>
      </c>
      <c r="CJ229" s="1">
        <f t="shared" si="187"/>
        <v>176</v>
      </c>
      <c r="CK229" s="1">
        <f t="shared" si="188"/>
        <v>1</v>
      </c>
      <c r="CL229" s="1">
        <f t="shared" si="189"/>
        <v>92</v>
      </c>
      <c r="CM229" s="1">
        <f t="shared" si="190"/>
        <v>38</v>
      </c>
      <c r="CN229" s="1">
        <f t="shared" si="191"/>
        <v>604</v>
      </c>
    </row>
    <row r="230" spans="1:92" ht="13.15" customHeight="1">
      <c r="A230" s="26"/>
      <c r="B230" s="27" t="s">
        <v>1747</v>
      </c>
      <c r="C230" s="13" t="s">
        <v>1097</v>
      </c>
      <c r="D230" s="28" t="s">
        <v>1347</v>
      </c>
      <c r="E230" s="30">
        <v>612517.77</v>
      </c>
      <c r="F230" s="30">
        <v>6569122.3600000003</v>
      </c>
      <c r="G230" s="29" t="s">
        <v>1105</v>
      </c>
      <c r="H230" s="20">
        <v>101.15</v>
      </c>
      <c r="I230" s="20">
        <v>0.19</v>
      </c>
      <c r="J230" s="20">
        <v>13.5</v>
      </c>
      <c r="K230" s="20">
        <v>13.2</v>
      </c>
      <c r="L230" s="33">
        <v>5.73</v>
      </c>
      <c r="M230" s="33">
        <f t="shared" ref="M230:M252" si="193">H230-L230</f>
        <v>95.42</v>
      </c>
      <c r="N230" s="31">
        <v>42853</v>
      </c>
      <c r="O230" s="28" t="s">
        <v>1348</v>
      </c>
      <c r="P230" s="21" t="s">
        <v>83</v>
      </c>
      <c r="Q230" s="32">
        <v>0.4</v>
      </c>
      <c r="R230" s="21" t="s">
        <v>1349</v>
      </c>
      <c r="S230" s="32">
        <v>1</v>
      </c>
      <c r="T230" s="21" t="s">
        <v>1107</v>
      </c>
      <c r="U230" s="32">
        <v>1.5</v>
      </c>
      <c r="V230" s="21" t="s">
        <v>1345</v>
      </c>
      <c r="W230" s="32">
        <v>0</v>
      </c>
      <c r="X230" s="21"/>
      <c r="Y230" s="32">
        <v>0</v>
      </c>
      <c r="Z230" s="21"/>
      <c r="AA230" s="32">
        <v>0</v>
      </c>
      <c r="AB230" s="21"/>
      <c r="AC230" s="32">
        <v>0</v>
      </c>
      <c r="AD230" s="21"/>
      <c r="AE230" s="32">
        <v>0</v>
      </c>
      <c r="AF230" s="21"/>
      <c r="AG230" s="32">
        <v>0</v>
      </c>
      <c r="AH230" s="21"/>
      <c r="AI230" s="42" t="s">
        <v>79</v>
      </c>
      <c r="AJ230" s="42" t="s">
        <v>80</v>
      </c>
      <c r="AK230" s="3" t="s">
        <v>1845</v>
      </c>
      <c r="AM230" s="1" t="s">
        <v>575</v>
      </c>
      <c r="AN230" s="1" t="s">
        <v>1103</v>
      </c>
      <c r="AO230" s="13" t="str">
        <f>algandmed!AP230</f>
        <v>PA on terve. Avamiseks kettvõti, manteltoru päis on keere keermes. Veepinnal on 1cm paksune naftasaaduste kiht.</v>
      </c>
      <c r="AP230" s="13" t="str">
        <f>algandmed!AQ230</f>
        <v>Proovi ei võeta, kuna see iseloomustaks vaid naftasaaduste lahustuvust vees.</v>
      </c>
      <c r="AQ230" s="13" t="str">
        <f>algandmed!AR230</f>
        <v>-</v>
      </c>
      <c r="AR230" s="13" t="str">
        <f>algandmed!AS230</f>
        <v>PA tuleb puhastada settest ja nõuetekohaselt likvideerida.</v>
      </c>
      <c r="AS230" s="28" t="s">
        <v>1104</v>
      </c>
      <c r="AU230" s="1">
        <f t="shared" si="146"/>
        <v>0</v>
      </c>
      <c r="AV230" s="1">
        <f t="shared" si="147"/>
        <v>3</v>
      </c>
      <c r="AW230" s="1">
        <f t="shared" si="148"/>
        <v>10</v>
      </c>
      <c r="AX230" s="1">
        <f t="shared" si="149"/>
        <v>32</v>
      </c>
      <c r="AY230" s="1">
        <f t="shared" si="150"/>
        <v>9</v>
      </c>
      <c r="AZ230" s="1">
        <f t="shared" si="151"/>
        <v>10</v>
      </c>
      <c r="BA230" s="1">
        <f t="shared" si="152"/>
        <v>14</v>
      </c>
      <c r="BB230" s="1">
        <f t="shared" si="153"/>
        <v>6</v>
      </c>
      <c r="BC230" s="1">
        <f t="shared" si="154"/>
        <v>4</v>
      </c>
      <c r="BD230" s="1">
        <f t="shared" si="155"/>
        <v>4</v>
      </c>
      <c r="BE230" s="1">
        <f t="shared" si="156"/>
        <v>4</v>
      </c>
      <c r="BF230" s="1">
        <f t="shared" si="157"/>
        <v>4</v>
      </c>
      <c r="BG230" s="1">
        <f t="shared" si="158"/>
        <v>5</v>
      </c>
      <c r="BH230" s="1">
        <f t="shared" si="159"/>
        <v>5</v>
      </c>
      <c r="BI230" s="1">
        <f t="shared" si="160"/>
        <v>64</v>
      </c>
      <c r="BJ230" s="1">
        <f t="shared" si="161"/>
        <v>4</v>
      </c>
      <c r="BK230" s="1">
        <f t="shared" si="162"/>
        <v>3</v>
      </c>
      <c r="BL230" s="1">
        <f t="shared" si="163"/>
        <v>67</v>
      </c>
      <c r="BM230" s="1">
        <f t="shared" si="164"/>
        <v>1</v>
      </c>
      <c r="BN230" s="1">
        <f t="shared" si="165"/>
        <v>19</v>
      </c>
      <c r="BO230" s="1">
        <f t="shared" si="166"/>
        <v>3</v>
      </c>
      <c r="BP230" s="1">
        <f t="shared" si="167"/>
        <v>39</v>
      </c>
      <c r="BQ230" s="1">
        <f t="shared" si="168"/>
        <v>1</v>
      </c>
      <c r="BR230" s="1">
        <f t="shared" si="169"/>
        <v>0</v>
      </c>
      <c r="BS230" s="1">
        <f t="shared" si="170"/>
        <v>1</v>
      </c>
      <c r="BT230" s="1">
        <f t="shared" si="171"/>
        <v>0</v>
      </c>
      <c r="BU230" s="1">
        <f t="shared" si="172"/>
        <v>1</v>
      </c>
      <c r="BV230" s="1">
        <f t="shared" si="173"/>
        <v>0</v>
      </c>
      <c r="BW230" s="1">
        <f t="shared" si="174"/>
        <v>1</v>
      </c>
      <c r="BX230" s="1">
        <f t="shared" si="175"/>
        <v>0</v>
      </c>
      <c r="BY230" s="1">
        <f t="shared" si="176"/>
        <v>1</v>
      </c>
      <c r="BZ230" s="1">
        <f t="shared" si="177"/>
        <v>0</v>
      </c>
      <c r="CA230" s="1">
        <f t="shared" si="178"/>
        <v>1</v>
      </c>
      <c r="CB230" s="1">
        <f t="shared" si="179"/>
        <v>0</v>
      </c>
      <c r="CC230" s="1">
        <f t="shared" si="180"/>
        <v>14</v>
      </c>
      <c r="CD230" s="1">
        <f t="shared" si="181"/>
        <v>1</v>
      </c>
      <c r="CE230" s="1">
        <f t="shared" si="182"/>
        <v>81</v>
      </c>
      <c r="CF230" s="1">
        <f t="shared" si="183"/>
        <v>0</v>
      </c>
      <c r="CG230" s="1">
        <f t="shared" si="184"/>
        <v>10</v>
      </c>
      <c r="CH230" s="1">
        <f t="shared" si="185"/>
        <v>9</v>
      </c>
      <c r="CI230" s="1">
        <f t="shared" si="186"/>
        <v>111</v>
      </c>
      <c r="CJ230" s="1">
        <f t="shared" si="187"/>
        <v>76</v>
      </c>
      <c r="CK230" s="1">
        <f t="shared" si="188"/>
        <v>1</v>
      </c>
      <c r="CL230" s="1">
        <f t="shared" si="189"/>
        <v>58</v>
      </c>
      <c r="CM230" s="1">
        <f t="shared" si="190"/>
        <v>38</v>
      </c>
      <c r="CN230" s="1">
        <f t="shared" si="191"/>
        <v>715</v>
      </c>
    </row>
    <row r="231" spans="1:92" ht="13.15" customHeight="1">
      <c r="A231" s="26"/>
      <c r="B231" s="27" t="s">
        <v>1748</v>
      </c>
      <c r="C231" s="13" t="s">
        <v>1097</v>
      </c>
      <c r="D231" s="28" t="s">
        <v>1347</v>
      </c>
      <c r="E231" s="30">
        <v>612518.81000000006</v>
      </c>
      <c r="F231" s="30">
        <v>6569149.2599999998</v>
      </c>
      <c r="G231" s="29" t="s">
        <v>1105</v>
      </c>
      <c r="H231" s="20">
        <v>101.57000000000001</v>
      </c>
      <c r="I231" s="20">
        <v>0.89</v>
      </c>
      <c r="J231" s="20">
        <v>12.95</v>
      </c>
      <c r="K231" s="20">
        <v>12.8</v>
      </c>
      <c r="L231" s="33">
        <v>6.17</v>
      </c>
      <c r="M231" s="33">
        <f t="shared" si="193"/>
        <v>95.4</v>
      </c>
      <c r="N231" s="31">
        <v>42853</v>
      </c>
      <c r="O231" s="28" t="s">
        <v>1350</v>
      </c>
      <c r="P231" s="21" t="s">
        <v>83</v>
      </c>
      <c r="Q231" s="32">
        <v>0.4</v>
      </c>
      <c r="R231" s="21" t="s">
        <v>1351</v>
      </c>
      <c r="S231" s="32">
        <v>0.8</v>
      </c>
      <c r="T231" s="21" t="s">
        <v>1107</v>
      </c>
      <c r="U231" s="32">
        <v>1</v>
      </c>
      <c r="V231" s="21" t="s">
        <v>1352</v>
      </c>
      <c r="W231" s="32">
        <v>0</v>
      </c>
      <c r="X231" s="21"/>
      <c r="Y231" s="32">
        <v>0</v>
      </c>
      <c r="Z231" s="21"/>
      <c r="AA231" s="32">
        <v>0</v>
      </c>
      <c r="AB231" s="21"/>
      <c r="AC231" s="32">
        <v>0</v>
      </c>
      <c r="AD231" s="21"/>
      <c r="AE231" s="32">
        <v>0</v>
      </c>
      <c r="AF231" s="21"/>
      <c r="AG231" s="32">
        <v>0</v>
      </c>
      <c r="AH231" s="21"/>
      <c r="AI231" s="42" t="s">
        <v>79</v>
      </c>
      <c r="AJ231" s="42" t="s">
        <v>80</v>
      </c>
      <c r="AK231" s="3" t="s">
        <v>1845</v>
      </c>
      <c r="AM231" s="1" t="s">
        <v>575</v>
      </c>
      <c r="AN231" s="1" t="s">
        <v>1103</v>
      </c>
      <c r="AO231" s="13" t="str">
        <f>algandmed!AP231</f>
        <v>PA on terve. Avamiseks kettvõti, manteltoru päis on keere keermes. Veepinnal naftasaaduste kile.</v>
      </c>
      <c r="AP231" s="13" t="str">
        <f>algandmed!AQ231</f>
        <v>Proovi ei võeta, kuna see iseloomustaks vaid naftasaaduste lahustuvust vees.</v>
      </c>
      <c r="AQ231" s="13" t="str">
        <f>algandmed!AR231</f>
        <v>-</v>
      </c>
      <c r="AR231" s="13" t="str">
        <f>algandmed!AS231</f>
        <v>PA tuleb puhastada settest ja nõuetekohaselt likvideerida.</v>
      </c>
      <c r="AS231" s="28" t="s">
        <v>1104</v>
      </c>
      <c r="AU231" s="1">
        <f t="shared" si="146"/>
        <v>0</v>
      </c>
      <c r="AV231" s="1">
        <f t="shared" si="147"/>
        <v>3</v>
      </c>
      <c r="AW231" s="1">
        <f t="shared" si="148"/>
        <v>10</v>
      </c>
      <c r="AX231" s="1">
        <f t="shared" si="149"/>
        <v>32</v>
      </c>
      <c r="AY231" s="1">
        <f t="shared" si="150"/>
        <v>9</v>
      </c>
      <c r="AZ231" s="1">
        <f t="shared" si="151"/>
        <v>10</v>
      </c>
      <c r="BA231" s="1">
        <f t="shared" si="152"/>
        <v>14</v>
      </c>
      <c r="BB231" s="1">
        <f t="shared" si="153"/>
        <v>6</v>
      </c>
      <c r="BC231" s="1">
        <f t="shared" si="154"/>
        <v>4</v>
      </c>
      <c r="BD231" s="1">
        <f t="shared" si="155"/>
        <v>5</v>
      </c>
      <c r="BE231" s="1">
        <f t="shared" si="156"/>
        <v>4</v>
      </c>
      <c r="BF231" s="1">
        <f t="shared" si="157"/>
        <v>4</v>
      </c>
      <c r="BG231" s="1">
        <f t="shared" si="158"/>
        <v>4</v>
      </c>
      <c r="BH231" s="1">
        <f t="shared" si="159"/>
        <v>5</v>
      </c>
      <c r="BI231" s="1">
        <f t="shared" si="160"/>
        <v>65</v>
      </c>
      <c r="BJ231" s="1">
        <f t="shared" si="161"/>
        <v>4</v>
      </c>
      <c r="BK231" s="1">
        <f t="shared" si="162"/>
        <v>3</v>
      </c>
      <c r="BL231" s="1">
        <f t="shared" si="163"/>
        <v>62</v>
      </c>
      <c r="BM231" s="1">
        <f t="shared" si="164"/>
        <v>3</v>
      </c>
      <c r="BN231" s="1">
        <f t="shared" si="165"/>
        <v>19</v>
      </c>
      <c r="BO231" s="1">
        <f t="shared" si="166"/>
        <v>1</v>
      </c>
      <c r="BP231" s="1">
        <f t="shared" si="167"/>
        <v>28</v>
      </c>
      <c r="BQ231" s="1">
        <f t="shared" si="168"/>
        <v>1</v>
      </c>
      <c r="BR231" s="1">
        <f t="shared" si="169"/>
        <v>0</v>
      </c>
      <c r="BS231" s="1">
        <f t="shared" si="170"/>
        <v>1</v>
      </c>
      <c r="BT231" s="1">
        <f t="shared" si="171"/>
        <v>0</v>
      </c>
      <c r="BU231" s="1">
        <f t="shared" si="172"/>
        <v>1</v>
      </c>
      <c r="BV231" s="1">
        <f t="shared" si="173"/>
        <v>0</v>
      </c>
      <c r="BW231" s="1">
        <f t="shared" si="174"/>
        <v>1</v>
      </c>
      <c r="BX231" s="1">
        <f t="shared" si="175"/>
        <v>0</v>
      </c>
      <c r="BY231" s="1">
        <f t="shared" si="176"/>
        <v>1</v>
      </c>
      <c r="BZ231" s="1">
        <f t="shared" si="177"/>
        <v>0</v>
      </c>
      <c r="CA231" s="1">
        <f t="shared" si="178"/>
        <v>1</v>
      </c>
      <c r="CB231" s="1">
        <f t="shared" si="179"/>
        <v>0</v>
      </c>
      <c r="CC231" s="1">
        <f t="shared" si="180"/>
        <v>14</v>
      </c>
      <c r="CD231" s="1">
        <f t="shared" si="181"/>
        <v>1</v>
      </c>
      <c r="CE231" s="1">
        <f t="shared" si="182"/>
        <v>81</v>
      </c>
      <c r="CF231" s="1">
        <f t="shared" si="183"/>
        <v>0</v>
      </c>
      <c r="CG231" s="1">
        <f t="shared" si="184"/>
        <v>10</v>
      </c>
      <c r="CH231" s="1">
        <f t="shared" si="185"/>
        <v>9</v>
      </c>
      <c r="CI231" s="1">
        <f t="shared" si="186"/>
        <v>96</v>
      </c>
      <c r="CJ231" s="1">
        <f t="shared" si="187"/>
        <v>76</v>
      </c>
      <c r="CK231" s="1">
        <f t="shared" si="188"/>
        <v>1</v>
      </c>
      <c r="CL231" s="1">
        <f t="shared" si="189"/>
        <v>58</v>
      </c>
      <c r="CM231" s="1">
        <f t="shared" si="190"/>
        <v>38</v>
      </c>
      <c r="CN231" s="1">
        <f t="shared" si="191"/>
        <v>685</v>
      </c>
    </row>
    <row r="232" spans="1:92" ht="13.15" customHeight="1">
      <c r="A232" s="26"/>
      <c r="B232" s="27" t="s">
        <v>1749</v>
      </c>
      <c r="C232" s="13" t="s">
        <v>1097</v>
      </c>
      <c r="D232" s="28" t="s">
        <v>1347</v>
      </c>
      <c r="E232" s="30">
        <v>612541</v>
      </c>
      <c r="F232" s="30">
        <v>6569136.1600000001</v>
      </c>
      <c r="G232" s="29" t="s">
        <v>1105</v>
      </c>
      <c r="H232" s="20">
        <v>100.79</v>
      </c>
      <c r="I232" s="20">
        <v>0.37</v>
      </c>
      <c r="J232" s="20">
        <v>13</v>
      </c>
      <c r="K232" s="20">
        <v>13</v>
      </c>
      <c r="L232" s="33">
        <v>5.34</v>
      </c>
      <c r="M232" s="33">
        <f t="shared" si="193"/>
        <v>95.45</v>
      </c>
      <c r="N232" s="31">
        <v>42853</v>
      </c>
      <c r="O232" s="28" t="s">
        <v>1353</v>
      </c>
      <c r="P232" s="21" t="s">
        <v>83</v>
      </c>
      <c r="Q232" s="32">
        <v>0.3</v>
      </c>
      <c r="R232" s="21" t="s">
        <v>1354</v>
      </c>
      <c r="S232" s="32">
        <v>1.3</v>
      </c>
      <c r="T232" s="21" t="s">
        <v>1355</v>
      </c>
      <c r="U232" s="32">
        <v>1.8</v>
      </c>
      <c r="V232" s="21" t="s">
        <v>1352</v>
      </c>
      <c r="W232" s="32">
        <v>0</v>
      </c>
      <c r="X232" s="21"/>
      <c r="Y232" s="32">
        <v>0</v>
      </c>
      <c r="Z232" s="21"/>
      <c r="AA232" s="32">
        <v>0</v>
      </c>
      <c r="AB232" s="21"/>
      <c r="AC232" s="32">
        <v>0</v>
      </c>
      <c r="AD232" s="21"/>
      <c r="AE232" s="32">
        <v>0</v>
      </c>
      <c r="AF232" s="21"/>
      <c r="AG232" s="32">
        <v>0</v>
      </c>
      <c r="AH232" s="21"/>
      <c r="AI232" s="42" t="s">
        <v>79</v>
      </c>
      <c r="AJ232" s="42" t="s">
        <v>80</v>
      </c>
      <c r="AK232" s="3" t="s">
        <v>1845</v>
      </c>
      <c r="AM232" s="1" t="s">
        <v>575</v>
      </c>
      <c r="AN232" s="1" t="s">
        <v>1103</v>
      </c>
      <c r="AO232" s="13" t="str">
        <f>algandmed!AP232</f>
        <v>PA on terve, päis vigastatud ja lahtiselt toru peal. Torul uus kõrgus 3cm madalam (100,79). Veepinnal oli 1,5cm paksune naftasaaduste kiht. Algne sügavus oli oli 13,0m.</v>
      </c>
      <c r="AP232" s="13" t="str">
        <f>algandmed!AQ232</f>
        <v>Proovi ei võeta, kuna see iseloomustaks vaid naftasaaduste lahustuvust vees.</v>
      </c>
      <c r="AQ232" s="13" t="str">
        <f>algandmed!AR232</f>
        <v>-</v>
      </c>
      <c r="AR232" s="13" t="str">
        <f>algandmed!AS232</f>
        <v>PA tuleb puhastada settest ja nõuetekohaselt likvideerida.</v>
      </c>
      <c r="AS232" s="28" t="s">
        <v>1104</v>
      </c>
      <c r="AU232" s="1">
        <f t="shared" si="146"/>
        <v>0</v>
      </c>
      <c r="AV232" s="1">
        <f t="shared" si="147"/>
        <v>3</v>
      </c>
      <c r="AW232" s="1">
        <f t="shared" si="148"/>
        <v>10</v>
      </c>
      <c r="AX232" s="1">
        <f t="shared" si="149"/>
        <v>32</v>
      </c>
      <c r="AY232" s="1">
        <f t="shared" si="150"/>
        <v>6</v>
      </c>
      <c r="AZ232" s="1">
        <f t="shared" si="151"/>
        <v>10</v>
      </c>
      <c r="BA232" s="1">
        <f t="shared" si="152"/>
        <v>14</v>
      </c>
      <c r="BB232" s="1">
        <f t="shared" si="153"/>
        <v>6</v>
      </c>
      <c r="BC232" s="1">
        <f t="shared" si="154"/>
        <v>4</v>
      </c>
      <c r="BD232" s="1">
        <f t="shared" si="155"/>
        <v>2</v>
      </c>
      <c r="BE232" s="1">
        <f t="shared" si="156"/>
        <v>2</v>
      </c>
      <c r="BF232" s="1">
        <f t="shared" si="157"/>
        <v>4</v>
      </c>
      <c r="BG232" s="1">
        <f t="shared" si="158"/>
        <v>5</v>
      </c>
      <c r="BH232" s="1">
        <f t="shared" si="159"/>
        <v>5</v>
      </c>
      <c r="BI232" s="1">
        <f t="shared" si="160"/>
        <v>44</v>
      </c>
      <c r="BJ232" s="1">
        <f t="shared" si="161"/>
        <v>4</v>
      </c>
      <c r="BK232" s="1">
        <f t="shared" si="162"/>
        <v>3</v>
      </c>
      <c r="BL232" s="1">
        <f t="shared" si="163"/>
        <v>67</v>
      </c>
      <c r="BM232" s="1">
        <f t="shared" si="164"/>
        <v>3</v>
      </c>
      <c r="BN232" s="1">
        <f t="shared" si="165"/>
        <v>45</v>
      </c>
      <c r="BO232" s="1">
        <f t="shared" si="166"/>
        <v>3</v>
      </c>
      <c r="BP232" s="1">
        <f t="shared" si="167"/>
        <v>28</v>
      </c>
      <c r="BQ232" s="1">
        <f t="shared" si="168"/>
        <v>1</v>
      </c>
      <c r="BR232" s="1">
        <f t="shared" si="169"/>
        <v>0</v>
      </c>
      <c r="BS232" s="1">
        <f t="shared" si="170"/>
        <v>1</v>
      </c>
      <c r="BT232" s="1">
        <f t="shared" si="171"/>
        <v>0</v>
      </c>
      <c r="BU232" s="1">
        <f t="shared" si="172"/>
        <v>1</v>
      </c>
      <c r="BV232" s="1">
        <f t="shared" si="173"/>
        <v>0</v>
      </c>
      <c r="BW232" s="1">
        <f t="shared" si="174"/>
        <v>1</v>
      </c>
      <c r="BX232" s="1">
        <f t="shared" si="175"/>
        <v>0</v>
      </c>
      <c r="BY232" s="1">
        <f t="shared" si="176"/>
        <v>1</v>
      </c>
      <c r="BZ232" s="1">
        <f t="shared" si="177"/>
        <v>0</v>
      </c>
      <c r="CA232" s="1">
        <f t="shared" si="178"/>
        <v>1</v>
      </c>
      <c r="CB232" s="1">
        <f t="shared" si="179"/>
        <v>0</v>
      </c>
      <c r="CC232" s="1">
        <f t="shared" si="180"/>
        <v>14</v>
      </c>
      <c r="CD232" s="1">
        <f t="shared" si="181"/>
        <v>1</v>
      </c>
      <c r="CE232" s="1">
        <f t="shared" si="182"/>
        <v>81</v>
      </c>
      <c r="CF232" s="1">
        <f t="shared" si="183"/>
        <v>0</v>
      </c>
      <c r="CG232" s="1">
        <f t="shared" si="184"/>
        <v>10</v>
      </c>
      <c r="CH232" s="1">
        <f t="shared" si="185"/>
        <v>9</v>
      </c>
      <c r="CI232" s="1">
        <f t="shared" si="186"/>
        <v>168</v>
      </c>
      <c r="CJ232" s="1">
        <f t="shared" si="187"/>
        <v>76</v>
      </c>
      <c r="CK232" s="1">
        <f t="shared" si="188"/>
        <v>1</v>
      </c>
      <c r="CL232" s="1">
        <f t="shared" si="189"/>
        <v>58</v>
      </c>
      <c r="CM232" s="1">
        <f t="shared" si="190"/>
        <v>38</v>
      </c>
      <c r="CN232" s="1">
        <f t="shared" si="191"/>
        <v>762</v>
      </c>
    </row>
    <row r="233" spans="1:92" ht="13.15" customHeight="1">
      <c r="A233" s="26"/>
      <c r="B233" s="27" t="s">
        <v>1750</v>
      </c>
      <c r="C233" s="13" t="s">
        <v>1097</v>
      </c>
      <c r="D233" s="28" t="s">
        <v>1347</v>
      </c>
      <c r="E233" s="30">
        <v>612501.71</v>
      </c>
      <c r="F233" s="30">
        <v>6569147.7999999998</v>
      </c>
      <c r="G233" s="29" t="s">
        <v>1105</v>
      </c>
      <c r="H233" s="30">
        <v>101.39</v>
      </c>
      <c r="I233" s="20">
        <v>0.56999999999999995</v>
      </c>
      <c r="J233" s="20">
        <v>10.199999999999999</v>
      </c>
      <c r="K233" s="20">
        <v>10.3</v>
      </c>
      <c r="L233" s="33">
        <v>5.79</v>
      </c>
      <c r="M233" s="33">
        <f t="shared" si="193"/>
        <v>95.6</v>
      </c>
      <c r="N233" s="31">
        <v>42853</v>
      </c>
      <c r="O233" s="28" t="s">
        <v>1356</v>
      </c>
      <c r="P233" s="21" t="s">
        <v>83</v>
      </c>
      <c r="Q233" s="32">
        <v>0.3</v>
      </c>
      <c r="R233" s="21" t="s">
        <v>1213</v>
      </c>
      <c r="S233" s="32">
        <v>1</v>
      </c>
      <c r="T233" s="21" t="s">
        <v>1141</v>
      </c>
      <c r="U233" s="32">
        <v>1.4</v>
      </c>
      <c r="V233" s="21" t="s">
        <v>1357</v>
      </c>
      <c r="W233" s="32">
        <v>0</v>
      </c>
      <c r="X233" s="21"/>
      <c r="Y233" s="32">
        <v>0</v>
      </c>
      <c r="Z233" s="21"/>
      <c r="AA233" s="32">
        <v>0</v>
      </c>
      <c r="AB233" s="21"/>
      <c r="AC233" s="32">
        <v>0</v>
      </c>
      <c r="AD233" s="21"/>
      <c r="AE233" s="32">
        <v>0</v>
      </c>
      <c r="AF233" s="21"/>
      <c r="AG233" s="32">
        <v>0</v>
      </c>
      <c r="AH233" s="21"/>
      <c r="AI233" s="42" t="s">
        <v>79</v>
      </c>
      <c r="AJ233" s="42" t="s">
        <v>80</v>
      </c>
      <c r="AK233" s="3" t="s">
        <v>1845</v>
      </c>
      <c r="AM233" s="1" t="s">
        <v>575</v>
      </c>
      <c r="AN233" s="1" t="s">
        <v>1103</v>
      </c>
      <c r="AO233" s="13" t="str">
        <f>algandmed!AP233</f>
        <v>PA on terve. Avamiseks kettvõti, manteltoru päis on keere keermes. Veepinnal on 1,5cm paksune naftasaaduste kiht.</v>
      </c>
      <c r="AP233" s="13" t="str">
        <f>algandmed!AQ233</f>
        <v>Proovi ei võeta, kuna see iseloomustaks vaid naftasaaduste lahustuvust vees. PA-st pole kunagi proove võetud.</v>
      </c>
      <c r="AQ233" s="13" t="str">
        <f>algandmed!AR233</f>
        <v>-</v>
      </c>
      <c r="AR233" s="13" t="str">
        <f>algandmed!AS233</f>
        <v>PA tuleb puhastada settest ja nõuetekohaselt likvideerida.</v>
      </c>
      <c r="AS233" s="28" t="s">
        <v>1104</v>
      </c>
      <c r="AU233" s="1">
        <f t="shared" si="146"/>
        <v>0</v>
      </c>
      <c r="AV233" s="1">
        <f t="shared" si="147"/>
        <v>3</v>
      </c>
      <c r="AW233" s="1">
        <f t="shared" si="148"/>
        <v>10</v>
      </c>
      <c r="AX233" s="1">
        <f t="shared" si="149"/>
        <v>32</v>
      </c>
      <c r="AY233" s="1">
        <f t="shared" si="150"/>
        <v>9</v>
      </c>
      <c r="AZ233" s="1">
        <f t="shared" si="151"/>
        <v>9</v>
      </c>
      <c r="BA233" s="1">
        <f t="shared" si="152"/>
        <v>14</v>
      </c>
      <c r="BB233" s="1">
        <f t="shared" si="153"/>
        <v>6</v>
      </c>
      <c r="BC233" s="1">
        <f t="shared" si="154"/>
        <v>4</v>
      </c>
      <c r="BD233" s="1">
        <f t="shared" si="155"/>
        <v>4</v>
      </c>
      <c r="BE233" s="1">
        <f t="shared" si="156"/>
        <v>4</v>
      </c>
      <c r="BF233" s="1">
        <f t="shared" si="157"/>
        <v>4</v>
      </c>
      <c r="BG233" s="1">
        <f t="shared" si="158"/>
        <v>4</v>
      </c>
      <c r="BH233" s="1">
        <f t="shared" si="159"/>
        <v>5</v>
      </c>
      <c r="BI233" s="1">
        <f t="shared" si="160"/>
        <v>45</v>
      </c>
      <c r="BJ233" s="1">
        <f t="shared" si="161"/>
        <v>4</v>
      </c>
      <c r="BK233" s="1">
        <f t="shared" si="162"/>
        <v>3</v>
      </c>
      <c r="BL233" s="1">
        <f t="shared" si="163"/>
        <v>66</v>
      </c>
      <c r="BM233" s="1">
        <f t="shared" si="164"/>
        <v>1</v>
      </c>
      <c r="BN233" s="1">
        <f t="shared" si="165"/>
        <v>33</v>
      </c>
      <c r="BO233" s="1">
        <f t="shared" si="166"/>
        <v>3</v>
      </c>
      <c r="BP233" s="1">
        <f t="shared" si="167"/>
        <v>59</v>
      </c>
      <c r="BQ233" s="1">
        <f t="shared" si="168"/>
        <v>1</v>
      </c>
      <c r="BR233" s="1">
        <f t="shared" si="169"/>
        <v>0</v>
      </c>
      <c r="BS233" s="1">
        <f t="shared" si="170"/>
        <v>1</v>
      </c>
      <c r="BT233" s="1">
        <f t="shared" si="171"/>
        <v>0</v>
      </c>
      <c r="BU233" s="1">
        <f t="shared" si="172"/>
        <v>1</v>
      </c>
      <c r="BV233" s="1">
        <f t="shared" si="173"/>
        <v>0</v>
      </c>
      <c r="BW233" s="1">
        <f t="shared" si="174"/>
        <v>1</v>
      </c>
      <c r="BX233" s="1">
        <f t="shared" si="175"/>
        <v>0</v>
      </c>
      <c r="BY233" s="1">
        <f t="shared" si="176"/>
        <v>1</v>
      </c>
      <c r="BZ233" s="1">
        <f t="shared" si="177"/>
        <v>0</v>
      </c>
      <c r="CA233" s="1">
        <f t="shared" si="178"/>
        <v>1</v>
      </c>
      <c r="CB233" s="1">
        <f t="shared" si="179"/>
        <v>0</v>
      </c>
      <c r="CC233" s="1">
        <f t="shared" si="180"/>
        <v>14</v>
      </c>
      <c r="CD233" s="1">
        <f t="shared" si="181"/>
        <v>1</v>
      </c>
      <c r="CE233" s="1">
        <f t="shared" si="182"/>
        <v>81</v>
      </c>
      <c r="CF233" s="1">
        <f t="shared" si="183"/>
        <v>0</v>
      </c>
      <c r="CG233" s="1">
        <f t="shared" si="184"/>
        <v>10</v>
      </c>
      <c r="CH233" s="1">
        <f t="shared" si="185"/>
        <v>9</v>
      </c>
      <c r="CI233" s="1">
        <f t="shared" si="186"/>
        <v>113</v>
      </c>
      <c r="CJ233" s="1">
        <f t="shared" si="187"/>
        <v>109</v>
      </c>
      <c r="CK233" s="1">
        <f t="shared" si="188"/>
        <v>1</v>
      </c>
      <c r="CL233" s="1">
        <f t="shared" si="189"/>
        <v>58</v>
      </c>
      <c r="CM233" s="1">
        <f t="shared" si="190"/>
        <v>38</v>
      </c>
      <c r="CN233" s="1">
        <f t="shared" si="191"/>
        <v>762</v>
      </c>
    </row>
    <row r="234" spans="1:92" ht="13.15" customHeight="1">
      <c r="A234" s="26"/>
      <c r="B234" s="27" t="s">
        <v>1751</v>
      </c>
      <c r="C234" s="13" t="s">
        <v>1097</v>
      </c>
      <c r="D234" s="28" t="s">
        <v>1347</v>
      </c>
      <c r="E234" s="30">
        <v>612524.91</v>
      </c>
      <c r="F234" s="30">
        <v>6569105.1600000001</v>
      </c>
      <c r="G234" s="29" t="s">
        <v>1105</v>
      </c>
      <c r="H234" s="30">
        <v>101.42</v>
      </c>
      <c r="I234" s="20">
        <v>0.38</v>
      </c>
      <c r="J234" s="20">
        <v>9.64</v>
      </c>
      <c r="K234" s="20">
        <v>10.4</v>
      </c>
      <c r="L234" s="33">
        <v>6.01</v>
      </c>
      <c r="M234" s="33">
        <f t="shared" si="193"/>
        <v>95.41</v>
      </c>
      <c r="N234" s="31">
        <v>42853</v>
      </c>
      <c r="O234" s="28" t="s">
        <v>1358</v>
      </c>
      <c r="P234" s="21" t="s">
        <v>83</v>
      </c>
      <c r="Q234" s="32">
        <v>0.5</v>
      </c>
      <c r="R234" s="21" t="s">
        <v>1195</v>
      </c>
      <c r="S234" s="32">
        <v>0.9</v>
      </c>
      <c r="T234" s="21" t="s">
        <v>1107</v>
      </c>
      <c r="U234" s="32">
        <v>1.4</v>
      </c>
      <c r="V234" s="21" t="s">
        <v>1359</v>
      </c>
      <c r="W234" s="32">
        <v>0</v>
      </c>
      <c r="X234" s="21"/>
      <c r="Y234" s="32">
        <v>0</v>
      </c>
      <c r="Z234" s="21"/>
      <c r="AA234" s="32">
        <v>0</v>
      </c>
      <c r="AB234" s="21"/>
      <c r="AC234" s="32">
        <v>0</v>
      </c>
      <c r="AD234" s="21"/>
      <c r="AE234" s="32">
        <v>0</v>
      </c>
      <c r="AF234" s="21"/>
      <c r="AG234" s="32">
        <v>0</v>
      </c>
      <c r="AH234" s="21"/>
      <c r="AI234" s="42" t="s">
        <v>79</v>
      </c>
      <c r="AJ234" s="42" t="s">
        <v>80</v>
      </c>
      <c r="AK234" s="3" t="s">
        <v>1845</v>
      </c>
      <c r="AM234" s="1" t="s">
        <v>575</v>
      </c>
      <c r="AN234" s="1" t="s">
        <v>1103</v>
      </c>
      <c r="AO234" s="13" t="str">
        <f>algandmed!AP234</f>
        <v>PA on terve. Avamiseks kettvõti, manteltoru päis on keere keermes. Veepinnal on 0,5cm paksune naftasaaduste kiht, põhjas pehme sete. Algne sügavus oli oli 10,4m.</v>
      </c>
      <c r="AP234" s="13" t="str">
        <f>algandmed!AQ234</f>
        <v>Proovi ei võeta, kuna see iseloomustaks vaid naftasaaduste lahustuvust vees. PA-st pole kunagi proove võetud.</v>
      </c>
      <c r="AQ234" s="13" t="str">
        <f>algandmed!AR234</f>
        <v>-</v>
      </c>
      <c r="AR234" s="13" t="str">
        <f>algandmed!AS234</f>
        <v>PA tuleb puhastada settest ja nõuetekohaselt likvideerida.</v>
      </c>
      <c r="AS234" s="28" t="s">
        <v>1104</v>
      </c>
      <c r="AU234" s="1">
        <f t="shared" si="146"/>
        <v>0</v>
      </c>
      <c r="AV234" s="1">
        <f t="shared" si="147"/>
        <v>3</v>
      </c>
      <c r="AW234" s="1">
        <f t="shared" si="148"/>
        <v>10</v>
      </c>
      <c r="AX234" s="1">
        <f t="shared" si="149"/>
        <v>32</v>
      </c>
      <c r="AY234" s="1">
        <f t="shared" si="150"/>
        <v>9</v>
      </c>
      <c r="AZ234" s="1">
        <f t="shared" si="151"/>
        <v>10</v>
      </c>
      <c r="BA234" s="1">
        <f t="shared" si="152"/>
        <v>14</v>
      </c>
      <c r="BB234" s="1">
        <f t="shared" si="153"/>
        <v>6</v>
      </c>
      <c r="BC234" s="1">
        <f t="shared" si="154"/>
        <v>4</v>
      </c>
      <c r="BD234" s="1">
        <f t="shared" si="155"/>
        <v>4</v>
      </c>
      <c r="BE234" s="1">
        <f t="shared" si="156"/>
        <v>4</v>
      </c>
      <c r="BF234" s="1">
        <f t="shared" si="157"/>
        <v>4</v>
      </c>
      <c r="BG234" s="1">
        <f t="shared" si="158"/>
        <v>5</v>
      </c>
      <c r="BH234" s="1">
        <f t="shared" si="159"/>
        <v>5</v>
      </c>
      <c r="BI234" s="1">
        <f t="shared" si="160"/>
        <v>44</v>
      </c>
      <c r="BJ234" s="1">
        <f t="shared" si="161"/>
        <v>4</v>
      </c>
      <c r="BK234" s="1">
        <f t="shared" si="162"/>
        <v>3</v>
      </c>
      <c r="BL234" s="1">
        <f t="shared" si="163"/>
        <v>66</v>
      </c>
      <c r="BM234" s="1">
        <f t="shared" si="164"/>
        <v>3</v>
      </c>
      <c r="BN234" s="1">
        <f t="shared" si="165"/>
        <v>19</v>
      </c>
      <c r="BO234" s="1">
        <f t="shared" si="166"/>
        <v>3</v>
      </c>
      <c r="BP234" s="1">
        <f t="shared" si="167"/>
        <v>40</v>
      </c>
      <c r="BQ234" s="1">
        <f t="shared" si="168"/>
        <v>1</v>
      </c>
      <c r="BR234" s="1">
        <f t="shared" si="169"/>
        <v>0</v>
      </c>
      <c r="BS234" s="1">
        <f t="shared" si="170"/>
        <v>1</v>
      </c>
      <c r="BT234" s="1">
        <f t="shared" si="171"/>
        <v>0</v>
      </c>
      <c r="BU234" s="1">
        <f t="shared" si="172"/>
        <v>1</v>
      </c>
      <c r="BV234" s="1">
        <f t="shared" si="173"/>
        <v>0</v>
      </c>
      <c r="BW234" s="1">
        <f t="shared" si="174"/>
        <v>1</v>
      </c>
      <c r="BX234" s="1">
        <f t="shared" si="175"/>
        <v>0</v>
      </c>
      <c r="BY234" s="1">
        <f t="shared" si="176"/>
        <v>1</v>
      </c>
      <c r="BZ234" s="1">
        <f t="shared" si="177"/>
        <v>0</v>
      </c>
      <c r="CA234" s="1">
        <f t="shared" si="178"/>
        <v>1</v>
      </c>
      <c r="CB234" s="1">
        <f t="shared" si="179"/>
        <v>0</v>
      </c>
      <c r="CC234" s="1">
        <f t="shared" si="180"/>
        <v>14</v>
      </c>
      <c r="CD234" s="1">
        <f t="shared" si="181"/>
        <v>1</v>
      </c>
      <c r="CE234" s="1">
        <f t="shared" si="182"/>
        <v>81</v>
      </c>
      <c r="CF234" s="1">
        <f t="shared" si="183"/>
        <v>0</v>
      </c>
      <c r="CG234" s="1">
        <f t="shared" si="184"/>
        <v>10</v>
      </c>
      <c r="CH234" s="1">
        <f t="shared" si="185"/>
        <v>9</v>
      </c>
      <c r="CI234" s="1">
        <f t="shared" si="186"/>
        <v>161</v>
      </c>
      <c r="CJ234" s="1">
        <f t="shared" si="187"/>
        <v>109</v>
      </c>
      <c r="CK234" s="1">
        <f t="shared" si="188"/>
        <v>1</v>
      </c>
      <c r="CL234" s="1">
        <f t="shared" si="189"/>
        <v>58</v>
      </c>
      <c r="CM234" s="1">
        <f t="shared" si="190"/>
        <v>38</v>
      </c>
      <c r="CN234" s="1">
        <f t="shared" si="191"/>
        <v>780</v>
      </c>
    </row>
    <row r="235" spans="1:92" ht="13.15" customHeight="1">
      <c r="A235" s="26"/>
      <c r="B235" s="27" t="s">
        <v>1752</v>
      </c>
      <c r="C235" s="13" t="s">
        <v>1097</v>
      </c>
      <c r="D235" s="28" t="s">
        <v>1347</v>
      </c>
      <c r="E235" s="30">
        <v>612522.13</v>
      </c>
      <c r="F235" s="30">
        <v>6569156.21</v>
      </c>
      <c r="G235" s="29" t="s">
        <v>1105</v>
      </c>
      <c r="H235" s="30">
        <v>101.04</v>
      </c>
      <c r="I235" s="20">
        <v>0.41</v>
      </c>
      <c r="J235" s="20">
        <v>10.1</v>
      </c>
      <c r="K235" s="20">
        <v>10</v>
      </c>
      <c r="L235" s="33">
        <v>5.46</v>
      </c>
      <c r="M235" s="33">
        <f t="shared" si="193"/>
        <v>95.580000000000013</v>
      </c>
      <c r="N235" s="31">
        <v>42853</v>
      </c>
      <c r="O235" s="28" t="s">
        <v>1360</v>
      </c>
      <c r="P235" s="21" t="s">
        <v>83</v>
      </c>
      <c r="Q235" s="32">
        <v>0.4</v>
      </c>
      <c r="R235" s="21" t="s">
        <v>1361</v>
      </c>
      <c r="S235" s="32">
        <v>1</v>
      </c>
      <c r="T235" s="21" t="s">
        <v>1129</v>
      </c>
      <c r="U235" s="32">
        <v>1.2</v>
      </c>
      <c r="V235" s="21" t="s">
        <v>1362</v>
      </c>
      <c r="W235" s="32">
        <v>0</v>
      </c>
      <c r="X235" s="21"/>
      <c r="Y235" s="32">
        <v>0</v>
      </c>
      <c r="Z235" s="21"/>
      <c r="AA235" s="32">
        <v>0</v>
      </c>
      <c r="AB235" s="21"/>
      <c r="AC235" s="32">
        <v>0</v>
      </c>
      <c r="AD235" s="21"/>
      <c r="AE235" s="32">
        <v>0</v>
      </c>
      <c r="AF235" s="21"/>
      <c r="AG235" s="32">
        <v>0</v>
      </c>
      <c r="AH235" s="21"/>
      <c r="AI235" s="42" t="s">
        <v>79</v>
      </c>
      <c r="AJ235" s="42" t="s">
        <v>80</v>
      </c>
      <c r="AK235" s="3" t="s">
        <v>1845</v>
      </c>
      <c r="AM235" s="1" t="s">
        <v>575</v>
      </c>
      <c r="AN235" s="1" t="s">
        <v>1103</v>
      </c>
      <c r="AO235" s="13" t="str">
        <f>algandmed!AP235</f>
        <v>PA on terve. Avamiseks kettvõti, manteltoru päis on keere keermes. Veepinnal on 7cm paksune naftasaaduste kiht.</v>
      </c>
      <c r="AP235" s="13" t="str">
        <f>algandmed!AQ235</f>
        <v>Proovi ei võeta, kuna see iseloomustaks vaid naftasaaduste lahustuvust vees. PA-st pole kunagi proove võetud.</v>
      </c>
      <c r="AQ235" s="13" t="str">
        <f>algandmed!AR235</f>
        <v>-</v>
      </c>
      <c r="AR235" s="13" t="str">
        <f>algandmed!AS235</f>
        <v>PA tuleb puhastada settest ja nõuetekohaselt likvideerida.</v>
      </c>
      <c r="AS235" s="28" t="s">
        <v>1104</v>
      </c>
      <c r="AU235" s="1">
        <f t="shared" si="146"/>
        <v>0</v>
      </c>
      <c r="AV235" s="1">
        <f t="shared" si="147"/>
        <v>3</v>
      </c>
      <c r="AW235" s="1">
        <f t="shared" si="148"/>
        <v>10</v>
      </c>
      <c r="AX235" s="1">
        <f t="shared" si="149"/>
        <v>32</v>
      </c>
      <c r="AY235" s="1">
        <f t="shared" si="150"/>
        <v>9</v>
      </c>
      <c r="AZ235" s="1">
        <f t="shared" si="151"/>
        <v>10</v>
      </c>
      <c r="BA235" s="1">
        <f t="shared" si="152"/>
        <v>14</v>
      </c>
      <c r="BB235" s="1">
        <f t="shared" si="153"/>
        <v>6</v>
      </c>
      <c r="BC235" s="1">
        <f t="shared" si="154"/>
        <v>4</v>
      </c>
      <c r="BD235" s="1">
        <f t="shared" si="155"/>
        <v>4</v>
      </c>
      <c r="BE235" s="1">
        <f t="shared" si="156"/>
        <v>2</v>
      </c>
      <c r="BF235" s="1">
        <f t="shared" si="157"/>
        <v>4</v>
      </c>
      <c r="BG235" s="1">
        <f t="shared" si="158"/>
        <v>5</v>
      </c>
      <c r="BH235" s="1">
        <f t="shared" si="159"/>
        <v>5</v>
      </c>
      <c r="BI235" s="1">
        <f t="shared" si="160"/>
        <v>44</v>
      </c>
      <c r="BJ235" s="1">
        <f t="shared" si="161"/>
        <v>4</v>
      </c>
      <c r="BK235" s="1">
        <f t="shared" si="162"/>
        <v>3</v>
      </c>
      <c r="BL235" s="1">
        <f t="shared" si="163"/>
        <v>66</v>
      </c>
      <c r="BM235" s="1">
        <f t="shared" si="164"/>
        <v>1</v>
      </c>
      <c r="BN235" s="1">
        <f t="shared" si="165"/>
        <v>34</v>
      </c>
      <c r="BO235" s="1">
        <f t="shared" si="166"/>
        <v>3</v>
      </c>
      <c r="BP235" s="1">
        <f t="shared" si="167"/>
        <v>97</v>
      </c>
      <c r="BQ235" s="1">
        <f t="shared" si="168"/>
        <v>1</v>
      </c>
      <c r="BR235" s="1">
        <f t="shared" si="169"/>
        <v>0</v>
      </c>
      <c r="BS235" s="1">
        <f t="shared" si="170"/>
        <v>1</v>
      </c>
      <c r="BT235" s="1">
        <f t="shared" si="171"/>
        <v>0</v>
      </c>
      <c r="BU235" s="1">
        <f t="shared" si="172"/>
        <v>1</v>
      </c>
      <c r="BV235" s="1">
        <f t="shared" si="173"/>
        <v>0</v>
      </c>
      <c r="BW235" s="1">
        <f t="shared" si="174"/>
        <v>1</v>
      </c>
      <c r="BX235" s="1">
        <f t="shared" si="175"/>
        <v>0</v>
      </c>
      <c r="BY235" s="1">
        <f t="shared" si="176"/>
        <v>1</v>
      </c>
      <c r="BZ235" s="1">
        <f t="shared" si="177"/>
        <v>0</v>
      </c>
      <c r="CA235" s="1">
        <f t="shared" si="178"/>
        <v>1</v>
      </c>
      <c r="CB235" s="1">
        <f t="shared" si="179"/>
        <v>0</v>
      </c>
      <c r="CC235" s="1">
        <f t="shared" si="180"/>
        <v>14</v>
      </c>
      <c r="CD235" s="1">
        <f t="shared" si="181"/>
        <v>1</v>
      </c>
      <c r="CE235" s="1">
        <f t="shared" si="182"/>
        <v>81</v>
      </c>
      <c r="CF235" s="1">
        <f t="shared" si="183"/>
        <v>0</v>
      </c>
      <c r="CG235" s="1">
        <f t="shared" si="184"/>
        <v>10</v>
      </c>
      <c r="CH235" s="1">
        <f t="shared" si="185"/>
        <v>9</v>
      </c>
      <c r="CI235" s="1">
        <f t="shared" si="186"/>
        <v>111</v>
      </c>
      <c r="CJ235" s="1">
        <f t="shared" si="187"/>
        <v>109</v>
      </c>
      <c r="CK235" s="1">
        <f t="shared" si="188"/>
        <v>1</v>
      </c>
      <c r="CL235" s="1">
        <f t="shared" si="189"/>
        <v>58</v>
      </c>
      <c r="CM235" s="1">
        <f t="shared" si="190"/>
        <v>38</v>
      </c>
      <c r="CN235" s="1">
        <f t="shared" si="191"/>
        <v>798</v>
      </c>
    </row>
    <row r="236" spans="1:92" ht="13.15" customHeight="1">
      <c r="A236" s="26"/>
      <c r="B236" s="27" t="s">
        <v>1753</v>
      </c>
      <c r="C236" s="13" t="s">
        <v>1097</v>
      </c>
      <c r="D236" s="28" t="s">
        <v>1347</v>
      </c>
      <c r="E236" s="30">
        <v>612544.93000000005</v>
      </c>
      <c r="F236" s="30">
        <v>6569128.8099999996</v>
      </c>
      <c r="G236" s="29" t="s">
        <v>1105</v>
      </c>
      <c r="H236" s="30">
        <v>101.05</v>
      </c>
      <c r="I236" s="20">
        <v>0.46</v>
      </c>
      <c r="J236" s="20">
        <v>10.130000000000001</v>
      </c>
      <c r="K236" s="20">
        <v>10</v>
      </c>
      <c r="L236" s="33">
        <v>5.53</v>
      </c>
      <c r="M236" s="33">
        <f t="shared" si="193"/>
        <v>95.52</v>
      </c>
      <c r="N236" s="31">
        <v>42853</v>
      </c>
      <c r="O236" s="28" t="s">
        <v>1363</v>
      </c>
      <c r="P236" s="21" t="s">
        <v>83</v>
      </c>
      <c r="Q236" s="32">
        <v>0.4</v>
      </c>
      <c r="R236" s="21" t="s">
        <v>1202</v>
      </c>
      <c r="S236" s="32">
        <v>1</v>
      </c>
      <c r="T236" s="21" t="s">
        <v>1107</v>
      </c>
      <c r="U236" s="32">
        <v>1.3</v>
      </c>
      <c r="V236" s="21" t="s">
        <v>1364</v>
      </c>
      <c r="W236" s="32">
        <v>0</v>
      </c>
      <c r="X236" s="21"/>
      <c r="Y236" s="32">
        <v>0</v>
      </c>
      <c r="Z236" s="21"/>
      <c r="AA236" s="32">
        <v>0</v>
      </c>
      <c r="AB236" s="21"/>
      <c r="AC236" s="32">
        <v>0</v>
      </c>
      <c r="AD236" s="21"/>
      <c r="AE236" s="32">
        <v>0</v>
      </c>
      <c r="AF236" s="21"/>
      <c r="AG236" s="32">
        <v>0</v>
      </c>
      <c r="AH236" s="21"/>
      <c r="AI236" s="42" t="s">
        <v>79</v>
      </c>
      <c r="AJ236" s="42" t="s">
        <v>80</v>
      </c>
      <c r="AK236" s="3" t="s">
        <v>1845</v>
      </c>
      <c r="AM236" s="1" t="s">
        <v>575</v>
      </c>
      <c r="AN236" s="1" t="s">
        <v>1103</v>
      </c>
      <c r="AO236" s="13" t="str">
        <f>algandmed!AP236</f>
        <v>PA on terve. Päis on katki sõidetud, kuid ei sega avamist. Avamiseks kettvõti, manteltoru päis on keere keermes. Veepinnal naftasaaduste kihti pole.</v>
      </c>
      <c r="AP236" s="13" t="str">
        <f>algandmed!AQ236</f>
        <v>Proov võeti pumbaga MP-1. PA-st pole kunagi proove võetud.</v>
      </c>
      <c r="AQ236" s="13" t="str">
        <f>algandmed!AR236</f>
        <v>Proovi võtmisel 14.09.2017 oli vett PA-s 43l, pumba sügavus 10,3m manteltoru otsast. Proov võeti pärast 4-kordse veekoguse välja pumpamist (10 minutit) sagedusel 250Hz. q 0,29. S 0,14</v>
      </c>
      <c r="AR236" s="13" t="str">
        <f>algandmed!AS236</f>
        <v>PA tuleb puhastada settest ja nõuetekohaselt likvideerida.</v>
      </c>
      <c r="AS236" s="28" t="s">
        <v>1104</v>
      </c>
      <c r="AU236" s="1">
        <f t="shared" si="146"/>
        <v>0</v>
      </c>
      <c r="AV236" s="1">
        <f t="shared" si="147"/>
        <v>3</v>
      </c>
      <c r="AW236" s="1">
        <f t="shared" si="148"/>
        <v>10</v>
      </c>
      <c r="AX236" s="1">
        <f t="shared" si="149"/>
        <v>32</v>
      </c>
      <c r="AY236" s="1">
        <f t="shared" si="150"/>
        <v>9</v>
      </c>
      <c r="AZ236" s="1">
        <f t="shared" si="151"/>
        <v>10</v>
      </c>
      <c r="BA236" s="1">
        <f t="shared" si="152"/>
        <v>14</v>
      </c>
      <c r="BB236" s="1">
        <f t="shared" si="153"/>
        <v>6</v>
      </c>
      <c r="BC236" s="1">
        <f t="shared" si="154"/>
        <v>4</v>
      </c>
      <c r="BD236" s="1">
        <f t="shared" si="155"/>
        <v>5</v>
      </c>
      <c r="BE236" s="1">
        <f t="shared" si="156"/>
        <v>2</v>
      </c>
      <c r="BF236" s="1">
        <f t="shared" si="157"/>
        <v>4</v>
      </c>
      <c r="BG236" s="1">
        <f t="shared" si="158"/>
        <v>5</v>
      </c>
      <c r="BH236" s="1">
        <f t="shared" si="159"/>
        <v>5</v>
      </c>
      <c r="BI236" s="1">
        <f t="shared" si="160"/>
        <v>43</v>
      </c>
      <c r="BJ236" s="1">
        <f t="shared" si="161"/>
        <v>4</v>
      </c>
      <c r="BK236" s="1">
        <f t="shared" si="162"/>
        <v>3</v>
      </c>
      <c r="BL236" s="1">
        <f t="shared" si="163"/>
        <v>67</v>
      </c>
      <c r="BM236" s="1">
        <f t="shared" si="164"/>
        <v>1</v>
      </c>
      <c r="BN236" s="1">
        <f t="shared" si="165"/>
        <v>19</v>
      </c>
      <c r="BO236" s="1">
        <f t="shared" si="166"/>
        <v>3</v>
      </c>
      <c r="BP236" s="1">
        <f t="shared" si="167"/>
        <v>55</v>
      </c>
      <c r="BQ236" s="1">
        <f t="shared" si="168"/>
        <v>1</v>
      </c>
      <c r="BR236" s="1">
        <f t="shared" si="169"/>
        <v>0</v>
      </c>
      <c r="BS236" s="1">
        <f t="shared" si="170"/>
        <v>1</v>
      </c>
      <c r="BT236" s="1">
        <f t="shared" si="171"/>
        <v>0</v>
      </c>
      <c r="BU236" s="1">
        <f t="shared" si="172"/>
        <v>1</v>
      </c>
      <c r="BV236" s="1">
        <f t="shared" si="173"/>
        <v>0</v>
      </c>
      <c r="BW236" s="1">
        <f t="shared" si="174"/>
        <v>1</v>
      </c>
      <c r="BX236" s="1">
        <f t="shared" si="175"/>
        <v>0</v>
      </c>
      <c r="BY236" s="1">
        <f t="shared" si="176"/>
        <v>1</v>
      </c>
      <c r="BZ236" s="1">
        <f t="shared" si="177"/>
        <v>0</v>
      </c>
      <c r="CA236" s="1">
        <f t="shared" si="178"/>
        <v>1</v>
      </c>
      <c r="CB236" s="1">
        <f t="shared" si="179"/>
        <v>0</v>
      </c>
      <c r="CC236" s="1">
        <f t="shared" si="180"/>
        <v>14</v>
      </c>
      <c r="CD236" s="1">
        <f t="shared" si="181"/>
        <v>1</v>
      </c>
      <c r="CE236" s="1">
        <f t="shared" si="182"/>
        <v>81</v>
      </c>
      <c r="CF236" s="1">
        <f t="shared" si="183"/>
        <v>0</v>
      </c>
      <c r="CG236" s="1">
        <f t="shared" si="184"/>
        <v>10</v>
      </c>
      <c r="CH236" s="1">
        <f t="shared" si="185"/>
        <v>9</v>
      </c>
      <c r="CI236" s="1">
        <f t="shared" si="186"/>
        <v>148</v>
      </c>
      <c r="CJ236" s="1">
        <f t="shared" si="187"/>
        <v>58</v>
      </c>
      <c r="CK236" s="1">
        <f t="shared" si="188"/>
        <v>183</v>
      </c>
      <c r="CL236" s="1">
        <f t="shared" si="189"/>
        <v>58</v>
      </c>
      <c r="CM236" s="1">
        <f t="shared" si="190"/>
        <v>38</v>
      </c>
      <c r="CN236" s="1">
        <f t="shared" si="191"/>
        <v>910</v>
      </c>
    </row>
    <row r="237" spans="1:92" ht="13.15" customHeight="1">
      <c r="A237" s="26"/>
      <c r="B237" s="27" t="s">
        <v>1754</v>
      </c>
      <c r="C237" s="13" t="s">
        <v>1097</v>
      </c>
      <c r="D237" s="28" t="s">
        <v>1347</v>
      </c>
      <c r="E237" s="30">
        <v>612556.1</v>
      </c>
      <c r="F237" s="30">
        <v>6569166.0700000003</v>
      </c>
      <c r="G237" s="29" t="s">
        <v>1105</v>
      </c>
      <c r="H237" s="30">
        <v>100.83</v>
      </c>
      <c r="I237" s="20">
        <v>0.44</v>
      </c>
      <c r="J237" s="20">
        <v>10.5</v>
      </c>
      <c r="K237" s="20">
        <v>10.5</v>
      </c>
      <c r="L237" s="33">
        <v>5.32</v>
      </c>
      <c r="M237" s="33">
        <f t="shared" si="193"/>
        <v>95.509999999999991</v>
      </c>
      <c r="N237" s="31">
        <v>42853</v>
      </c>
      <c r="O237" s="28" t="s">
        <v>1365</v>
      </c>
      <c r="P237" s="21" t="s">
        <v>83</v>
      </c>
      <c r="Q237" s="32">
        <v>0.5</v>
      </c>
      <c r="R237" s="21" t="s">
        <v>1253</v>
      </c>
      <c r="S237" s="32">
        <v>0.9</v>
      </c>
      <c r="T237" s="21" t="s">
        <v>1366</v>
      </c>
      <c r="U237" s="32">
        <v>1.7</v>
      </c>
      <c r="V237" s="21" t="s">
        <v>1367</v>
      </c>
      <c r="W237" s="32">
        <v>0</v>
      </c>
      <c r="X237" s="21"/>
      <c r="Y237" s="32">
        <v>0</v>
      </c>
      <c r="Z237" s="21"/>
      <c r="AA237" s="32">
        <v>0</v>
      </c>
      <c r="AB237" s="21"/>
      <c r="AC237" s="32">
        <v>0</v>
      </c>
      <c r="AD237" s="21"/>
      <c r="AE237" s="32">
        <v>0</v>
      </c>
      <c r="AF237" s="21"/>
      <c r="AG237" s="32">
        <v>0</v>
      </c>
      <c r="AH237" s="21"/>
      <c r="AI237" s="42" t="s">
        <v>79</v>
      </c>
      <c r="AJ237" s="42" t="s">
        <v>80</v>
      </c>
      <c r="AK237" s="3" t="s">
        <v>1845</v>
      </c>
      <c r="AM237" s="1" t="s">
        <v>575</v>
      </c>
      <c r="AN237" s="1" t="s">
        <v>1103</v>
      </c>
      <c r="AO237" s="13" t="str">
        <f>algandmed!AP237</f>
        <v>PA on terve. Avamiseks kettvõti, manteltoru päis on keere keermes. Veepinnal on 2cm paksune naftasaaduste kiht.</v>
      </c>
      <c r="AP237" s="13" t="str">
        <f>algandmed!AQ237</f>
        <v>Proovi ei võeta, kuna see iseloomustaks vaid naftasaaduste lahustuvust vees. PA-st pole kunagi proove võetud.</v>
      </c>
      <c r="AQ237" s="13" t="str">
        <f>algandmed!AR237</f>
        <v>-</v>
      </c>
      <c r="AR237" s="13" t="str">
        <f>algandmed!AS237</f>
        <v>PA tuleb puhastada settest ja nõuetekohaselt likvideerida.</v>
      </c>
      <c r="AS237" s="28" t="s">
        <v>1104</v>
      </c>
      <c r="AU237" s="1">
        <f t="shared" si="146"/>
        <v>0</v>
      </c>
      <c r="AV237" s="1">
        <f t="shared" si="147"/>
        <v>3</v>
      </c>
      <c r="AW237" s="1">
        <f t="shared" si="148"/>
        <v>10</v>
      </c>
      <c r="AX237" s="1">
        <f t="shared" si="149"/>
        <v>32</v>
      </c>
      <c r="AY237" s="1">
        <f t="shared" si="150"/>
        <v>8</v>
      </c>
      <c r="AZ237" s="1">
        <f t="shared" si="151"/>
        <v>10</v>
      </c>
      <c r="BA237" s="1">
        <f t="shared" si="152"/>
        <v>14</v>
      </c>
      <c r="BB237" s="1">
        <f t="shared" si="153"/>
        <v>6</v>
      </c>
      <c r="BC237" s="1">
        <f t="shared" si="154"/>
        <v>4</v>
      </c>
      <c r="BD237" s="1">
        <f t="shared" si="155"/>
        <v>4</v>
      </c>
      <c r="BE237" s="1">
        <f t="shared" si="156"/>
        <v>4</v>
      </c>
      <c r="BF237" s="1">
        <f t="shared" si="157"/>
        <v>4</v>
      </c>
      <c r="BG237" s="1">
        <f t="shared" si="158"/>
        <v>5</v>
      </c>
      <c r="BH237" s="1">
        <f t="shared" si="159"/>
        <v>5</v>
      </c>
      <c r="BI237" s="1">
        <f t="shared" si="160"/>
        <v>45</v>
      </c>
      <c r="BJ237" s="1">
        <f t="shared" si="161"/>
        <v>4</v>
      </c>
      <c r="BK237" s="1">
        <f t="shared" si="162"/>
        <v>3</v>
      </c>
      <c r="BL237" s="1">
        <f t="shared" si="163"/>
        <v>67</v>
      </c>
      <c r="BM237" s="1">
        <f t="shared" si="164"/>
        <v>3</v>
      </c>
      <c r="BN237" s="1">
        <f t="shared" si="165"/>
        <v>36</v>
      </c>
      <c r="BO237" s="1">
        <f t="shared" si="166"/>
        <v>3</v>
      </c>
      <c r="BP237" s="1">
        <f t="shared" si="167"/>
        <v>72</v>
      </c>
      <c r="BQ237" s="1">
        <f t="shared" si="168"/>
        <v>1</v>
      </c>
      <c r="BR237" s="1">
        <f t="shared" si="169"/>
        <v>0</v>
      </c>
      <c r="BS237" s="1">
        <f t="shared" si="170"/>
        <v>1</v>
      </c>
      <c r="BT237" s="1">
        <f t="shared" si="171"/>
        <v>0</v>
      </c>
      <c r="BU237" s="1">
        <f t="shared" si="172"/>
        <v>1</v>
      </c>
      <c r="BV237" s="1">
        <f t="shared" si="173"/>
        <v>0</v>
      </c>
      <c r="BW237" s="1">
        <f t="shared" si="174"/>
        <v>1</v>
      </c>
      <c r="BX237" s="1">
        <f t="shared" si="175"/>
        <v>0</v>
      </c>
      <c r="BY237" s="1">
        <f t="shared" si="176"/>
        <v>1</v>
      </c>
      <c r="BZ237" s="1">
        <f t="shared" si="177"/>
        <v>0</v>
      </c>
      <c r="CA237" s="1">
        <f t="shared" si="178"/>
        <v>1</v>
      </c>
      <c r="CB237" s="1">
        <f t="shared" si="179"/>
        <v>0</v>
      </c>
      <c r="CC237" s="1">
        <f t="shared" si="180"/>
        <v>14</v>
      </c>
      <c r="CD237" s="1">
        <f t="shared" si="181"/>
        <v>1</v>
      </c>
      <c r="CE237" s="1">
        <f t="shared" si="182"/>
        <v>81</v>
      </c>
      <c r="CF237" s="1">
        <f t="shared" si="183"/>
        <v>0</v>
      </c>
      <c r="CG237" s="1">
        <f t="shared" si="184"/>
        <v>10</v>
      </c>
      <c r="CH237" s="1">
        <f t="shared" si="185"/>
        <v>9</v>
      </c>
      <c r="CI237" s="1">
        <f t="shared" si="186"/>
        <v>111</v>
      </c>
      <c r="CJ237" s="1">
        <f t="shared" si="187"/>
        <v>109</v>
      </c>
      <c r="CK237" s="1">
        <f t="shared" si="188"/>
        <v>1</v>
      </c>
      <c r="CL237" s="1">
        <f t="shared" si="189"/>
        <v>58</v>
      </c>
      <c r="CM237" s="1">
        <f t="shared" si="190"/>
        <v>38</v>
      </c>
      <c r="CN237" s="1">
        <f t="shared" si="191"/>
        <v>780</v>
      </c>
    </row>
    <row r="238" spans="1:92" ht="13.15" customHeight="1">
      <c r="A238" s="26" t="s">
        <v>1368</v>
      </c>
      <c r="B238" s="27" t="s">
        <v>1755</v>
      </c>
      <c r="C238" s="13" t="s">
        <v>1097</v>
      </c>
      <c r="D238" s="28" t="s">
        <v>1347</v>
      </c>
      <c r="E238" s="20">
        <v>612561</v>
      </c>
      <c r="F238" s="20">
        <v>6569096</v>
      </c>
      <c r="G238" s="29" t="s">
        <v>1105</v>
      </c>
      <c r="H238" s="20">
        <v>100.98</v>
      </c>
      <c r="I238" s="20">
        <v>0.5</v>
      </c>
      <c r="J238" s="20"/>
      <c r="K238" s="20">
        <v>12</v>
      </c>
      <c r="L238" s="33">
        <v>2.68</v>
      </c>
      <c r="M238" s="33">
        <f t="shared" si="193"/>
        <v>98.3</v>
      </c>
      <c r="N238" s="31">
        <v>35411</v>
      </c>
      <c r="O238" s="28" t="s">
        <v>1369</v>
      </c>
      <c r="P238" s="21" t="s">
        <v>83</v>
      </c>
      <c r="Q238" s="32">
        <v>0.3</v>
      </c>
      <c r="R238" s="21" t="s">
        <v>1354</v>
      </c>
      <c r="S238" s="32">
        <v>1</v>
      </c>
      <c r="T238" s="21" t="s">
        <v>1370</v>
      </c>
      <c r="U238" s="32">
        <v>0</v>
      </c>
      <c r="V238" s="21"/>
      <c r="W238" s="32">
        <v>0</v>
      </c>
      <c r="X238" s="21"/>
      <c r="Y238" s="32">
        <v>0</v>
      </c>
      <c r="Z238" s="21"/>
      <c r="AA238" s="32">
        <v>0</v>
      </c>
      <c r="AB238" s="21"/>
      <c r="AC238" s="32">
        <v>0</v>
      </c>
      <c r="AD238" s="21"/>
      <c r="AE238" s="32">
        <v>0</v>
      </c>
      <c r="AF238" s="21"/>
      <c r="AG238" s="32">
        <v>0</v>
      </c>
      <c r="AH238" s="21"/>
      <c r="AI238" s="42" t="s">
        <v>79</v>
      </c>
      <c r="AJ238" s="42" t="s">
        <v>80</v>
      </c>
      <c r="AK238" s="3" t="s">
        <v>1845</v>
      </c>
      <c r="AM238" s="1" t="s">
        <v>575</v>
      </c>
      <c r="AN238" s="1" t="s">
        <v>1103</v>
      </c>
      <c r="AO238" s="13" t="str">
        <f>algandmed!AP238</f>
        <v>PA on hävinud, jäänud tee-ehituse alla.</v>
      </c>
      <c r="AP238" s="13" t="str">
        <f>algandmed!AQ238</f>
        <v>-</v>
      </c>
      <c r="AQ238" s="13" t="str">
        <f>algandmed!AR238</f>
        <v>-</v>
      </c>
      <c r="AR238" s="13" t="str">
        <f>algandmed!AS238</f>
        <v>PA taastamine pole otstarbekas.</v>
      </c>
      <c r="AS238" s="28" t="s">
        <v>1104</v>
      </c>
      <c r="AU238" s="1">
        <f t="shared" si="146"/>
        <v>5</v>
      </c>
      <c r="AV238" s="1">
        <f t="shared" si="147"/>
        <v>3</v>
      </c>
      <c r="AW238" s="1">
        <f t="shared" si="148"/>
        <v>10</v>
      </c>
      <c r="AX238" s="1">
        <f t="shared" si="149"/>
        <v>32</v>
      </c>
      <c r="AY238" s="1">
        <f t="shared" si="150"/>
        <v>6</v>
      </c>
      <c r="AZ238" s="1">
        <f t="shared" si="151"/>
        <v>7</v>
      </c>
      <c r="BA238" s="1">
        <f t="shared" si="152"/>
        <v>14</v>
      </c>
      <c r="BB238" s="1">
        <f t="shared" si="153"/>
        <v>6</v>
      </c>
      <c r="BC238" s="1">
        <f t="shared" si="154"/>
        <v>3</v>
      </c>
      <c r="BD238" s="1">
        <f t="shared" si="155"/>
        <v>0</v>
      </c>
      <c r="BE238" s="1">
        <f t="shared" si="156"/>
        <v>2</v>
      </c>
      <c r="BF238" s="1">
        <f t="shared" si="157"/>
        <v>4</v>
      </c>
      <c r="BG238" s="1">
        <f t="shared" si="158"/>
        <v>4</v>
      </c>
      <c r="BH238" s="1">
        <f t="shared" si="159"/>
        <v>5</v>
      </c>
      <c r="BI238" s="1">
        <f t="shared" si="160"/>
        <v>43</v>
      </c>
      <c r="BJ238" s="1">
        <f t="shared" si="161"/>
        <v>4</v>
      </c>
      <c r="BK238" s="1">
        <f t="shared" si="162"/>
        <v>3</v>
      </c>
      <c r="BL238" s="1">
        <f t="shared" si="163"/>
        <v>67</v>
      </c>
      <c r="BM238" s="1">
        <f t="shared" si="164"/>
        <v>1</v>
      </c>
      <c r="BN238" s="1">
        <f t="shared" si="165"/>
        <v>51</v>
      </c>
      <c r="BO238" s="1">
        <f t="shared" si="166"/>
        <v>1</v>
      </c>
      <c r="BP238" s="1">
        <f t="shared" si="167"/>
        <v>0</v>
      </c>
      <c r="BQ238" s="1">
        <f t="shared" si="168"/>
        <v>1</v>
      </c>
      <c r="BR238" s="1">
        <f t="shared" si="169"/>
        <v>0</v>
      </c>
      <c r="BS238" s="1">
        <f t="shared" si="170"/>
        <v>1</v>
      </c>
      <c r="BT238" s="1">
        <f t="shared" si="171"/>
        <v>0</v>
      </c>
      <c r="BU238" s="1">
        <f t="shared" si="172"/>
        <v>1</v>
      </c>
      <c r="BV238" s="1">
        <f t="shared" si="173"/>
        <v>0</v>
      </c>
      <c r="BW238" s="1">
        <f t="shared" si="174"/>
        <v>1</v>
      </c>
      <c r="BX238" s="1">
        <f t="shared" si="175"/>
        <v>0</v>
      </c>
      <c r="BY238" s="1">
        <f t="shared" si="176"/>
        <v>1</v>
      </c>
      <c r="BZ238" s="1">
        <f t="shared" si="177"/>
        <v>0</v>
      </c>
      <c r="CA238" s="1">
        <f t="shared" si="178"/>
        <v>1</v>
      </c>
      <c r="CB238" s="1">
        <f t="shared" si="179"/>
        <v>0</v>
      </c>
      <c r="CC238" s="1">
        <f t="shared" si="180"/>
        <v>14</v>
      </c>
      <c r="CD238" s="1">
        <f t="shared" si="181"/>
        <v>1</v>
      </c>
      <c r="CE238" s="1">
        <f t="shared" si="182"/>
        <v>81</v>
      </c>
      <c r="CF238" s="1">
        <f t="shared" si="183"/>
        <v>0</v>
      </c>
      <c r="CG238" s="1">
        <f t="shared" si="184"/>
        <v>10</v>
      </c>
      <c r="CH238" s="1">
        <f t="shared" si="185"/>
        <v>9</v>
      </c>
      <c r="CI238" s="1">
        <f t="shared" si="186"/>
        <v>39</v>
      </c>
      <c r="CJ238" s="1">
        <f t="shared" si="187"/>
        <v>1</v>
      </c>
      <c r="CK238" s="1">
        <f t="shared" si="188"/>
        <v>1</v>
      </c>
      <c r="CL238" s="1">
        <f t="shared" si="189"/>
        <v>31</v>
      </c>
      <c r="CM238" s="1">
        <f t="shared" si="190"/>
        <v>38</v>
      </c>
      <c r="CN238" s="1">
        <f t="shared" si="191"/>
        <v>502</v>
      </c>
    </row>
    <row r="239" spans="1:92" ht="13.15" customHeight="1">
      <c r="A239" s="26"/>
      <c r="B239" s="27" t="s">
        <v>1371</v>
      </c>
      <c r="C239" s="13" t="s">
        <v>1097</v>
      </c>
      <c r="D239" s="28" t="s">
        <v>1347</v>
      </c>
      <c r="E239" s="30">
        <v>612568.02</v>
      </c>
      <c r="F239" s="30">
        <v>6569121.1100000003</v>
      </c>
      <c r="G239" s="29" t="s">
        <v>1105</v>
      </c>
      <c r="H239" s="30">
        <v>100.97</v>
      </c>
      <c r="I239" s="20">
        <v>0.61</v>
      </c>
      <c r="J239" s="20">
        <v>12.7</v>
      </c>
      <c r="K239" s="20">
        <v>12.7</v>
      </c>
      <c r="L239" s="33">
        <v>5.52</v>
      </c>
      <c r="M239" s="33">
        <f t="shared" si="193"/>
        <v>95.45</v>
      </c>
      <c r="N239" s="31">
        <v>42853</v>
      </c>
      <c r="O239" s="28" t="s">
        <v>1372</v>
      </c>
      <c r="P239" s="21" t="s">
        <v>83</v>
      </c>
      <c r="Q239" s="32">
        <v>0.3</v>
      </c>
      <c r="R239" s="21" t="s">
        <v>1361</v>
      </c>
      <c r="S239" s="32">
        <v>0.8</v>
      </c>
      <c r="T239" s="21" t="s">
        <v>1129</v>
      </c>
      <c r="U239" s="32">
        <v>1.3</v>
      </c>
      <c r="V239" s="21" t="s">
        <v>1373</v>
      </c>
      <c r="W239" s="32">
        <v>0</v>
      </c>
      <c r="X239" s="21"/>
      <c r="Y239" s="32">
        <v>0</v>
      </c>
      <c r="Z239" s="21"/>
      <c r="AA239" s="32">
        <v>0</v>
      </c>
      <c r="AB239" s="21"/>
      <c r="AC239" s="32">
        <v>0</v>
      </c>
      <c r="AD239" s="21"/>
      <c r="AE239" s="32">
        <v>0</v>
      </c>
      <c r="AF239" s="21"/>
      <c r="AG239" s="32">
        <v>0</v>
      </c>
      <c r="AH239" s="21"/>
      <c r="AI239" s="42" t="s">
        <v>79</v>
      </c>
      <c r="AJ239" s="42" t="s">
        <v>80</v>
      </c>
      <c r="AK239" s="3" t="s">
        <v>1845</v>
      </c>
      <c r="AM239" s="1" t="s">
        <v>575</v>
      </c>
      <c r="AN239" s="1" t="s">
        <v>1103</v>
      </c>
      <c r="AO239" s="13" t="str">
        <f>algandmed!AP239</f>
        <v>PA on terve. Avamiseks kettvõti, manteltoru päis on keere keermes. Veepinnal 13cm paksune naftasaaduste kiht.</v>
      </c>
      <c r="AP239" s="13" t="str">
        <f>algandmed!AQ239</f>
        <v>Proovi ei võeta, kuna see iseloomustaks vaid naftasaaduste lahustuvust vees. PA-st pole kunagi proove võetud.</v>
      </c>
      <c r="AQ239" s="13" t="str">
        <f>algandmed!AR239</f>
        <v>-</v>
      </c>
      <c r="AR239" s="13" t="str">
        <f>algandmed!AS239</f>
        <v>PA tuleb puhastada settest ja nõuetekohaselt likvideerida.</v>
      </c>
      <c r="AS239" s="28" t="s">
        <v>1104</v>
      </c>
      <c r="AU239" s="1">
        <f t="shared" si="146"/>
        <v>0</v>
      </c>
      <c r="AV239" s="1">
        <f t="shared" si="147"/>
        <v>4</v>
      </c>
      <c r="AW239" s="1">
        <f t="shared" si="148"/>
        <v>10</v>
      </c>
      <c r="AX239" s="1">
        <f t="shared" si="149"/>
        <v>32</v>
      </c>
      <c r="AY239" s="1">
        <f t="shared" si="150"/>
        <v>9</v>
      </c>
      <c r="AZ239" s="1">
        <f t="shared" si="151"/>
        <v>10</v>
      </c>
      <c r="BA239" s="1">
        <f t="shared" si="152"/>
        <v>14</v>
      </c>
      <c r="BB239" s="1">
        <f t="shared" si="153"/>
        <v>6</v>
      </c>
      <c r="BC239" s="1">
        <f t="shared" si="154"/>
        <v>4</v>
      </c>
      <c r="BD239" s="1">
        <f t="shared" si="155"/>
        <v>4</v>
      </c>
      <c r="BE239" s="1">
        <f t="shared" si="156"/>
        <v>4</v>
      </c>
      <c r="BF239" s="1">
        <f t="shared" si="157"/>
        <v>4</v>
      </c>
      <c r="BG239" s="1">
        <f t="shared" si="158"/>
        <v>5</v>
      </c>
      <c r="BH239" s="1">
        <f t="shared" si="159"/>
        <v>5</v>
      </c>
      <c r="BI239" s="1">
        <f t="shared" si="160"/>
        <v>45</v>
      </c>
      <c r="BJ239" s="1">
        <f t="shared" si="161"/>
        <v>4</v>
      </c>
      <c r="BK239" s="1">
        <f t="shared" si="162"/>
        <v>3</v>
      </c>
      <c r="BL239" s="1">
        <f t="shared" si="163"/>
        <v>66</v>
      </c>
      <c r="BM239" s="1">
        <f t="shared" si="164"/>
        <v>3</v>
      </c>
      <c r="BN239" s="1">
        <f t="shared" si="165"/>
        <v>34</v>
      </c>
      <c r="BO239" s="1">
        <f t="shared" si="166"/>
        <v>3</v>
      </c>
      <c r="BP239" s="1">
        <f t="shared" si="167"/>
        <v>92</v>
      </c>
      <c r="BQ239" s="1">
        <f t="shared" si="168"/>
        <v>1</v>
      </c>
      <c r="BR239" s="1">
        <f t="shared" si="169"/>
        <v>0</v>
      </c>
      <c r="BS239" s="1">
        <f t="shared" si="170"/>
        <v>1</v>
      </c>
      <c r="BT239" s="1">
        <f t="shared" si="171"/>
        <v>0</v>
      </c>
      <c r="BU239" s="1">
        <f t="shared" si="172"/>
        <v>1</v>
      </c>
      <c r="BV239" s="1">
        <f t="shared" si="173"/>
        <v>0</v>
      </c>
      <c r="BW239" s="1">
        <f t="shared" si="174"/>
        <v>1</v>
      </c>
      <c r="BX239" s="1">
        <f t="shared" si="175"/>
        <v>0</v>
      </c>
      <c r="BY239" s="1">
        <f t="shared" si="176"/>
        <v>1</v>
      </c>
      <c r="BZ239" s="1">
        <f t="shared" si="177"/>
        <v>0</v>
      </c>
      <c r="CA239" s="1">
        <f t="shared" si="178"/>
        <v>1</v>
      </c>
      <c r="CB239" s="1">
        <f t="shared" si="179"/>
        <v>0</v>
      </c>
      <c r="CC239" s="1">
        <f t="shared" si="180"/>
        <v>14</v>
      </c>
      <c r="CD239" s="1">
        <f t="shared" si="181"/>
        <v>1</v>
      </c>
      <c r="CE239" s="1">
        <f t="shared" si="182"/>
        <v>81</v>
      </c>
      <c r="CF239" s="1">
        <f t="shared" si="183"/>
        <v>0</v>
      </c>
      <c r="CG239" s="1">
        <f t="shared" si="184"/>
        <v>10</v>
      </c>
      <c r="CH239" s="1">
        <f t="shared" si="185"/>
        <v>9</v>
      </c>
      <c r="CI239" s="1">
        <f t="shared" si="186"/>
        <v>109</v>
      </c>
      <c r="CJ239" s="1">
        <f t="shared" si="187"/>
        <v>109</v>
      </c>
      <c r="CK239" s="1">
        <f t="shared" si="188"/>
        <v>1</v>
      </c>
      <c r="CL239" s="1">
        <f t="shared" si="189"/>
        <v>58</v>
      </c>
      <c r="CM239" s="1">
        <f t="shared" si="190"/>
        <v>38</v>
      </c>
      <c r="CN239" s="1">
        <f t="shared" si="191"/>
        <v>797</v>
      </c>
    </row>
    <row r="240" spans="1:92" ht="13.15" customHeight="1">
      <c r="A240" s="26">
        <v>19898</v>
      </c>
      <c r="B240" s="27" t="s">
        <v>1756</v>
      </c>
      <c r="C240" s="13" t="s">
        <v>1097</v>
      </c>
      <c r="D240" s="28" t="s">
        <v>1374</v>
      </c>
      <c r="E240" s="30">
        <v>611766.66</v>
      </c>
      <c r="F240" s="30">
        <v>6569239.1399999997</v>
      </c>
      <c r="G240" s="29" t="s">
        <v>1105</v>
      </c>
      <c r="H240" s="30">
        <v>102.91</v>
      </c>
      <c r="I240" s="20">
        <v>0.61</v>
      </c>
      <c r="J240" s="20">
        <v>12</v>
      </c>
      <c r="K240" s="20">
        <v>12.2</v>
      </c>
      <c r="L240" s="33">
        <v>6.19</v>
      </c>
      <c r="M240" s="33">
        <f t="shared" si="193"/>
        <v>96.72</v>
      </c>
      <c r="N240" s="31">
        <v>42859</v>
      </c>
      <c r="O240" s="28" t="s">
        <v>1375</v>
      </c>
      <c r="P240" s="21" t="s">
        <v>83</v>
      </c>
      <c r="Q240" s="32">
        <v>0.3</v>
      </c>
      <c r="R240" s="21" t="s">
        <v>1376</v>
      </c>
      <c r="S240" s="32">
        <v>1.4</v>
      </c>
      <c r="T240" s="21" t="s">
        <v>1377</v>
      </c>
      <c r="U240" s="32">
        <v>2</v>
      </c>
      <c r="V240" s="21" t="s">
        <v>1135</v>
      </c>
      <c r="W240" s="32">
        <v>2.5</v>
      </c>
      <c r="X240" s="21" t="s">
        <v>1378</v>
      </c>
      <c r="Y240" s="32">
        <v>0</v>
      </c>
      <c r="Z240" s="21"/>
      <c r="AA240" s="32">
        <v>0</v>
      </c>
      <c r="AB240" s="21"/>
      <c r="AC240" s="32">
        <v>0</v>
      </c>
      <c r="AD240" s="21"/>
      <c r="AE240" s="32">
        <v>0</v>
      </c>
      <c r="AF240" s="21"/>
      <c r="AG240" s="32">
        <v>0</v>
      </c>
      <c r="AH240" s="21"/>
      <c r="AI240" s="42" t="s">
        <v>79</v>
      </c>
      <c r="AJ240" s="42" t="s">
        <v>80</v>
      </c>
      <c r="AK240" s="3" t="s">
        <v>1845</v>
      </c>
      <c r="AM240" s="1" t="s">
        <v>575</v>
      </c>
      <c r="AN240" s="1" t="s">
        <v>1103</v>
      </c>
      <c r="AO240" s="13" t="str">
        <f>algandmed!AP240</f>
        <v>PA-l puudub päis. Veepinnal naftasaaduste kihti pole. Põhjas pehme sete. 02.10.2017 ei olnud võimalik pump alla lasta, sügavusel 8,4m takistus ees (plastpudel või puutükk). Algne sügavus oli oli 12,2m.</v>
      </c>
      <c r="AP240" s="13" t="str">
        <f>algandmed!AQ240</f>
        <v>Proovi ei saa võtta. VPA-st pole kunagi proove võetud.</v>
      </c>
      <c r="AQ240" s="13" t="str">
        <f>algandmed!AR240</f>
        <v>-</v>
      </c>
      <c r="AR240" s="13" t="str">
        <f>algandmed!AS240</f>
        <v>PA tuleb puhastada settest ja nõuetekohaselt likvideerida. Tõenäolislt jääb PA ette Kaitseministeeriumi arendustegevusele.</v>
      </c>
      <c r="AS240" s="28" t="s">
        <v>1104</v>
      </c>
      <c r="AU240" s="1">
        <f t="shared" si="146"/>
        <v>5</v>
      </c>
      <c r="AV240" s="1">
        <f t="shared" si="147"/>
        <v>3</v>
      </c>
      <c r="AW240" s="1">
        <f t="shared" si="148"/>
        <v>10</v>
      </c>
      <c r="AX240" s="1">
        <f t="shared" si="149"/>
        <v>33</v>
      </c>
      <c r="AY240" s="1">
        <f t="shared" si="150"/>
        <v>9</v>
      </c>
      <c r="AZ240" s="1">
        <f t="shared" si="151"/>
        <v>10</v>
      </c>
      <c r="BA240" s="1">
        <f t="shared" si="152"/>
        <v>14</v>
      </c>
      <c r="BB240" s="1">
        <f t="shared" si="153"/>
        <v>6</v>
      </c>
      <c r="BC240" s="1">
        <f t="shared" si="154"/>
        <v>4</v>
      </c>
      <c r="BD240" s="1">
        <f t="shared" si="155"/>
        <v>2</v>
      </c>
      <c r="BE240" s="1">
        <f t="shared" si="156"/>
        <v>4</v>
      </c>
      <c r="BF240" s="1">
        <f t="shared" si="157"/>
        <v>4</v>
      </c>
      <c r="BG240" s="1">
        <f t="shared" si="158"/>
        <v>5</v>
      </c>
      <c r="BH240" s="1">
        <f t="shared" si="159"/>
        <v>5</v>
      </c>
      <c r="BI240" s="1">
        <f t="shared" si="160"/>
        <v>45</v>
      </c>
      <c r="BJ240" s="1">
        <f t="shared" si="161"/>
        <v>4</v>
      </c>
      <c r="BK240" s="1">
        <f t="shared" si="162"/>
        <v>3</v>
      </c>
      <c r="BL240" s="1">
        <f t="shared" si="163"/>
        <v>70</v>
      </c>
      <c r="BM240" s="1">
        <f t="shared" si="164"/>
        <v>3</v>
      </c>
      <c r="BN240" s="1">
        <f t="shared" si="165"/>
        <v>14</v>
      </c>
      <c r="BO240" s="1">
        <f t="shared" si="166"/>
        <v>1</v>
      </c>
      <c r="BP240" s="1">
        <f t="shared" si="167"/>
        <v>28</v>
      </c>
      <c r="BQ240" s="1">
        <f t="shared" si="168"/>
        <v>3</v>
      </c>
      <c r="BR240" s="1">
        <f t="shared" si="169"/>
        <v>53</v>
      </c>
      <c r="BS240" s="1">
        <f t="shared" si="170"/>
        <v>1</v>
      </c>
      <c r="BT240" s="1">
        <f t="shared" si="171"/>
        <v>0</v>
      </c>
      <c r="BU240" s="1">
        <f t="shared" si="172"/>
        <v>1</v>
      </c>
      <c r="BV240" s="1">
        <f t="shared" si="173"/>
        <v>0</v>
      </c>
      <c r="BW240" s="1">
        <f t="shared" si="174"/>
        <v>1</v>
      </c>
      <c r="BX240" s="1">
        <f t="shared" si="175"/>
        <v>0</v>
      </c>
      <c r="BY240" s="1">
        <f t="shared" si="176"/>
        <v>1</v>
      </c>
      <c r="BZ240" s="1">
        <f t="shared" si="177"/>
        <v>0</v>
      </c>
      <c r="CA240" s="1">
        <f t="shared" si="178"/>
        <v>1</v>
      </c>
      <c r="CB240" s="1">
        <f t="shared" si="179"/>
        <v>0</v>
      </c>
      <c r="CC240" s="1">
        <f t="shared" si="180"/>
        <v>14</v>
      </c>
      <c r="CD240" s="1">
        <f t="shared" si="181"/>
        <v>1</v>
      </c>
      <c r="CE240" s="1">
        <f t="shared" si="182"/>
        <v>81</v>
      </c>
      <c r="CF240" s="1">
        <f t="shared" si="183"/>
        <v>0</v>
      </c>
      <c r="CG240" s="1">
        <f t="shared" si="184"/>
        <v>10</v>
      </c>
      <c r="CH240" s="1">
        <f t="shared" si="185"/>
        <v>9</v>
      </c>
      <c r="CI240" s="1">
        <f t="shared" si="186"/>
        <v>201</v>
      </c>
      <c r="CJ240" s="1">
        <f t="shared" si="187"/>
        <v>54</v>
      </c>
      <c r="CK240" s="1">
        <f t="shared" si="188"/>
        <v>1</v>
      </c>
      <c r="CL240" s="1">
        <f t="shared" si="189"/>
        <v>122</v>
      </c>
      <c r="CM240" s="1">
        <f t="shared" si="190"/>
        <v>38</v>
      </c>
      <c r="CN240" s="1">
        <f t="shared" si="191"/>
        <v>874</v>
      </c>
    </row>
    <row r="241" spans="1:92" ht="13.15" customHeight="1">
      <c r="A241" s="26"/>
      <c r="B241" s="27" t="s">
        <v>1757</v>
      </c>
      <c r="C241" s="13" t="s">
        <v>1097</v>
      </c>
      <c r="D241" s="28" t="s">
        <v>1374</v>
      </c>
      <c r="E241" s="30">
        <v>611735.96</v>
      </c>
      <c r="F241" s="30">
        <v>6569289.5300000003</v>
      </c>
      <c r="G241" s="29" t="s">
        <v>1105</v>
      </c>
      <c r="H241" s="30">
        <v>101.42</v>
      </c>
      <c r="I241" s="20">
        <v>0.51</v>
      </c>
      <c r="J241" s="20">
        <v>11.6</v>
      </c>
      <c r="K241" s="20">
        <v>12.1</v>
      </c>
      <c r="L241" s="33">
        <v>5.14</v>
      </c>
      <c r="M241" s="33">
        <f t="shared" si="193"/>
        <v>96.28</v>
      </c>
      <c r="N241" s="31">
        <v>42859</v>
      </c>
      <c r="O241" s="28" t="s">
        <v>1379</v>
      </c>
      <c r="P241" s="21" t="s">
        <v>1194</v>
      </c>
      <c r="Q241" s="32">
        <v>0.4</v>
      </c>
      <c r="R241" s="21" t="s">
        <v>1376</v>
      </c>
      <c r="S241" s="32">
        <v>1.2</v>
      </c>
      <c r="T241" s="21" t="s">
        <v>390</v>
      </c>
      <c r="U241" s="32">
        <v>1.5</v>
      </c>
      <c r="V241" s="21" t="s">
        <v>1380</v>
      </c>
      <c r="W241" s="32">
        <v>0</v>
      </c>
      <c r="X241" s="21"/>
      <c r="Y241" s="32">
        <v>0</v>
      </c>
      <c r="Z241" s="21"/>
      <c r="AA241" s="32">
        <v>0</v>
      </c>
      <c r="AB241" s="21"/>
      <c r="AC241" s="32">
        <v>0</v>
      </c>
      <c r="AD241" s="21"/>
      <c r="AE241" s="32">
        <v>0</v>
      </c>
      <c r="AF241" s="21"/>
      <c r="AG241" s="32">
        <v>0</v>
      </c>
      <c r="AH241" s="21"/>
      <c r="AI241" s="42" t="s">
        <v>79</v>
      </c>
      <c r="AJ241" s="42" t="s">
        <v>80</v>
      </c>
      <c r="AK241" s="3" t="s">
        <v>1845</v>
      </c>
      <c r="AM241" s="1" t="s">
        <v>575</v>
      </c>
      <c r="AN241" s="1" t="s">
        <v>1103</v>
      </c>
      <c r="AO241" s="13" t="str">
        <f>algandmed!AP241</f>
        <v>PA on terve. Avamiseks kettvõti, manteltoru päis on keere keermes. Veepinnal naftasaaduste kile. Vesi jooksis lõhest PA-sse. Algne sügavus oli oli 12,1m.</v>
      </c>
      <c r="AP241" s="13" t="str">
        <f>algandmed!AQ241</f>
        <v>Proovi ei võeta, kuna see iseloomustaks vaid naftasaaduste lahustuvust vees. PA-st pole kunagi proove võetud.</v>
      </c>
      <c r="AQ241" s="13" t="str">
        <f>algandmed!AR241</f>
        <v>-</v>
      </c>
      <c r="AR241" s="13" t="str">
        <f>algandmed!AS241</f>
        <v>PA tuleb puhastada settest ja nõuetekohaselt likvideerida. Tõenäolislt jääb PA ette Kaitseministeeriumi arendustegevusele.</v>
      </c>
      <c r="AS241" s="28" t="s">
        <v>1104</v>
      </c>
      <c r="AU241" s="1">
        <f t="shared" si="146"/>
        <v>0</v>
      </c>
      <c r="AV241" s="1">
        <f t="shared" si="147"/>
        <v>3</v>
      </c>
      <c r="AW241" s="1">
        <f t="shared" si="148"/>
        <v>10</v>
      </c>
      <c r="AX241" s="1">
        <f t="shared" si="149"/>
        <v>33</v>
      </c>
      <c r="AY241" s="1">
        <f t="shared" si="150"/>
        <v>9</v>
      </c>
      <c r="AZ241" s="1">
        <f t="shared" si="151"/>
        <v>10</v>
      </c>
      <c r="BA241" s="1">
        <f t="shared" si="152"/>
        <v>14</v>
      </c>
      <c r="BB241" s="1">
        <f t="shared" si="153"/>
        <v>6</v>
      </c>
      <c r="BC241" s="1">
        <f t="shared" si="154"/>
        <v>4</v>
      </c>
      <c r="BD241" s="1">
        <f t="shared" si="155"/>
        <v>4</v>
      </c>
      <c r="BE241" s="1">
        <f t="shared" si="156"/>
        <v>4</v>
      </c>
      <c r="BF241" s="1">
        <f t="shared" si="157"/>
        <v>4</v>
      </c>
      <c r="BG241" s="1">
        <f t="shared" si="158"/>
        <v>5</v>
      </c>
      <c r="BH241" s="1">
        <f t="shared" si="159"/>
        <v>5</v>
      </c>
      <c r="BI241" s="1">
        <f t="shared" si="160"/>
        <v>45</v>
      </c>
      <c r="BJ241" s="1">
        <f t="shared" si="161"/>
        <v>12</v>
      </c>
      <c r="BK241" s="1">
        <f t="shared" si="162"/>
        <v>3</v>
      </c>
      <c r="BL241" s="1">
        <f t="shared" si="163"/>
        <v>70</v>
      </c>
      <c r="BM241" s="1">
        <f t="shared" si="164"/>
        <v>3</v>
      </c>
      <c r="BN241" s="1">
        <f t="shared" si="165"/>
        <v>20</v>
      </c>
      <c r="BO241" s="1">
        <f t="shared" si="166"/>
        <v>3</v>
      </c>
      <c r="BP241" s="1">
        <f t="shared" si="167"/>
        <v>72</v>
      </c>
      <c r="BQ241" s="1">
        <f t="shared" si="168"/>
        <v>1</v>
      </c>
      <c r="BR241" s="1">
        <f t="shared" si="169"/>
        <v>0</v>
      </c>
      <c r="BS241" s="1">
        <f t="shared" si="170"/>
        <v>1</v>
      </c>
      <c r="BT241" s="1">
        <f t="shared" si="171"/>
        <v>0</v>
      </c>
      <c r="BU241" s="1">
        <f t="shared" si="172"/>
        <v>1</v>
      </c>
      <c r="BV241" s="1">
        <f t="shared" si="173"/>
        <v>0</v>
      </c>
      <c r="BW241" s="1">
        <f t="shared" si="174"/>
        <v>1</v>
      </c>
      <c r="BX241" s="1">
        <f t="shared" si="175"/>
        <v>0</v>
      </c>
      <c r="BY241" s="1">
        <f t="shared" si="176"/>
        <v>1</v>
      </c>
      <c r="BZ241" s="1">
        <f t="shared" si="177"/>
        <v>0</v>
      </c>
      <c r="CA241" s="1">
        <f t="shared" si="178"/>
        <v>1</v>
      </c>
      <c r="CB241" s="1">
        <f t="shared" si="179"/>
        <v>0</v>
      </c>
      <c r="CC241" s="1">
        <f t="shared" si="180"/>
        <v>14</v>
      </c>
      <c r="CD241" s="1">
        <f t="shared" si="181"/>
        <v>1</v>
      </c>
      <c r="CE241" s="1">
        <f t="shared" si="182"/>
        <v>81</v>
      </c>
      <c r="CF241" s="1">
        <f t="shared" si="183"/>
        <v>0</v>
      </c>
      <c r="CG241" s="1">
        <f t="shared" si="184"/>
        <v>10</v>
      </c>
      <c r="CH241" s="1">
        <f t="shared" si="185"/>
        <v>9</v>
      </c>
      <c r="CI241" s="1">
        <f t="shared" si="186"/>
        <v>153</v>
      </c>
      <c r="CJ241" s="1">
        <f t="shared" si="187"/>
        <v>109</v>
      </c>
      <c r="CK241" s="1">
        <f t="shared" si="188"/>
        <v>1</v>
      </c>
      <c r="CL241" s="1">
        <f t="shared" si="189"/>
        <v>122</v>
      </c>
      <c r="CM241" s="1">
        <f t="shared" si="190"/>
        <v>38</v>
      </c>
      <c r="CN241" s="1">
        <f t="shared" si="191"/>
        <v>883</v>
      </c>
    </row>
    <row r="242" spans="1:92" ht="13.15" customHeight="1">
      <c r="A242" s="26"/>
      <c r="B242" s="27" t="s">
        <v>1758</v>
      </c>
      <c r="C242" s="13" t="s">
        <v>1097</v>
      </c>
      <c r="D242" s="28" t="s">
        <v>1374</v>
      </c>
      <c r="E242" s="30">
        <v>611730.92000000004</v>
      </c>
      <c r="F242" s="30">
        <v>6569263.2199999997</v>
      </c>
      <c r="G242" s="29" t="s">
        <v>1105</v>
      </c>
      <c r="H242" s="30">
        <v>101.58</v>
      </c>
      <c r="I242" s="20">
        <v>0.45</v>
      </c>
      <c r="J242" s="20">
        <v>12</v>
      </c>
      <c r="K242" s="20">
        <v>12</v>
      </c>
      <c r="L242" s="33">
        <v>5.48</v>
      </c>
      <c r="M242" s="33">
        <f t="shared" si="193"/>
        <v>96.1</v>
      </c>
      <c r="N242" s="31">
        <v>42859</v>
      </c>
      <c r="O242" s="28" t="s">
        <v>1381</v>
      </c>
      <c r="P242" s="21" t="s">
        <v>83</v>
      </c>
      <c r="Q242" s="32">
        <v>0.3</v>
      </c>
      <c r="R242" s="21" t="s">
        <v>1382</v>
      </c>
      <c r="S242" s="32">
        <v>1.5</v>
      </c>
      <c r="T242" s="21" t="s">
        <v>1383</v>
      </c>
      <c r="U242" s="32">
        <v>2.2000000000000002</v>
      </c>
      <c r="V242" s="21" t="s">
        <v>1384</v>
      </c>
      <c r="W242" s="32">
        <v>0</v>
      </c>
      <c r="X242" s="21"/>
      <c r="Y242" s="32">
        <v>0</v>
      </c>
      <c r="Z242" s="21"/>
      <c r="AA242" s="32">
        <v>0</v>
      </c>
      <c r="AB242" s="21"/>
      <c r="AC242" s="32">
        <v>0</v>
      </c>
      <c r="AD242" s="21"/>
      <c r="AE242" s="32">
        <v>0</v>
      </c>
      <c r="AF242" s="21"/>
      <c r="AG242" s="32">
        <v>0</v>
      </c>
      <c r="AH242" s="21"/>
      <c r="AI242" s="42" t="s">
        <v>79</v>
      </c>
      <c r="AJ242" s="42" t="s">
        <v>80</v>
      </c>
      <c r="AK242" s="3" t="s">
        <v>1845</v>
      </c>
      <c r="AM242" s="1" t="s">
        <v>575</v>
      </c>
      <c r="AN242" s="1" t="s">
        <v>1103</v>
      </c>
      <c r="AO242" s="13" t="str">
        <f>algandmed!AP242</f>
        <v>PA on avariis. PA on täis loobitud, sügavusel 2,11m torust. Avamiseks kettvõti, manteltoru päis on keere keermes. Algne sügavus oli oli 13,4m.</v>
      </c>
      <c r="AP242" s="13" t="str">
        <f>algandmed!AQ242</f>
        <v>Proovi ei saa võtta. PA-st pole kunagi proove võetud.</v>
      </c>
      <c r="AQ242" s="13" t="str">
        <f>algandmed!AR242</f>
        <v>-</v>
      </c>
      <c r="AR242" s="13" t="str">
        <f>algandmed!AS242</f>
        <v>PA tuleb puhastada settest ja nõuetekohaselt likvideerida. Tõenäolislt jääb PA ette Kaitseministeeriumi arendustegevusele.</v>
      </c>
      <c r="AS242" s="28" t="s">
        <v>1104</v>
      </c>
      <c r="AU242" s="1">
        <f t="shared" si="146"/>
        <v>0</v>
      </c>
      <c r="AV242" s="1">
        <f t="shared" si="147"/>
        <v>3</v>
      </c>
      <c r="AW242" s="1">
        <f t="shared" si="148"/>
        <v>10</v>
      </c>
      <c r="AX242" s="1">
        <f t="shared" si="149"/>
        <v>33</v>
      </c>
      <c r="AY242" s="1">
        <f t="shared" si="150"/>
        <v>9</v>
      </c>
      <c r="AZ242" s="1">
        <f t="shared" si="151"/>
        <v>10</v>
      </c>
      <c r="BA242" s="1">
        <f t="shared" si="152"/>
        <v>14</v>
      </c>
      <c r="BB242" s="1">
        <f t="shared" si="153"/>
        <v>6</v>
      </c>
      <c r="BC242" s="1">
        <f t="shared" si="154"/>
        <v>4</v>
      </c>
      <c r="BD242" s="1">
        <f t="shared" si="155"/>
        <v>2</v>
      </c>
      <c r="BE242" s="1">
        <f t="shared" si="156"/>
        <v>2</v>
      </c>
      <c r="BF242" s="1">
        <f t="shared" si="157"/>
        <v>4</v>
      </c>
      <c r="BG242" s="1">
        <f t="shared" si="158"/>
        <v>4</v>
      </c>
      <c r="BH242" s="1">
        <f t="shared" si="159"/>
        <v>5</v>
      </c>
      <c r="BI242" s="1">
        <f t="shared" si="160"/>
        <v>44</v>
      </c>
      <c r="BJ242" s="1">
        <f t="shared" si="161"/>
        <v>4</v>
      </c>
      <c r="BK242" s="1">
        <f t="shared" si="162"/>
        <v>3</v>
      </c>
      <c r="BL242" s="1">
        <f t="shared" si="163"/>
        <v>96</v>
      </c>
      <c r="BM242" s="1">
        <f t="shared" si="164"/>
        <v>3</v>
      </c>
      <c r="BN242" s="1">
        <f t="shared" si="165"/>
        <v>45</v>
      </c>
      <c r="BO242" s="1">
        <f t="shared" si="166"/>
        <v>3</v>
      </c>
      <c r="BP242" s="1">
        <f t="shared" si="167"/>
        <v>29</v>
      </c>
      <c r="BQ242" s="1">
        <f t="shared" si="168"/>
        <v>1</v>
      </c>
      <c r="BR242" s="1">
        <f t="shared" si="169"/>
        <v>0</v>
      </c>
      <c r="BS242" s="1">
        <f t="shared" si="170"/>
        <v>1</v>
      </c>
      <c r="BT242" s="1">
        <f t="shared" si="171"/>
        <v>0</v>
      </c>
      <c r="BU242" s="1">
        <f t="shared" si="172"/>
        <v>1</v>
      </c>
      <c r="BV242" s="1">
        <f t="shared" si="173"/>
        <v>0</v>
      </c>
      <c r="BW242" s="1">
        <f t="shared" si="174"/>
        <v>1</v>
      </c>
      <c r="BX242" s="1">
        <f t="shared" si="175"/>
        <v>0</v>
      </c>
      <c r="BY242" s="1">
        <f t="shared" si="176"/>
        <v>1</v>
      </c>
      <c r="BZ242" s="1">
        <f t="shared" si="177"/>
        <v>0</v>
      </c>
      <c r="CA242" s="1">
        <f t="shared" si="178"/>
        <v>1</v>
      </c>
      <c r="CB242" s="1">
        <f t="shared" si="179"/>
        <v>0</v>
      </c>
      <c r="CC242" s="1">
        <f t="shared" si="180"/>
        <v>14</v>
      </c>
      <c r="CD242" s="1">
        <f t="shared" si="181"/>
        <v>1</v>
      </c>
      <c r="CE242" s="1">
        <f t="shared" si="182"/>
        <v>81</v>
      </c>
      <c r="CF242" s="1">
        <f t="shared" si="183"/>
        <v>0</v>
      </c>
      <c r="CG242" s="1">
        <f t="shared" si="184"/>
        <v>10</v>
      </c>
      <c r="CH242" s="1">
        <f t="shared" si="185"/>
        <v>9</v>
      </c>
      <c r="CI242" s="1">
        <f t="shared" si="186"/>
        <v>142</v>
      </c>
      <c r="CJ242" s="1">
        <f t="shared" si="187"/>
        <v>53</v>
      </c>
      <c r="CK242" s="1">
        <f t="shared" si="188"/>
        <v>1</v>
      </c>
      <c r="CL242" s="1">
        <f t="shared" si="189"/>
        <v>122</v>
      </c>
      <c r="CM242" s="1">
        <f t="shared" si="190"/>
        <v>38</v>
      </c>
      <c r="CN242" s="1">
        <f t="shared" si="191"/>
        <v>810</v>
      </c>
    </row>
    <row r="243" spans="1:92" ht="13.15" customHeight="1">
      <c r="A243" s="26"/>
      <c r="B243" s="27" t="s">
        <v>1759</v>
      </c>
      <c r="C243" s="13" t="s">
        <v>1097</v>
      </c>
      <c r="D243" s="28" t="s">
        <v>1374</v>
      </c>
      <c r="E243" s="30">
        <v>611730.18000000005</v>
      </c>
      <c r="F243" s="30">
        <v>6569236.7400000002</v>
      </c>
      <c r="G243" s="29" t="s">
        <v>1105</v>
      </c>
      <c r="H243" s="30">
        <v>101.55</v>
      </c>
      <c r="I243" s="20">
        <v>0.41</v>
      </c>
      <c r="J243" s="20">
        <v>3.72</v>
      </c>
      <c r="K243" s="20">
        <v>12.2</v>
      </c>
      <c r="L243" s="33">
        <v>5.4300000000000006</v>
      </c>
      <c r="M243" s="33">
        <f t="shared" si="193"/>
        <v>96.11999999999999</v>
      </c>
      <c r="N243" s="31">
        <v>35411</v>
      </c>
      <c r="O243" s="28" t="s">
        <v>1385</v>
      </c>
      <c r="P243" s="21" t="s">
        <v>83</v>
      </c>
      <c r="Q243" s="32">
        <v>0.4</v>
      </c>
      <c r="R243" s="21" t="s">
        <v>1386</v>
      </c>
      <c r="S243" s="32">
        <v>1.5</v>
      </c>
      <c r="T243" s="21" t="s">
        <v>1359</v>
      </c>
      <c r="U243" s="32">
        <v>2.4</v>
      </c>
      <c r="V243" s="21" t="s">
        <v>1387</v>
      </c>
      <c r="W243" s="32">
        <v>0</v>
      </c>
      <c r="X243" s="21"/>
      <c r="Y243" s="32">
        <v>0</v>
      </c>
      <c r="Z243" s="21"/>
      <c r="AA243" s="32">
        <v>0</v>
      </c>
      <c r="AB243" s="21"/>
      <c r="AC243" s="32">
        <v>0</v>
      </c>
      <c r="AD243" s="21"/>
      <c r="AE243" s="32">
        <v>0</v>
      </c>
      <c r="AF243" s="21"/>
      <c r="AG243" s="32">
        <v>0</v>
      </c>
      <c r="AH243" s="21"/>
      <c r="AI243" s="42" t="s">
        <v>79</v>
      </c>
      <c r="AJ243" s="42" t="s">
        <v>80</v>
      </c>
      <c r="AK243" s="3" t="s">
        <v>1845</v>
      </c>
      <c r="AM243" s="1" t="s">
        <v>575</v>
      </c>
      <c r="AN243" s="1" t="s">
        <v>1103</v>
      </c>
      <c r="AO243" s="13" t="str">
        <f>algandmed!AP243</f>
        <v>PA on avariis. PA on täis loobitud, sügavusel 4,13m torust. Avamiseks kettvõti, manteltoru päis on keere keermes. Algne sügavus oli oli 12,2m.</v>
      </c>
      <c r="AP243" s="13" t="str">
        <f>algandmed!AQ243</f>
        <v>Proovi ei saa võtta. PA-st pole kunagi proove võetud.</v>
      </c>
      <c r="AQ243" s="13" t="str">
        <f>algandmed!AR243</f>
        <v>-</v>
      </c>
      <c r="AR243" s="13" t="str">
        <f>algandmed!AS243</f>
        <v>PA tuleb puhastada settest ja nõuetekohaselt likvideerida. Tõenäolislt jääb PA ette Kaitseministeeriumi arendustegevusele.</v>
      </c>
      <c r="AS243" s="28" t="s">
        <v>1104</v>
      </c>
      <c r="AU243" s="1">
        <f t="shared" si="146"/>
        <v>0</v>
      </c>
      <c r="AV243" s="1">
        <f t="shared" si="147"/>
        <v>3</v>
      </c>
      <c r="AW243" s="1">
        <f t="shared" si="148"/>
        <v>10</v>
      </c>
      <c r="AX243" s="1">
        <f t="shared" si="149"/>
        <v>33</v>
      </c>
      <c r="AY243" s="1">
        <f t="shared" si="150"/>
        <v>9</v>
      </c>
      <c r="AZ243" s="1">
        <f t="shared" si="151"/>
        <v>10</v>
      </c>
      <c r="BA243" s="1">
        <f t="shared" si="152"/>
        <v>14</v>
      </c>
      <c r="BB243" s="1">
        <f t="shared" si="153"/>
        <v>6</v>
      </c>
      <c r="BC243" s="1">
        <f t="shared" si="154"/>
        <v>4</v>
      </c>
      <c r="BD243" s="1">
        <f t="shared" si="155"/>
        <v>4</v>
      </c>
      <c r="BE243" s="1">
        <f t="shared" si="156"/>
        <v>4</v>
      </c>
      <c r="BF243" s="1">
        <f t="shared" si="157"/>
        <v>4</v>
      </c>
      <c r="BG243" s="1">
        <f t="shared" si="158"/>
        <v>5</v>
      </c>
      <c r="BH243" s="1">
        <f t="shared" si="159"/>
        <v>5</v>
      </c>
      <c r="BI243" s="1">
        <f t="shared" si="160"/>
        <v>44</v>
      </c>
      <c r="BJ243" s="1">
        <f t="shared" si="161"/>
        <v>4</v>
      </c>
      <c r="BK243" s="1">
        <f t="shared" si="162"/>
        <v>3</v>
      </c>
      <c r="BL243" s="1">
        <f t="shared" si="163"/>
        <v>86</v>
      </c>
      <c r="BM243" s="1">
        <f t="shared" si="164"/>
        <v>3</v>
      </c>
      <c r="BN243" s="1">
        <f t="shared" si="165"/>
        <v>40</v>
      </c>
      <c r="BO243" s="1">
        <f t="shared" si="166"/>
        <v>3</v>
      </c>
      <c r="BP243" s="1">
        <f t="shared" si="167"/>
        <v>55</v>
      </c>
      <c r="BQ243" s="1">
        <f t="shared" si="168"/>
        <v>1</v>
      </c>
      <c r="BR243" s="1">
        <f t="shared" si="169"/>
        <v>0</v>
      </c>
      <c r="BS243" s="1">
        <f t="shared" si="170"/>
        <v>1</v>
      </c>
      <c r="BT243" s="1">
        <f t="shared" si="171"/>
        <v>0</v>
      </c>
      <c r="BU243" s="1">
        <f t="shared" si="172"/>
        <v>1</v>
      </c>
      <c r="BV243" s="1">
        <f t="shared" si="173"/>
        <v>0</v>
      </c>
      <c r="BW243" s="1">
        <f t="shared" si="174"/>
        <v>1</v>
      </c>
      <c r="BX243" s="1">
        <f t="shared" si="175"/>
        <v>0</v>
      </c>
      <c r="BY243" s="1">
        <f t="shared" si="176"/>
        <v>1</v>
      </c>
      <c r="BZ243" s="1">
        <f t="shared" si="177"/>
        <v>0</v>
      </c>
      <c r="CA243" s="1">
        <f t="shared" si="178"/>
        <v>1</v>
      </c>
      <c r="CB243" s="1">
        <f t="shared" si="179"/>
        <v>0</v>
      </c>
      <c r="CC243" s="1">
        <f t="shared" si="180"/>
        <v>14</v>
      </c>
      <c r="CD243" s="1">
        <f t="shared" si="181"/>
        <v>1</v>
      </c>
      <c r="CE243" s="1">
        <f t="shared" si="182"/>
        <v>81</v>
      </c>
      <c r="CF243" s="1">
        <f t="shared" si="183"/>
        <v>0</v>
      </c>
      <c r="CG243" s="1">
        <f t="shared" si="184"/>
        <v>10</v>
      </c>
      <c r="CH243" s="1">
        <f t="shared" si="185"/>
        <v>9</v>
      </c>
      <c r="CI243" s="1">
        <f t="shared" si="186"/>
        <v>142</v>
      </c>
      <c r="CJ243" s="1">
        <f t="shared" si="187"/>
        <v>53</v>
      </c>
      <c r="CK243" s="1">
        <f t="shared" si="188"/>
        <v>1</v>
      </c>
      <c r="CL243" s="1">
        <f t="shared" si="189"/>
        <v>122</v>
      </c>
      <c r="CM243" s="1">
        <f t="shared" si="190"/>
        <v>38</v>
      </c>
      <c r="CN243" s="1">
        <f t="shared" si="191"/>
        <v>826</v>
      </c>
    </row>
    <row r="244" spans="1:92" ht="13.15" customHeight="1">
      <c r="A244" s="26"/>
      <c r="B244" s="27" t="s">
        <v>1760</v>
      </c>
      <c r="C244" s="13" t="s">
        <v>1097</v>
      </c>
      <c r="D244" s="28" t="s">
        <v>1374</v>
      </c>
      <c r="E244" s="30">
        <v>611756.06000000006</v>
      </c>
      <c r="F244" s="30">
        <v>6569217.4299999997</v>
      </c>
      <c r="G244" s="29" t="s">
        <v>1105</v>
      </c>
      <c r="H244" s="30">
        <v>102.16</v>
      </c>
      <c r="I244" s="20">
        <v>0.64</v>
      </c>
      <c r="J244" s="20">
        <v>11.8</v>
      </c>
      <c r="K244" s="20">
        <v>12.2</v>
      </c>
      <c r="L244" s="33">
        <v>5.9</v>
      </c>
      <c r="M244" s="33">
        <f t="shared" si="193"/>
        <v>96.259999999999991</v>
      </c>
      <c r="N244" s="31">
        <v>42859</v>
      </c>
      <c r="O244" s="28" t="s">
        <v>1388</v>
      </c>
      <c r="P244" s="21" t="s">
        <v>83</v>
      </c>
      <c r="Q244" s="32">
        <v>0.4</v>
      </c>
      <c r="R244" s="21" t="s">
        <v>1389</v>
      </c>
      <c r="S244" s="32">
        <v>1.2</v>
      </c>
      <c r="T244" s="21" t="s">
        <v>1377</v>
      </c>
      <c r="U244" s="32">
        <v>1.8</v>
      </c>
      <c r="V244" s="21" t="s">
        <v>1129</v>
      </c>
      <c r="W244" s="32">
        <v>2.4</v>
      </c>
      <c r="X244" s="21" t="s">
        <v>78</v>
      </c>
      <c r="Y244" s="32">
        <v>0</v>
      </c>
      <c r="Z244" s="21"/>
      <c r="AA244" s="32">
        <v>0</v>
      </c>
      <c r="AB244" s="21"/>
      <c r="AC244" s="32">
        <v>0</v>
      </c>
      <c r="AD244" s="21"/>
      <c r="AE244" s="32">
        <v>0</v>
      </c>
      <c r="AF244" s="21"/>
      <c r="AG244" s="32">
        <v>0</v>
      </c>
      <c r="AH244" s="21"/>
      <c r="AI244" s="42" t="s">
        <v>79</v>
      </c>
      <c r="AJ244" s="42" t="s">
        <v>80</v>
      </c>
      <c r="AK244" s="3" t="s">
        <v>1845</v>
      </c>
      <c r="AM244" s="1" t="s">
        <v>575</v>
      </c>
      <c r="AN244" s="1" t="s">
        <v>1103</v>
      </c>
      <c r="AO244" s="13" t="str">
        <f>algandmed!AP244</f>
        <v>PA on terve. Avamiseks kettvõti, manteltoru päis on keere keermes. Veepinnal 1cm paksune naftasaadustekihi. Põhjas pehme sete. Algne sügavus oli oli 12,2m.</v>
      </c>
      <c r="AP244" s="13" t="str">
        <f>algandmed!AQ244</f>
        <v>Proovi ei võeta, kuna see iseloomustaks vaid naftasaaduste lahustuvust vees. PA-st pole kunagi proove võetud.</v>
      </c>
      <c r="AQ244" s="13" t="str">
        <f>algandmed!AR244</f>
        <v>-</v>
      </c>
      <c r="AR244" s="13" t="str">
        <f>algandmed!AS244</f>
        <v>PA tuleb puhastada settest ja nõuetekohaselt likvideerida. Tõenäolislt jääb PA ette Kaitseministeeriumi arendustegevusele.</v>
      </c>
      <c r="AS244" s="28" t="s">
        <v>1104</v>
      </c>
      <c r="AU244" s="1">
        <f t="shared" si="146"/>
        <v>0</v>
      </c>
      <c r="AV244" s="1">
        <f t="shared" si="147"/>
        <v>3</v>
      </c>
      <c r="AW244" s="1">
        <f t="shared" si="148"/>
        <v>10</v>
      </c>
      <c r="AX244" s="1">
        <f t="shared" si="149"/>
        <v>33</v>
      </c>
      <c r="AY244" s="1">
        <f t="shared" si="150"/>
        <v>9</v>
      </c>
      <c r="AZ244" s="1">
        <f t="shared" si="151"/>
        <v>10</v>
      </c>
      <c r="BA244" s="1">
        <f t="shared" si="152"/>
        <v>14</v>
      </c>
      <c r="BB244" s="1">
        <f t="shared" si="153"/>
        <v>6</v>
      </c>
      <c r="BC244" s="1">
        <f t="shared" si="154"/>
        <v>4</v>
      </c>
      <c r="BD244" s="1">
        <f t="shared" si="155"/>
        <v>4</v>
      </c>
      <c r="BE244" s="1">
        <f t="shared" si="156"/>
        <v>4</v>
      </c>
      <c r="BF244" s="1">
        <f t="shared" si="157"/>
        <v>3</v>
      </c>
      <c r="BG244" s="1">
        <f t="shared" si="158"/>
        <v>5</v>
      </c>
      <c r="BH244" s="1">
        <f t="shared" si="159"/>
        <v>5</v>
      </c>
      <c r="BI244" s="1">
        <f t="shared" si="160"/>
        <v>44</v>
      </c>
      <c r="BJ244" s="1">
        <f t="shared" si="161"/>
        <v>4</v>
      </c>
      <c r="BK244" s="1">
        <f t="shared" si="162"/>
        <v>3</v>
      </c>
      <c r="BL244" s="1">
        <f t="shared" si="163"/>
        <v>91</v>
      </c>
      <c r="BM244" s="1">
        <f t="shared" si="164"/>
        <v>3</v>
      </c>
      <c r="BN244" s="1">
        <f t="shared" si="165"/>
        <v>14</v>
      </c>
      <c r="BO244" s="1">
        <f t="shared" si="166"/>
        <v>3</v>
      </c>
      <c r="BP244" s="1">
        <f t="shared" si="167"/>
        <v>34</v>
      </c>
      <c r="BQ244" s="1">
        <f t="shared" si="168"/>
        <v>3</v>
      </c>
      <c r="BR244" s="1">
        <f t="shared" si="169"/>
        <v>9</v>
      </c>
      <c r="BS244" s="1">
        <f t="shared" si="170"/>
        <v>1</v>
      </c>
      <c r="BT244" s="1">
        <f t="shared" si="171"/>
        <v>0</v>
      </c>
      <c r="BU244" s="1">
        <f t="shared" si="172"/>
        <v>1</v>
      </c>
      <c r="BV244" s="1">
        <f t="shared" si="173"/>
        <v>0</v>
      </c>
      <c r="BW244" s="1">
        <f t="shared" si="174"/>
        <v>1</v>
      </c>
      <c r="BX244" s="1">
        <f t="shared" si="175"/>
        <v>0</v>
      </c>
      <c r="BY244" s="1">
        <f t="shared" si="176"/>
        <v>1</v>
      </c>
      <c r="BZ244" s="1">
        <f t="shared" si="177"/>
        <v>0</v>
      </c>
      <c r="CA244" s="1">
        <f t="shared" si="178"/>
        <v>1</v>
      </c>
      <c r="CB244" s="1">
        <f t="shared" si="179"/>
        <v>0</v>
      </c>
      <c r="CC244" s="1">
        <f t="shared" si="180"/>
        <v>14</v>
      </c>
      <c r="CD244" s="1">
        <f t="shared" si="181"/>
        <v>1</v>
      </c>
      <c r="CE244" s="1">
        <f t="shared" si="182"/>
        <v>81</v>
      </c>
      <c r="CF244" s="1">
        <f t="shared" si="183"/>
        <v>0</v>
      </c>
      <c r="CG244" s="1">
        <f t="shared" si="184"/>
        <v>10</v>
      </c>
      <c r="CH244" s="1">
        <f t="shared" si="185"/>
        <v>9</v>
      </c>
      <c r="CI244" s="1">
        <f t="shared" si="186"/>
        <v>155</v>
      </c>
      <c r="CJ244" s="1">
        <f t="shared" si="187"/>
        <v>109</v>
      </c>
      <c r="CK244" s="1">
        <f t="shared" si="188"/>
        <v>1</v>
      </c>
      <c r="CL244" s="1">
        <f t="shared" si="189"/>
        <v>122</v>
      </c>
      <c r="CM244" s="1">
        <f t="shared" si="190"/>
        <v>38</v>
      </c>
      <c r="CN244" s="1">
        <f t="shared" si="191"/>
        <v>863</v>
      </c>
    </row>
    <row r="245" spans="1:92" ht="13.15" customHeight="1">
      <c r="A245" s="26"/>
      <c r="B245" s="27" t="s">
        <v>1761</v>
      </c>
      <c r="C245" s="13" t="s">
        <v>1097</v>
      </c>
      <c r="D245" s="28" t="s">
        <v>1374</v>
      </c>
      <c r="E245" s="30">
        <v>611726.05000000005</v>
      </c>
      <c r="F245" s="30">
        <v>6569212.9199999999</v>
      </c>
      <c r="G245" s="29" t="s">
        <v>1105</v>
      </c>
      <c r="H245" s="30">
        <v>101.42</v>
      </c>
      <c r="I245" s="20">
        <v>0.48</v>
      </c>
      <c r="J245" s="20">
        <v>2.44</v>
      </c>
      <c r="K245" s="20">
        <v>12.3</v>
      </c>
      <c r="L245" s="33">
        <v>5.2</v>
      </c>
      <c r="M245" s="33">
        <f t="shared" si="193"/>
        <v>96.22</v>
      </c>
      <c r="N245" s="31">
        <v>35411</v>
      </c>
      <c r="O245" s="28" t="s">
        <v>1390</v>
      </c>
      <c r="P245" s="21" t="s">
        <v>83</v>
      </c>
      <c r="Q245" s="32">
        <v>0.4</v>
      </c>
      <c r="R245" s="21" t="s">
        <v>1391</v>
      </c>
      <c r="S245" s="32">
        <v>1.2</v>
      </c>
      <c r="T245" s="21" t="s">
        <v>1141</v>
      </c>
      <c r="U245" s="32">
        <v>2</v>
      </c>
      <c r="V245" s="21" t="s">
        <v>1392</v>
      </c>
      <c r="W245" s="32">
        <v>0</v>
      </c>
      <c r="X245" s="21"/>
      <c r="Y245" s="32">
        <v>0</v>
      </c>
      <c r="Z245" s="21"/>
      <c r="AA245" s="32">
        <v>0</v>
      </c>
      <c r="AB245" s="21"/>
      <c r="AC245" s="32">
        <v>0</v>
      </c>
      <c r="AD245" s="21"/>
      <c r="AE245" s="32">
        <v>0</v>
      </c>
      <c r="AF245" s="21"/>
      <c r="AG245" s="32">
        <v>0</v>
      </c>
      <c r="AH245" s="21"/>
      <c r="AI245" s="42" t="s">
        <v>79</v>
      </c>
      <c r="AJ245" s="42" t="s">
        <v>80</v>
      </c>
      <c r="AK245" s="3" t="s">
        <v>1845</v>
      </c>
      <c r="AM245" s="1" t="s">
        <v>575</v>
      </c>
      <c r="AN245" s="1" t="s">
        <v>1103</v>
      </c>
      <c r="AO245" s="13" t="str">
        <f>algandmed!AP245</f>
        <v>PA on avariis. PA on täis loobitud, sügavusel 2,92m torust (alates 28.06.2013). Avamiseks kettvõti, manteltoru päis on keere keermes. Algne sügavus oli oli 12,3m.</v>
      </c>
      <c r="AP245" s="13" t="str">
        <f>algandmed!AQ245</f>
        <v>Proovi ei saa võtta. PA-st pole kunagi proove võetud.</v>
      </c>
      <c r="AQ245" s="13" t="str">
        <f>algandmed!AR245</f>
        <v>-</v>
      </c>
      <c r="AR245" s="13" t="str">
        <f>algandmed!AS245</f>
        <v>PA tuleb puhastada settest ja nõuetekohaselt likvideerida. Tõenäolislt jääb PA ette Kaitseministeeriumi arendustegevusele.</v>
      </c>
      <c r="AS245" s="28" t="s">
        <v>1104</v>
      </c>
      <c r="AU245" s="1">
        <f t="shared" si="146"/>
        <v>0</v>
      </c>
      <c r="AV245" s="1">
        <f t="shared" si="147"/>
        <v>3</v>
      </c>
      <c r="AW245" s="1">
        <f t="shared" si="148"/>
        <v>10</v>
      </c>
      <c r="AX245" s="1">
        <f t="shared" si="149"/>
        <v>33</v>
      </c>
      <c r="AY245" s="1">
        <f t="shared" si="150"/>
        <v>9</v>
      </c>
      <c r="AZ245" s="1">
        <f t="shared" si="151"/>
        <v>10</v>
      </c>
      <c r="BA245" s="1">
        <f t="shared" si="152"/>
        <v>14</v>
      </c>
      <c r="BB245" s="1">
        <f t="shared" si="153"/>
        <v>6</v>
      </c>
      <c r="BC245" s="1">
        <f t="shared" si="154"/>
        <v>4</v>
      </c>
      <c r="BD245" s="1">
        <f t="shared" si="155"/>
        <v>4</v>
      </c>
      <c r="BE245" s="1">
        <f t="shared" si="156"/>
        <v>4</v>
      </c>
      <c r="BF245" s="1">
        <f t="shared" si="157"/>
        <v>3</v>
      </c>
      <c r="BG245" s="1">
        <f t="shared" si="158"/>
        <v>5</v>
      </c>
      <c r="BH245" s="1">
        <f t="shared" si="159"/>
        <v>5</v>
      </c>
      <c r="BI245" s="1">
        <f t="shared" si="160"/>
        <v>46</v>
      </c>
      <c r="BJ245" s="1">
        <f t="shared" si="161"/>
        <v>4</v>
      </c>
      <c r="BK245" s="1">
        <f t="shared" si="162"/>
        <v>3</v>
      </c>
      <c r="BL245" s="1">
        <f t="shared" si="163"/>
        <v>51</v>
      </c>
      <c r="BM245" s="1">
        <f t="shared" si="164"/>
        <v>3</v>
      </c>
      <c r="BN245" s="1">
        <f t="shared" si="165"/>
        <v>33</v>
      </c>
      <c r="BO245" s="1">
        <f t="shared" si="166"/>
        <v>1</v>
      </c>
      <c r="BP245" s="1">
        <f t="shared" si="167"/>
        <v>101</v>
      </c>
      <c r="BQ245" s="1">
        <f t="shared" si="168"/>
        <v>1</v>
      </c>
      <c r="BR245" s="1">
        <f t="shared" si="169"/>
        <v>0</v>
      </c>
      <c r="BS245" s="1">
        <f t="shared" si="170"/>
        <v>1</v>
      </c>
      <c r="BT245" s="1">
        <f t="shared" si="171"/>
        <v>0</v>
      </c>
      <c r="BU245" s="1">
        <f t="shared" si="172"/>
        <v>1</v>
      </c>
      <c r="BV245" s="1">
        <f t="shared" si="173"/>
        <v>0</v>
      </c>
      <c r="BW245" s="1">
        <f t="shared" si="174"/>
        <v>1</v>
      </c>
      <c r="BX245" s="1">
        <f t="shared" si="175"/>
        <v>0</v>
      </c>
      <c r="BY245" s="1">
        <f t="shared" si="176"/>
        <v>1</v>
      </c>
      <c r="BZ245" s="1">
        <f t="shared" si="177"/>
        <v>0</v>
      </c>
      <c r="CA245" s="1">
        <f t="shared" si="178"/>
        <v>1</v>
      </c>
      <c r="CB245" s="1">
        <f t="shared" si="179"/>
        <v>0</v>
      </c>
      <c r="CC245" s="1">
        <f t="shared" si="180"/>
        <v>14</v>
      </c>
      <c r="CD245" s="1">
        <f t="shared" si="181"/>
        <v>1</v>
      </c>
      <c r="CE245" s="1">
        <f t="shared" si="182"/>
        <v>81</v>
      </c>
      <c r="CF245" s="1">
        <f t="shared" si="183"/>
        <v>0</v>
      </c>
      <c r="CG245" s="1">
        <f t="shared" si="184"/>
        <v>10</v>
      </c>
      <c r="CH245" s="1">
        <f t="shared" si="185"/>
        <v>9</v>
      </c>
      <c r="CI245" s="1">
        <f t="shared" si="186"/>
        <v>162</v>
      </c>
      <c r="CJ245" s="1">
        <f t="shared" si="187"/>
        <v>53</v>
      </c>
      <c r="CK245" s="1">
        <f t="shared" si="188"/>
        <v>1</v>
      </c>
      <c r="CL245" s="1">
        <f t="shared" si="189"/>
        <v>122</v>
      </c>
      <c r="CM245" s="1">
        <f t="shared" si="190"/>
        <v>38</v>
      </c>
      <c r="CN245" s="1">
        <f t="shared" si="191"/>
        <v>849</v>
      </c>
    </row>
    <row r="246" spans="1:92" ht="13.15" customHeight="1">
      <c r="A246" s="26"/>
      <c r="B246" s="27" t="s">
        <v>1762</v>
      </c>
      <c r="C246" s="13" t="s">
        <v>1097</v>
      </c>
      <c r="D246" s="28" t="s">
        <v>1374</v>
      </c>
      <c r="E246" s="30">
        <v>611691.30000000005</v>
      </c>
      <c r="F246" s="30">
        <v>6569267.5</v>
      </c>
      <c r="G246" s="29" t="s">
        <v>1105</v>
      </c>
      <c r="H246" s="30">
        <v>101.39</v>
      </c>
      <c r="I246" s="20">
        <v>0.7</v>
      </c>
      <c r="J246" s="20">
        <v>12.1</v>
      </c>
      <c r="K246" s="20">
        <v>12.4</v>
      </c>
      <c r="L246" s="33">
        <v>4.67</v>
      </c>
      <c r="M246" s="33">
        <f t="shared" si="193"/>
        <v>96.72</v>
      </c>
      <c r="N246" s="31">
        <v>42859</v>
      </c>
      <c r="O246" s="28" t="s">
        <v>1393</v>
      </c>
      <c r="P246" s="21" t="s">
        <v>83</v>
      </c>
      <c r="Q246" s="32">
        <v>0.4</v>
      </c>
      <c r="R246" s="21" t="s">
        <v>1394</v>
      </c>
      <c r="S246" s="32">
        <v>0.8</v>
      </c>
      <c r="T246" s="21" t="s">
        <v>1377</v>
      </c>
      <c r="U246" s="32">
        <v>1.5</v>
      </c>
      <c r="V246" s="21" t="s">
        <v>1107</v>
      </c>
      <c r="W246" s="32">
        <v>2.2000000000000002</v>
      </c>
      <c r="X246" s="21" t="s">
        <v>1395</v>
      </c>
      <c r="Y246" s="32">
        <v>0</v>
      </c>
      <c r="Z246" s="21"/>
      <c r="AA246" s="32">
        <v>0</v>
      </c>
      <c r="AB246" s="21"/>
      <c r="AC246" s="32">
        <v>0</v>
      </c>
      <c r="AD246" s="21"/>
      <c r="AE246" s="32">
        <v>0</v>
      </c>
      <c r="AF246" s="21"/>
      <c r="AG246" s="32">
        <v>0</v>
      </c>
      <c r="AH246" s="21"/>
      <c r="AI246" s="42" t="s">
        <v>79</v>
      </c>
      <c r="AJ246" s="42" t="s">
        <v>80</v>
      </c>
      <c r="AK246" s="3" t="s">
        <v>1845</v>
      </c>
      <c r="AM246" s="1" t="s">
        <v>575</v>
      </c>
      <c r="AN246" s="1" t="s">
        <v>1103</v>
      </c>
      <c r="AO246" s="13" t="str">
        <f>algandmed!AP246</f>
        <v>PA on terve. Paigaldati uus päis ja PA suudme absoluutkõrgus muutus 12 cm madalamaks, uus absoluutkõrgus 101,39. Avamiseks 6-kantvõti 8. Naftasaaduste kihti veepinnal pole. Vesi jooksis lõhest PA-sse. Põhjas pehme sete.</v>
      </c>
      <c r="AP246" s="13" t="str">
        <f>algandmed!AQ246</f>
        <v>Proov võeti pumbaga MP-1. PA-st pole kunagi proove võetud.</v>
      </c>
      <c r="AQ246" s="13" t="str">
        <f>algandmed!AR246</f>
        <v>Proovi võtmisel 02.10.2017 oli vett VPA-s 115l, pumba sügavus 8,5m manteltoru otsast. Proov võeti pärast 4-kordse veekoguse välja pumpamist (25 minutit) sagedusel 250Hz. q 0,3. S 0,16</v>
      </c>
      <c r="AR246" s="13" t="str">
        <f>algandmed!AS246</f>
        <v>PA tuleb puhastada settest ja nõuetekohaselt likvideerida. Tõenäolislt jääb PA ette Kaitseministeeriumi arendustegevusele.</v>
      </c>
      <c r="AS246" s="28" t="s">
        <v>1104</v>
      </c>
      <c r="AU246" s="1">
        <f t="shared" si="146"/>
        <v>0</v>
      </c>
      <c r="AV246" s="1">
        <f t="shared" si="147"/>
        <v>3</v>
      </c>
      <c r="AW246" s="1">
        <f t="shared" si="148"/>
        <v>10</v>
      </c>
      <c r="AX246" s="1">
        <f t="shared" si="149"/>
        <v>33</v>
      </c>
      <c r="AY246" s="1">
        <f t="shared" si="150"/>
        <v>8</v>
      </c>
      <c r="AZ246" s="1">
        <f t="shared" si="151"/>
        <v>9</v>
      </c>
      <c r="BA246" s="1">
        <f t="shared" si="152"/>
        <v>14</v>
      </c>
      <c r="BB246" s="1">
        <f t="shared" si="153"/>
        <v>6</v>
      </c>
      <c r="BC246" s="1">
        <f t="shared" si="154"/>
        <v>3</v>
      </c>
      <c r="BD246" s="1">
        <f t="shared" si="155"/>
        <v>4</v>
      </c>
      <c r="BE246" s="1">
        <f t="shared" si="156"/>
        <v>4</v>
      </c>
      <c r="BF246" s="1">
        <f t="shared" si="157"/>
        <v>4</v>
      </c>
      <c r="BG246" s="1">
        <f t="shared" si="158"/>
        <v>5</v>
      </c>
      <c r="BH246" s="1">
        <f t="shared" si="159"/>
        <v>5</v>
      </c>
      <c r="BI246" s="1">
        <f t="shared" si="160"/>
        <v>45</v>
      </c>
      <c r="BJ246" s="1">
        <f t="shared" si="161"/>
        <v>4</v>
      </c>
      <c r="BK246" s="1">
        <f t="shared" si="162"/>
        <v>3</v>
      </c>
      <c r="BL246" s="1">
        <f t="shared" si="163"/>
        <v>51</v>
      </c>
      <c r="BM246" s="1">
        <f t="shared" si="164"/>
        <v>3</v>
      </c>
      <c r="BN246" s="1">
        <f t="shared" si="165"/>
        <v>14</v>
      </c>
      <c r="BO246" s="1">
        <f t="shared" si="166"/>
        <v>3</v>
      </c>
      <c r="BP246" s="1">
        <f t="shared" si="167"/>
        <v>19</v>
      </c>
      <c r="BQ246" s="1">
        <f t="shared" si="168"/>
        <v>3</v>
      </c>
      <c r="BR246" s="1">
        <f t="shared" si="169"/>
        <v>64</v>
      </c>
      <c r="BS246" s="1">
        <f t="shared" si="170"/>
        <v>1</v>
      </c>
      <c r="BT246" s="1">
        <f t="shared" si="171"/>
        <v>0</v>
      </c>
      <c r="BU246" s="1">
        <f t="shared" si="172"/>
        <v>1</v>
      </c>
      <c r="BV246" s="1">
        <f t="shared" si="173"/>
        <v>0</v>
      </c>
      <c r="BW246" s="1">
        <f t="shared" si="174"/>
        <v>1</v>
      </c>
      <c r="BX246" s="1">
        <f t="shared" si="175"/>
        <v>0</v>
      </c>
      <c r="BY246" s="1">
        <f t="shared" si="176"/>
        <v>1</v>
      </c>
      <c r="BZ246" s="1">
        <f t="shared" si="177"/>
        <v>0</v>
      </c>
      <c r="CA246" s="1">
        <f t="shared" si="178"/>
        <v>1</v>
      </c>
      <c r="CB246" s="1">
        <f t="shared" si="179"/>
        <v>0</v>
      </c>
      <c r="CC246" s="1">
        <f t="shared" si="180"/>
        <v>14</v>
      </c>
      <c r="CD246" s="1">
        <f t="shared" si="181"/>
        <v>1</v>
      </c>
      <c r="CE246" s="1">
        <f t="shared" si="182"/>
        <v>81</v>
      </c>
      <c r="CF246" s="1">
        <f t="shared" si="183"/>
        <v>0</v>
      </c>
      <c r="CG246" s="1">
        <f t="shared" si="184"/>
        <v>10</v>
      </c>
      <c r="CH246" s="1">
        <f t="shared" si="185"/>
        <v>9</v>
      </c>
      <c r="CI246" s="1">
        <f t="shared" si="186"/>
        <v>219</v>
      </c>
      <c r="CJ246" s="1">
        <f t="shared" si="187"/>
        <v>58</v>
      </c>
      <c r="CK246" s="1">
        <f t="shared" si="188"/>
        <v>183</v>
      </c>
      <c r="CL246" s="1">
        <f t="shared" si="189"/>
        <v>122</v>
      </c>
      <c r="CM246" s="1">
        <f t="shared" si="190"/>
        <v>38</v>
      </c>
      <c r="CN246" s="1">
        <f t="shared" si="191"/>
        <v>1057</v>
      </c>
    </row>
    <row r="247" spans="1:92" ht="13.15" customHeight="1">
      <c r="A247" s="26"/>
      <c r="B247" s="27" t="s">
        <v>1763</v>
      </c>
      <c r="C247" s="13" t="s">
        <v>1097</v>
      </c>
      <c r="D247" s="28" t="s">
        <v>1374</v>
      </c>
      <c r="E247" s="30">
        <v>611745.80000000005</v>
      </c>
      <c r="F247" s="30">
        <v>6569267.5700000003</v>
      </c>
      <c r="G247" s="29" t="s">
        <v>1105</v>
      </c>
      <c r="H247" s="30">
        <v>101.96</v>
      </c>
      <c r="I247" s="20">
        <v>0.73</v>
      </c>
      <c r="J247" s="20">
        <v>11.87</v>
      </c>
      <c r="K247" s="20">
        <v>13.4</v>
      </c>
      <c r="L247" s="33">
        <v>5.26</v>
      </c>
      <c r="M247" s="33">
        <f t="shared" si="193"/>
        <v>96.699999999999989</v>
      </c>
      <c r="N247" s="31">
        <v>42859</v>
      </c>
      <c r="O247" s="28" t="s">
        <v>1396</v>
      </c>
      <c r="P247" s="21" t="s">
        <v>1194</v>
      </c>
      <c r="Q247" s="32">
        <v>0.5</v>
      </c>
      <c r="R247" s="21" t="s">
        <v>1397</v>
      </c>
      <c r="S247" s="32">
        <v>1.2</v>
      </c>
      <c r="T247" s="21" t="s">
        <v>1196</v>
      </c>
      <c r="U247" s="32">
        <v>1.7</v>
      </c>
      <c r="V247" s="21" t="s">
        <v>1107</v>
      </c>
      <c r="W247" s="32">
        <v>2.2000000000000002</v>
      </c>
      <c r="X247" s="21" t="s">
        <v>1398</v>
      </c>
      <c r="Y247" s="32">
        <v>0</v>
      </c>
      <c r="Z247" s="21"/>
      <c r="AA247" s="32">
        <v>0</v>
      </c>
      <c r="AB247" s="21"/>
      <c r="AC247" s="32">
        <v>0</v>
      </c>
      <c r="AD247" s="21"/>
      <c r="AE247" s="32">
        <v>0</v>
      </c>
      <c r="AF247" s="21"/>
      <c r="AG247" s="32">
        <v>0</v>
      </c>
      <c r="AH247" s="21"/>
      <c r="AI247" s="42" t="s">
        <v>79</v>
      </c>
      <c r="AJ247" s="42" t="s">
        <v>80</v>
      </c>
      <c r="AK247" s="3" t="s">
        <v>1845</v>
      </c>
      <c r="AM247" s="1" t="s">
        <v>575</v>
      </c>
      <c r="AN247" s="1" t="s">
        <v>1103</v>
      </c>
      <c r="AO247" s="13" t="str">
        <f>algandmed!AP247</f>
        <v>PA on terve. Avamiseks kettvõti, manteltoru päis on keere keermes. Veepinnal naftasaaduste kihti pole. Põhjas pehme sete (20cm). Vesi jookseb lõhest PA-sse. Algne sügavus oli oli 13,4m.</v>
      </c>
      <c r="AP247" s="13" t="str">
        <f>algandmed!AQ247</f>
        <v>Proov võeti pumbaga MP-1. PA-st pole kunagi proove võetud. Pumpamisel tuli veepinnale õlilaike ja palju bakterimassi, mis ummistas pumba.</v>
      </c>
      <c r="AQ247" s="13" t="str">
        <f>algandmed!AR247</f>
        <v>Proovi võtmisel 02.10.2017 oli vett VPA-s 97l, pumba sügavus 11,5m manteltoru otsast. Proov võeti pärast 4-kordse veekoguse välja pumpamist (40 minutit) sagedusel 200Hz. q 0,16. S 0,58</v>
      </c>
      <c r="AR247" s="13" t="str">
        <f>algandmed!AS247</f>
        <v>PA tuleb puhastada settest ja nõuetekohaselt likvideerida. Tõenäolislt jääb PA ette Kaitseministeeriumi arendustegevusele.</v>
      </c>
      <c r="AS247" s="28" t="s">
        <v>1104</v>
      </c>
      <c r="AU247" s="1">
        <f t="shared" si="146"/>
        <v>0</v>
      </c>
      <c r="AV247" s="1">
        <f t="shared" si="147"/>
        <v>3</v>
      </c>
      <c r="AW247" s="1">
        <f t="shared" si="148"/>
        <v>10</v>
      </c>
      <c r="AX247" s="1">
        <f t="shared" si="149"/>
        <v>33</v>
      </c>
      <c r="AY247" s="1">
        <f t="shared" si="150"/>
        <v>8</v>
      </c>
      <c r="AZ247" s="1">
        <f t="shared" si="151"/>
        <v>10</v>
      </c>
      <c r="BA247" s="1">
        <f t="shared" si="152"/>
        <v>14</v>
      </c>
      <c r="BB247" s="1">
        <f t="shared" si="153"/>
        <v>6</v>
      </c>
      <c r="BC247" s="1">
        <f t="shared" si="154"/>
        <v>4</v>
      </c>
      <c r="BD247" s="1">
        <f t="shared" si="155"/>
        <v>5</v>
      </c>
      <c r="BE247" s="1">
        <f t="shared" si="156"/>
        <v>4</v>
      </c>
      <c r="BF247" s="1">
        <f t="shared" si="157"/>
        <v>4</v>
      </c>
      <c r="BG247" s="1">
        <f t="shared" si="158"/>
        <v>4</v>
      </c>
      <c r="BH247" s="1">
        <f t="shared" si="159"/>
        <v>5</v>
      </c>
      <c r="BI247" s="1">
        <f t="shared" si="160"/>
        <v>64</v>
      </c>
      <c r="BJ247" s="1">
        <f t="shared" si="161"/>
        <v>12</v>
      </c>
      <c r="BK247" s="1">
        <f t="shared" si="162"/>
        <v>3</v>
      </c>
      <c r="BL247" s="1">
        <f t="shared" si="163"/>
        <v>61</v>
      </c>
      <c r="BM247" s="1">
        <f t="shared" si="164"/>
        <v>3</v>
      </c>
      <c r="BN247" s="1">
        <f t="shared" si="165"/>
        <v>12</v>
      </c>
      <c r="BO247" s="1">
        <f t="shared" si="166"/>
        <v>3</v>
      </c>
      <c r="BP247" s="1">
        <f t="shared" si="167"/>
        <v>19</v>
      </c>
      <c r="BQ247" s="1">
        <f t="shared" si="168"/>
        <v>3</v>
      </c>
      <c r="BR247" s="1">
        <f t="shared" si="169"/>
        <v>14</v>
      </c>
      <c r="BS247" s="1">
        <f t="shared" si="170"/>
        <v>1</v>
      </c>
      <c r="BT247" s="1">
        <f t="shared" si="171"/>
        <v>0</v>
      </c>
      <c r="BU247" s="1">
        <f t="shared" si="172"/>
        <v>1</v>
      </c>
      <c r="BV247" s="1">
        <f t="shared" si="173"/>
        <v>0</v>
      </c>
      <c r="BW247" s="1">
        <f t="shared" si="174"/>
        <v>1</v>
      </c>
      <c r="BX247" s="1">
        <f t="shared" si="175"/>
        <v>0</v>
      </c>
      <c r="BY247" s="1">
        <f t="shared" si="176"/>
        <v>1</v>
      </c>
      <c r="BZ247" s="1">
        <f t="shared" si="177"/>
        <v>0</v>
      </c>
      <c r="CA247" s="1">
        <f t="shared" si="178"/>
        <v>1</v>
      </c>
      <c r="CB247" s="1">
        <f t="shared" si="179"/>
        <v>0</v>
      </c>
      <c r="CC247" s="1">
        <f t="shared" si="180"/>
        <v>14</v>
      </c>
      <c r="CD247" s="1">
        <f t="shared" si="181"/>
        <v>1</v>
      </c>
      <c r="CE247" s="1">
        <f t="shared" si="182"/>
        <v>81</v>
      </c>
      <c r="CF247" s="1">
        <f t="shared" si="183"/>
        <v>0</v>
      </c>
      <c r="CG247" s="1">
        <f t="shared" si="184"/>
        <v>10</v>
      </c>
      <c r="CH247" s="1">
        <f t="shared" si="185"/>
        <v>9</v>
      </c>
      <c r="CI247" s="1">
        <f t="shared" si="186"/>
        <v>185</v>
      </c>
      <c r="CJ247" s="1">
        <f t="shared" si="187"/>
        <v>137</v>
      </c>
      <c r="CK247" s="1">
        <f t="shared" si="188"/>
        <v>184</v>
      </c>
      <c r="CL247" s="1">
        <f t="shared" si="189"/>
        <v>122</v>
      </c>
      <c r="CM247" s="1">
        <f t="shared" si="190"/>
        <v>38</v>
      </c>
      <c r="CN247" s="1">
        <f t="shared" si="191"/>
        <v>1090</v>
      </c>
    </row>
    <row r="248" spans="1:92" ht="13.15" customHeight="1">
      <c r="A248" s="26"/>
      <c r="B248" s="27" t="s">
        <v>1764</v>
      </c>
      <c r="C248" s="13" t="s">
        <v>1097</v>
      </c>
      <c r="D248" s="28" t="s">
        <v>1374</v>
      </c>
      <c r="E248" s="30">
        <v>611758.36</v>
      </c>
      <c r="F248" s="30">
        <v>6569242.6100000003</v>
      </c>
      <c r="G248" s="29" t="s">
        <v>1105</v>
      </c>
      <c r="H248" s="30">
        <v>102.87</v>
      </c>
      <c r="I248" s="20">
        <v>0.47</v>
      </c>
      <c r="J248" s="20">
        <v>13.24</v>
      </c>
      <c r="K248" s="20">
        <v>13.3</v>
      </c>
      <c r="L248" s="33">
        <v>6.6</v>
      </c>
      <c r="M248" s="33">
        <f t="shared" si="193"/>
        <v>96.27000000000001</v>
      </c>
      <c r="N248" s="31">
        <v>42859</v>
      </c>
      <c r="O248" s="28" t="s">
        <v>1399</v>
      </c>
      <c r="P248" s="21" t="s">
        <v>1400</v>
      </c>
      <c r="Q248" s="32">
        <v>0.3</v>
      </c>
      <c r="R248" s="21" t="s">
        <v>1401</v>
      </c>
      <c r="S248" s="32">
        <v>1.6</v>
      </c>
      <c r="T248" s="21" t="s">
        <v>1107</v>
      </c>
      <c r="U248" s="32">
        <v>2.2000000000000002</v>
      </c>
      <c r="V248" s="21" t="s">
        <v>1402</v>
      </c>
      <c r="W248" s="32">
        <v>0</v>
      </c>
      <c r="X248" s="21"/>
      <c r="Y248" s="32">
        <v>0</v>
      </c>
      <c r="Z248" s="21"/>
      <c r="AA248" s="32">
        <v>0</v>
      </c>
      <c r="AB248" s="21"/>
      <c r="AC248" s="32">
        <v>0</v>
      </c>
      <c r="AD248" s="21"/>
      <c r="AE248" s="32">
        <v>0</v>
      </c>
      <c r="AF248" s="21"/>
      <c r="AG248" s="32">
        <v>0</v>
      </c>
      <c r="AH248" s="21"/>
      <c r="AI248" s="42" t="s">
        <v>79</v>
      </c>
      <c r="AJ248" s="42" t="s">
        <v>80</v>
      </c>
      <c r="AK248" s="3" t="s">
        <v>1845</v>
      </c>
      <c r="AM248" s="1" t="s">
        <v>575</v>
      </c>
      <c r="AN248" s="1" t="s">
        <v>1103</v>
      </c>
      <c r="AO248" s="13" t="str">
        <f>algandmed!AP248</f>
        <v>PA on terve. Avamiseks kettvõti, manteltoru päis on keere keermes. Veepinnal 23cm paksune naftasaaduste kiht ja bakterid.</v>
      </c>
      <c r="AP248" s="13" t="str">
        <f>algandmed!AQ248</f>
        <v>Proovi ei võeta, kuna see iseloomustaks vaid naftasaaduste lahustuvust vees. PA-st pole kunagi proove võetud.</v>
      </c>
      <c r="AQ248" s="13" t="str">
        <f>algandmed!AR248</f>
        <v>-</v>
      </c>
      <c r="AR248" s="13" t="str">
        <f>algandmed!AS248</f>
        <v>PA tuleb puhastada settest ja nõuetekohaselt likvideerida. Tõenäolislt jääb PA ette Kaitseministeeriumi arendustegevusele.</v>
      </c>
      <c r="AS248" s="28" t="s">
        <v>1104</v>
      </c>
      <c r="AU248" s="1">
        <f t="shared" si="146"/>
        <v>0</v>
      </c>
      <c r="AV248" s="1">
        <f t="shared" si="147"/>
        <v>3</v>
      </c>
      <c r="AW248" s="1">
        <f t="shared" si="148"/>
        <v>10</v>
      </c>
      <c r="AX248" s="1">
        <f t="shared" si="149"/>
        <v>33</v>
      </c>
      <c r="AY248" s="1">
        <f t="shared" si="150"/>
        <v>9</v>
      </c>
      <c r="AZ248" s="1">
        <f t="shared" si="151"/>
        <v>10</v>
      </c>
      <c r="BA248" s="1">
        <f t="shared" si="152"/>
        <v>14</v>
      </c>
      <c r="BB248" s="1">
        <f t="shared" si="153"/>
        <v>6</v>
      </c>
      <c r="BC248" s="1">
        <f t="shared" si="154"/>
        <v>4</v>
      </c>
      <c r="BD248" s="1">
        <f t="shared" si="155"/>
        <v>5</v>
      </c>
      <c r="BE248" s="1">
        <f t="shared" si="156"/>
        <v>4</v>
      </c>
      <c r="BF248" s="1">
        <f t="shared" si="157"/>
        <v>3</v>
      </c>
      <c r="BG248" s="1">
        <f t="shared" si="158"/>
        <v>5</v>
      </c>
      <c r="BH248" s="1">
        <f t="shared" si="159"/>
        <v>5</v>
      </c>
      <c r="BI248" s="1">
        <f t="shared" si="160"/>
        <v>65</v>
      </c>
      <c r="BJ248" s="1">
        <f t="shared" si="161"/>
        <v>13</v>
      </c>
      <c r="BK248" s="1">
        <f t="shared" si="162"/>
        <v>3</v>
      </c>
      <c r="BL248" s="1">
        <f t="shared" si="163"/>
        <v>58</v>
      </c>
      <c r="BM248" s="1">
        <f t="shared" si="164"/>
        <v>3</v>
      </c>
      <c r="BN248" s="1">
        <f t="shared" si="165"/>
        <v>19</v>
      </c>
      <c r="BO248" s="1">
        <f t="shared" si="166"/>
        <v>3</v>
      </c>
      <c r="BP248" s="1">
        <f t="shared" si="167"/>
        <v>15</v>
      </c>
      <c r="BQ248" s="1">
        <f t="shared" si="168"/>
        <v>1</v>
      </c>
      <c r="BR248" s="1">
        <f t="shared" si="169"/>
        <v>0</v>
      </c>
      <c r="BS248" s="1">
        <f t="shared" si="170"/>
        <v>1</v>
      </c>
      <c r="BT248" s="1">
        <f t="shared" si="171"/>
        <v>0</v>
      </c>
      <c r="BU248" s="1">
        <f t="shared" si="172"/>
        <v>1</v>
      </c>
      <c r="BV248" s="1">
        <f t="shared" si="173"/>
        <v>0</v>
      </c>
      <c r="BW248" s="1">
        <f t="shared" si="174"/>
        <v>1</v>
      </c>
      <c r="BX248" s="1">
        <f t="shared" si="175"/>
        <v>0</v>
      </c>
      <c r="BY248" s="1">
        <f t="shared" si="176"/>
        <v>1</v>
      </c>
      <c r="BZ248" s="1">
        <f t="shared" si="177"/>
        <v>0</v>
      </c>
      <c r="CA248" s="1">
        <f t="shared" si="178"/>
        <v>1</v>
      </c>
      <c r="CB248" s="1">
        <f t="shared" si="179"/>
        <v>0</v>
      </c>
      <c r="CC248" s="1">
        <f t="shared" si="180"/>
        <v>14</v>
      </c>
      <c r="CD248" s="1">
        <f t="shared" si="181"/>
        <v>1</v>
      </c>
      <c r="CE248" s="1">
        <f t="shared" si="182"/>
        <v>81</v>
      </c>
      <c r="CF248" s="1">
        <f t="shared" si="183"/>
        <v>0</v>
      </c>
      <c r="CG248" s="1">
        <f t="shared" si="184"/>
        <v>10</v>
      </c>
      <c r="CH248" s="1">
        <f t="shared" si="185"/>
        <v>9</v>
      </c>
      <c r="CI248" s="1">
        <f t="shared" si="186"/>
        <v>121</v>
      </c>
      <c r="CJ248" s="1">
        <f t="shared" si="187"/>
        <v>109</v>
      </c>
      <c r="CK248" s="1">
        <f t="shared" si="188"/>
        <v>1</v>
      </c>
      <c r="CL248" s="1">
        <f t="shared" si="189"/>
        <v>122</v>
      </c>
      <c r="CM248" s="1">
        <f t="shared" si="190"/>
        <v>38</v>
      </c>
      <c r="CN248" s="1">
        <f t="shared" si="191"/>
        <v>802</v>
      </c>
    </row>
    <row r="249" spans="1:92" ht="13.15" customHeight="1">
      <c r="A249" s="26"/>
      <c r="B249" s="27" t="s">
        <v>1765</v>
      </c>
      <c r="C249" s="13" t="s">
        <v>1097</v>
      </c>
      <c r="D249" s="28" t="s">
        <v>1374</v>
      </c>
      <c r="E249" s="30">
        <v>611732.18999999994</v>
      </c>
      <c r="F249" s="30">
        <v>6569243.6100000003</v>
      </c>
      <c r="G249" s="29" t="s">
        <v>1105</v>
      </c>
      <c r="H249" s="30">
        <v>101.7</v>
      </c>
      <c r="I249" s="20">
        <v>0.49</v>
      </c>
      <c r="J249" s="20">
        <v>12.84</v>
      </c>
      <c r="K249" s="20">
        <v>13.3</v>
      </c>
      <c r="L249" s="33">
        <v>5.49</v>
      </c>
      <c r="M249" s="33">
        <f t="shared" si="193"/>
        <v>96.210000000000008</v>
      </c>
      <c r="N249" s="31">
        <v>42859</v>
      </c>
      <c r="O249" s="28" t="s">
        <v>1403</v>
      </c>
      <c r="P249" s="21" t="s">
        <v>83</v>
      </c>
      <c r="Q249" s="32">
        <v>0.4</v>
      </c>
      <c r="R249" s="21" t="s">
        <v>1404</v>
      </c>
      <c r="S249" s="32">
        <v>1.1000000000000001</v>
      </c>
      <c r="T249" s="21" t="s">
        <v>1107</v>
      </c>
      <c r="U249" s="32">
        <v>1.6</v>
      </c>
      <c r="V249" s="21" t="s">
        <v>1352</v>
      </c>
      <c r="W249" s="32">
        <v>0</v>
      </c>
      <c r="X249" s="21"/>
      <c r="Y249" s="32">
        <v>0</v>
      </c>
      <c r="Z249" s="21"/>
      <c r="AA249" s="32">
        <v>0</v>
      </c>
      <c r="AB249" s="21"/>
      <c r="AC249" s="32">
        <v>0</v>
      </c>
      <c r="AD249" s="21"/>
      <c r="AE249" s="32">
        <v>0</v>
      </c>
      <c r="AF249" s="21"/>
      <c r="AG249" s="32">
        <v>0</v>
      </c>
      <c r="AH249" s="21"/>
      <c r="AI249" s="42" t="s">
        <v>79</v>
      </c>
      <c r="AJ249" s="42" t="s">
        <v>80</v>
      </c>
      <c r="AK249" s="3" t="s">
        <v>1845</v>
      </c>
      <c r="AM249" s="1" t="s">
        <v>575</v>
      </c>
      <c r="AN249" s="1" t="s">
        <v>1103</v>
      </c>
      <c r="AO249" s="13" t="str">
        <f>algandmed!AP249</f>
        <v>PA on terve. Avamiseks kettvõti, manteltoru päis on keere keermes. Veepinnal on 0,5cm naftasaaduste kiht. Algne sügavus oli oli 13,3m.</v>
      </c>
      <c r="AP249" s="13" t="str">
        <f>algandmed!AQ249</f>
        <v>Proovi ei võeta, kuna see iseloomustaks vaid naftasaaduste lahustuvust vees. PA-st pole kunagi proove võetud.</v>
      </c>
      <c r="AQ249" s="13" t="str">
        <f>algandmed!AR249</f>
        <v>-</v>
      </c>
      <c r="AR249" s="13" t="str">
        <f>algandmed!AS249</f>
        <v>PA tuleb puhastada settest ja nõuetekohaselt likvideerida. Tõenäolislt jääb PA ette Kaitseministeeriumi arendustegevusele.</v>
      </c>
      <c r="AS249" s="28" t="s">
        <v>1104</v>
      </c>
      <c r="AU249" s="1">
        <f t="shared" si="146"/>
        <v>0</v>
      </c>
      <c r="AV249" s="1">
        <f t="shared" si="147"/>
        <v>3</v>
      </c>
      <c r="AW249" s="1">
        <f t="shared" si="148"/>
        <v>10</v>
      </c>
      <c r="AX249" s="1">
        <f t="shared" si="149"/>
        <v>33</v>
      </c>
      <c r="AY249" s="1">
        <f t="shared" si="150"/>
        <v>9</v>
      </c>
      <c r="AZ249" s="1">
        <f t="shared" si="151"/>
        <v>10</v>
      </c>
      <c r="BA249" s="1">
        <f t="shared" si="152"/>
        <v>14</v>
      </c>
      <c r="BB249" s="1">
        <f t="shared" si="153"/>
        <v>5</v>
      </c>
      <c r="BC249" s="1">
        <f t="shared" si="154"/>
        <v>4</v>
      </c>
      <c r="BD249" s="1">
        <f t="shared" si="155"/>
        <v>5</v>
      </c>
      <c r="BE249" s="1">
        <f t="shared" si="156"/>
        <v>4</v>
      </c>
      <c r="BF249" s="1">
        <f t="shared" si="157"/>
        <v>4</v>
      </c>
      <c r="BG249" s="1">
        <f t="shared" si="158"/>
        <v>5</v>
      </c>
      <c r="BH249" s="1">
        <f t="shared" si="159"/>
        <v>5</v>
      </c>
      <c r="BI249" s="1">
        <f t="shared" si="160"/>
        <v>65</v>
      </c>
      <c r="BJ249" s="1">
        <f t="shared" si="161"/>
        <v>4</v>
      </c>
      <c r="BK249" s="1">
        <f t="shared" si="162"/>
        <v>3</v>
      </c>
      <c r="BL249" s="1">
        <f t="shared" si="163"/>
        <v>61</v>
      </c>
      <c r="BM249" s="1">
        <f t="shared" si="164"/>
        <v>3</v>
      </c>
      <c r="BN249" s="1">
        <f t="shared" si="165"/>
        <v>19</v>
      </c>
      <c r="BO249" s="1">
        <f t="shared" si="166"/>
        <v>3</v>
      </c>
      <c r="BP249" s="1">
        <f t="shared" si="167"/>
        <v>28</v>
      </c>
      <c r="BQ249" s="1">
        <f t="shared" si="168"/>
        <v>1</v>
      </c>
      <c r="BR249" s="1">
        <f t="shared" si="169"/>
        <v>0</v>
      </c>
      <c r="BS249" s="1">
        <f t="shared" si="170"/>
        <v>1</v>
      </c>
      <c r="BT249" s="1">
        <f t="shared" si="171"/>
        <v>0</v>
      </c>
      <c r="BU249" s="1">
        <f t="shared" si="172"/>
        <v>1</v>
      </c>
      <c r="BV249" s="1">
        <f t="shared" si="173"/>
        <v>0</v>
      </c>
      <c r="BW249" s="1">
        <f t="shared" si="174"/>
        <v>1</v>
      </c>
      <c r="BX249" s="1">
        <f t="shared" si="175"/>
        <v>0</v>
      </c>
      <c r="BY249" s="1">
        <f t="shared" si="176"/>
        <v>1</v>
      </c>
      <c r="BZ249" s="1">
        <f t="shared" si="177"/>
        <v>0</v>
      </c>
      <c r="CA249" s="1">
        <f t="shared" si="178"/>
        <v>1</v>
      </c>
      <c r="CB249" s="1">
        <f t="shared" si="179"/>
        <v>0</v>
      </c>
      <c r="CC249" s="1">
        <f t="shared" si="180"/>
        <v>14</v>
      </c>
      <c r="CD249" s="1">
        <f t="shared" si="181"/>
        <v>1</v>
      </c>
      <c r="CE249" s="1">
        <f t="shared" si="182"/>
        <v>81</v>
      </c>
      <c r="CF249" s="1">
        <f t="shared" si="183"/>
        <v>0</v>
      </c>
      <c r="CG249" s="1">
        <f t="shared" si="184"/>
        <v>10</v>
      </c>
      <c r="CH249" s="1">
        <f t="shared" si="185"/>
        <v>9</v>
      </c>
      <c r="CI249" s="1">
        <f t="shared" si="186"/>
        <v>134</v>
      </c>
      <c r="CJ249" s="1">
        <f t="shared" si="187"/>
        <v>109</v>
      </c>
      <c r="CK249" s="1">
        <f t="shared" si="188"/>
        <v>1</v>
      </c>
      <c r="CL249" s="1">
        <f t="shared" si="189"/>
        <v>122</v>
      </c>
      <c r="CM249" s="1">
        <f t="shared" si="190"/>
        <v>38</v>
      </c>
      <c r="CN249" s="1">
        <f t="shared" si="191"/>
        <v>822</v>
      </c>
    </row>
    <row r="250" spans="1:92" ht="13.15" customHeight="1">
      <c r="A250" s="26"/>
      <c r="B250" s="27" t="s">
        <v>1766</v>
      </c>
      <c r="C250" s="13" t="s">
        <v>1097</v>
      </c>
      <c r="D250" s="28" t="s">
        <v>1405</v>
      </c>
      <c r="E250" s="30">
        <v>611888.26</v>
      </c>
      <c r="F250" s="30">
        <v>6569500.46</v>
      </c>
      <c r="G250" s="29" t="s">
        <v>1166</v>
      </c>
      <c r="H250" s="30">
        <v>101.67</v>
      </c>
      <c r="I250" s="20">
        <v>0</v>
      </c>
      <c r="J250" s="20"/>
      <c r="K250" s="20">
        <v>12</v>
      </c>
      <c r="L250" s="33">
        <f>6.23-0.53</f>
        <v>5.7</v>
      </c>
      <c r="M250" s="33">
        <f t="shared" si="193"/>
        <v>95.97</v>
      </c>
      <c r="N250" s="31">
        <v>35411</v>
      </c>
      <c r="O250" s="28" t="s">
        <v>1406</v>
      </c>
      <c r="P250" s="21" t="s">
        <v>83</v>
      </c>
      <c r="Q250" s="32">
        <v>0.35</v>
      </c>
      <c r="R250" s="21" t="s">
        <v>1407</v>
      </c>
      <c r="S250" s="32">
        <v>0.85</v>
      </c>
      <c r="T250" s="21" t="s">
        <v>1408</v>
      </c>
      <c r="U250" s="32">
        <v>4.7</v>
      </c>
      <c r="V250" s="21" t="s">
        <v>1409</v>
      </c>
      <c r="W250" s="32">
        <v>6.7</v>
      </c>
      <c r="X250" s="21" t="s">
        <v>1410</v>
      </c>
      <c r="Y250" s="32">
        <v>0</v>
      </c>
      <c r="Z250" s="21"/>
      <c r="AA250" s="32">
        <v>0</v>
      </c>
      <c r="AB250" s="21"/>
      <c r="AC250" s="32">
        <v>0</v>
      </c>
      <c r="AD250" s="21"/>
      <c r="AE250" s="32">
        <v>0</v>
      </c>
      <c r="AF250" s="21"/>
      <c r="AG250" s="32">
        <v>0</v>
      </c>
      <c r="AH250" s="21"/>
      <c r="AI250" s="42" t="s">
        <v>79</v>
      </c>
      <c r="AJ250" s="42" t="s">
        <v>80</v>
      </c>
      <c r="AM250" s="1" t="s">
        <v>575</v>
      </c>
      <c r="AN250" s="1" t="s">
        <v>1103</v>
      </c>
      <c r="AO250" s="13" t="str">
        <f>algandmed!AP250</f>
        <v>Manteltoru ülemine osa on ära lõigatud ja PA kinni varisenud sügavuseni 10,47m maapinnast. Algne sügavus oli oli 12m maapinnast. Veetase 8,37 maapinnast.</v>
      </c>
      <c r="AP250" s="13" t="str">
        <f>algandmed!AQ250</f>
        <v>Proovi ei saa võtta. PA-st on võetud proove kolmel korral.</v>
      </c>
      <c r="AQ250" s="13" t="str">
        <f>algandmed!AR250</f>
        <v>-</v>
      </c>
      <c r="AR250" s="13" t="str">
        <f>algandmed!AS250</f>
        <v>PA tuleb puhastada settest ja nõuetekohaselt likvideerida. PA taastamine pole otstarbekas.</v>
      </c>
      <c r="AS250" s="28" t="s">
        <v>1104</v>
      </c>
      <c r="AU250" s="1">
        <f t="shared" si="146"/>
        <v>0</v>
      </c>
      <c r="AV250" s="1">
        <f t="shared" si="147"/>
        <v>3</v>
      </c>
      <c r="AW250" s="1">
        <f t="shared" si="148"/>
        <v>10</v>
      </c>
      <c r="AX250" s="1">
        <f t="shared" si="149"/>
        <v>34</v>
      </c>
      <c r="AY250" s="1">
        <f t="shared" si="150"/>
        <v>9</v>
      </c>
      <c r="AZ250" s="1">
        <f t="shared" si="151"/>
        <v>10</v>
      </c>
      <c r="BA250" s="1">
        <f t="shared" si="152"/>
        <v>14</v>
      </c>
      <c r="BB250" s="1">
        <f t="shared" si="153"/>
        <v>6</v>
      </c>
      <c r="BC250" s="1">
        <f t="shared" si="154"/>
        <v>1</v>
      </c>
      <c r="BD250" s="1">
        <f t="shared" si="155"/>
        <v>0</v>
      </c>
      <c r="BE250" s="1">
        <f t="shared" si="156"/>
        <v>2</v>
      </c>
      <c r="BF250" s="1">
        <f t="shared" si="157"/>
        <v>3</v>
      </c>
      <c r="BG250" s="1">
        <f t="shared" si="158"/>
        <v>5</v>
      </c>
      <c r="BH250" s="1">
        <f t="shared" si="159"/>
        <v>5</v>
      </c>
      <c r="BI250" s="1">
        <f t="shared" si="160"/>
        <v>64</v>
      </c>
      <c r="BJ250" s="1">
        <f t="shared" si="161"/>
        <v>4</v>
      </c>
      <c r="BK250" s="1">
        <f t="shared" si="162"/>
        <v>4</v>
      </c>
      <c r="BL250" s="1">
        <f t="shared" si="163"/>
        <v>26</v>
      </c>
      <c r="BM250" s="1">
        <f t="shared" si="164"/>
        <v>4</v>
      </c>
      <c r="BN250" s="1">
        <f t="shared" si="165"/>
        <v>26</v>
      </c>
      <c r="BO250" s="1">
        <f t="shared" si="166"/>
        <v>3</v>
      </c>
      <c r="BP250" s="1">
        <f t="shared" si="167"/>
        <v>27</v>
      </c>
      <c r="BQ250" s="1">
        <f t="shared" si="168"/>
        <v>3</v>
      </c>
      <c r="BR250" s="1">
        <f t="shared" si="169"/>
        <v>40</v>
      </c>
      <c r="BS250" s="1">
        <f t="shared" si="170"/>
        <v>1</v>
      </c>
      <c r="BT250" s="1">
        <f t="shared" si="171"/>
        <v>0</v>
      </c>
      <c r="BU250" s="1">
        <f t="shared" si="172"/>
        <v>1</v>
      </c>
      <c r="BV250" s="1">
        <f t="shared" si="173"/>
        <v>0</v>
      </c>
      <c r="BW250" s="1">
        <f t="shared" si="174"/>
        <v>1</v>
      </c>
      <c r="BX250" s="1">
        <f t="shared" si="175"/>
        <v>0</v>
      </c>
      <c r="BY250" s="1">
        <f t="shared" si="176"/>
        <v>1</v>
      </c>
      <c r="BZ250" s="1">
        <f t="shared" si="177"/>
        <v>0</v>
      </c>
      <c r="CA250" s="1">
        <f t="shared" si="178"/>
        <v>1</v>
      </c>
      <c r="CB250" s="1">
        <f t="shared" si="179"/>
        <v>0</v>
      </c>
      <c r="CC250" s="1">
        <f t="shared" si="180"/>
        <v>14</v>
      </c>
      <c r="CD250" s="1">
        <f t="shared" si="181"/>
        <v>1</v>
      </c>
      <c r="CE250" s="1">
        <f t="shared" si="182"/>
        <v>0</v>
      </c>
      <c r="CF250" s="1">
        <f t="shared" si="183"/>
        <v>0</v>
      </c>
      <c r="CG250" s="1">
        <f t="shared" si="184"/>
        <v>10</v>
      </c>
      <c r="CH250" s="1">
        <f t="shared" si="185"/>
        <v>9</v>
      </c>
      <c r="CI250" s="1">
        <f t="shared" si="186"/>
        <v>153</v>
      </c>
      <c r="CJ250" s="1">
        <f t="shared" si="187"/>
        <v>58</v>
      </c>
      <c r="CK250" s="1">
        <f t="shared" si="188"/>
        <v>1</v>
      </c>
      <c r="CL250" s="1">
        <f t="shared" si="189"/>
        <v>90</v>
      </c>
      <c r="CM250" s="1">
        <f t="shared" si="190"/>
        <v>38</v>
      </c>
      <c r="CN250" s="1">
        <f t="shared" si="191"/>
        <v>682</v>
      </c>
    </row>
    <row r="251" spans="1:92" ht="13.15" customHeight="1">
      <c r="A251" s="26"/>
      <c r="B251" s="27" t="s">
        <v>1767</v>
      </c>
      <c r="C251" s="13" t="s">
        <v>1097</v>
      </c>
      <c r="D251" s="28" t="s">
        <v>1405</v>
      </c>
      <c r="E251" s="30">
        <v>611900.5</v>
      </c>
      <c r="F251" s="30">
        <v>6569545.1900000004</v>
      </c>
      <c r="G251" s="29" t="s">
        <v>1166</v>
      </c>
      <c r="H251" s="30">
        <v>101.22</v>
      </c>
      <c r="I251" s="20">
        <v>0</v>
      </c>
      <c r="J251" s="20"/>
      <c r="K251" s="20">
        <v>14</v>
      </c>
      <c r="L251" s="33">
        <f>6.4-0.74</f>
        <v>5.66</v>
      </c>
      <c r="M251" s="33">
        <f t="shared" si="193"/>
        <v>95.56</v>
      </c>
      <c r="N251" s="31">
        <v>35411</v>
      </c>
      <c r="O251" s="28" t="s">
        <v>1411</v>
      </c>
      <c r="P251" s="21" t="s">
        <v>83</v>
      </c>
      <c r="Q251" s="32">
        <v>0.3</v>
      </c>
      <c r="R251" s="21" t="s">
        <v>1093</v>
      </c>
      <c r="S251" s="32">
        <v>4.5999999999999996</v>
      </c>
      <c r="T251" s="21" t="s">
        <v>1092</v>
      </c>
      <c r="U251" s="32">
        <v>6.9</v>
      </c>
      <c r="V251" s="21" t="s">
        <v>1412</v>
      </c>
      <c r="W251" s="32">
        <v>0</v>
      </c>
      <c r="X251" s="21"/>
      <c r="Y251" s="32">
        <v>0</v>
      </c>
      <c r="Z251" s="21"/>
      <c r="AA251" s="32">
        <v>0</v>
      </c>
      <c r="AB251" s="21"/>
      <c r="AC251" s="32">
        <v>0</v>
      </c>
      <c r="AD251" s="21"/>
      <c r="AE251" s="32">
        <v>0</v>
      </c>
      <c r="AF251" s="21"/>
      <c r="AG251" s="32">
        <v>0</v>
      </c>
      <c r="AH251" s="21"/>
      <c r="AI251" s="42" t="s">
        <v>79</v>
      </c>
      <c r="AJ251" s="42" t="s">
        <v>80</v>
      </c>
      <c r="AM251" s="1" t="s">
        <v>575</v>
      </c>
      <c r="AN251" s="1" t="s">
        <v>1103</v>
      </c>
      <c r="AO251" s="13" t="str">
        <f>algandmed!AP251</f>
        <v>Manteltoru ülemine osa on välja tõmmatud ja PA kinni varisenud 6,57m maapinnast.Algne sügavus oli oli 14m maapinnast.</v>
      </c>
      <c r="AP251" s="13" t="str">
        <f>algandmed!AQ251</f>
        <v>Proovi ei saa võtta. PA-st pole kunagi proove võetud.</v>
      </c>
      <c r="AQ251" s="13" t="str">
        <f>algandmed!AR251</f>
        <v>-</v>
      </c>
      <c r="AR251" s="13" t="str">
        <f>algandmed!AS251</f>
        <v>PA tuleb puhastada settest ja nõuetekohaselt likvideerida. PA taastamine pole otstarbekas.</v>
      </c>
      <c r="AS251" s="28" t="s">
        <v>1104</v>
      </c>
      <c r="AU251" s="1">
        <f t="shared" si="146"/>
        <v>0</v>
      </c>
      <c r="AV251" s="1">
        <f t="shared" si="147"/>
        <v>3</v>
      </c>
      <c r="AW251" s="1">
        <f t="shared" si="148"/>
        <v>10</v>
      </c>
      <c r="AX251" s="1">
        <f t="shared" si="149"/>
        <v>34</v>
      </c>
      <c r="AY251" s="1">
        <f t="shared" si="150"/>
        <v>8</v>
      </c>
      <c r="AZ251" s="1">
        <f t="shared" si="151"/>
        <v>10</v>
      </c>
      <c r="BA251" s="1">
        <f t="shared" si="152"/>
        <v>14</v>
      </c>
      <c r="BB251" s="1">
        <f t="shared" si="153"/>
        <v>6</v>
      </c>
      <c r="BC251" s="1">
        <f t="shared" si="154"/>
        <v>1</v>
      </c>
      <c r="BD251" s="1">
        <f t="shared" si="155"/>
        <v>0</v>
      </c>
      <c r="BE251" s="1">
        <f t="shared" si="156"/>
        <v>2</v>
      </c>
      <c r="BF251" s="1">
        <f t="shared" si="157"/>
        <v>4</v>
      </c>
      <c r="BG251" s="1">
        <f t="shared" si="158"/>
        <v>5</v>
      </c>
      <c r="BH251" s="1">
        <f t="shared" si="159"/>
        <v>5</v>
      </c>
      <c r="BI251" s="1">
        <f t="shared" si="160"/>
        <v>67</v>
      </c>
      <c r="BJ251" s="1">
        <f t="shared" si="161"/>
        <v>4</v>
      </c>
      <c r="BK251" s="1">
        <f t="shared" si="162"/>
        <v>3</v>
      </c>
      <c r="BL251" s="1">
        <f t="shared" si="163"/>
        <v>21</v>
      </c>
      <c r="BM251" s="1">
        <f t="shared" si="164"/>
        <v>3</v>
      </c>
      <c r="BN251" s="1">
        <f t="shared" si="165"/>
        <v>22</v>
      </c>
      <c r="BO251" s="1">
        <f t="shared" si="166"/>
        <v>3</v>
      </c>
      <c r="BP251" s="1">
        <f t="shared" si="167"/>
        <v>31</v>
      </c>
      <c r="BQ251" s="1">
        <f t="shared" si="168"/>
        <v>1</v>
      </c>
      <c r="BR251" s="1">
        <f t="shared" si="169"/>
        <v>0</v>
      </c>
      <c r="BS251" s="1">
        <f t="shared" si="170"/>
        <v>1</v>
      </c>
      <c r="BT251" s="1">
        <f t="shared" si="171"/>
        <v>0</v>
      </c>
      <c r="BU251" s="1">
        <f t="shared" si="172"/>
        <v>1</v>
      </c>
      <c r="BV251" s="1">
        <f t="shared" si="173"/>
        <v>0</v>
      </c>
      <c r="BW251" s="1">
        <f t="shared" si="174"/>
        <v>1</v>
      </c>
      <c r="BX251" s="1">
        <f t="shared" si="175"/>
        <v>0</v>
      </c>
      <c r="BY251" s="1">
        <f t="shared" si="176"/>
        <v>1</v>
      </c>
      <c r="BZ251" s="1">
        <f t="shared" si="177"/>
        <v>0</v>
      </c>
      <c r="CA251" s="1">
        <f t="shared" si="178"/>
        <v>1</v>
      </c>
      <c r="CB251" s="1">
        <f t="shared" si="179"/>
        <v>0</v>
      </c>
      <c r="CC251" s="1">
        <f t="shared" si="180"/>
        <v>14</v>
      </c>
      <c r="CD251" s="1">
        <f t="shared" si="181"/>
        <v>1</v>
      </c>
      <c r="CE251" s="1">
        <f t="shared" si="182"/>
        <v>0</v>
      </c>
      <c r="CF251" s="1">
        <f t="shared" si="183"/>
        <v>0</v>
      </c>
      <c r="CG251" s="1">
        <f t="shared" si="184"/>
        <v>10</v>
      </c>
      <c r="CH251" s="1">
        <f t="shared" si="185"/>
        <v>9</v>
      </c>
      <c r="CI251" s="1">
        <f t="shared" si="186"/>
        <v>117</v>
      </c>
      <c r="CJ251" s="1">
        <f t="shared" si="187"/>
        <v>53</v>
      </c>
      <c r="CK251" s="1">
        <f t="shared" si="188"/>
        <v>1</v>
      </c>
      <c r="CL251" s="1">
        <f t="shared" si="189"/>
        <v>90</v>
      </c>
      <c r="CM251" s="1">
        <f t="shared" si="190"/>
        <v>38</v>
      </c>
      <c r="CN251" s="1">
        <f t="shared" si="191"/>
        <v>595</v>
      </c>
    </row>
    <row r="252" spans="1:92" ht="13.15" customHeight="1">
      <c r="A252" s="26"/>
      <c r="B252" s="27" t="s">
        <v>1768</v>
      </c>
      <c r="C252" s="13" t="s">
        <v>1097</v>
      </c>
      <c r="D252" s="28" t="s">
        <v>1405</v>
      </c>
      <c r="E252" s="30">
        <v>611916.84</v>
      </c>
      <c r="F252" s="30">
        <v>6569569</v>
      </c>
      <c r="G252" s="29" t="s">
        <v>1166</v>
      </c>
      <c r="H252" s="30">
        <v>101.15</v>
      </c>
      <c r="I252" s="20">
        <v>0</v>
      </c>
      <c r="J252" s="20"/>
      <c r="K252" s="20">
        <v>14</v>
      </c>
      <c r="L252" s="33">
        <f>6.73-0.8</f>
        <v>5.9300000000000006</v>
      </c>
      <c r="M252" s="33">
        <f t="shared" si="193"/>
        <v>95.22</v>
      </c>
      <c r="N252" s="31">
        <v>35411</v>
      </c>
      <c r="O252" s="28" t="s">
        <v>1413</v>
      </c>
      <c r="P252" s="21" t="s">
        <v>83</v>
      </c>
      <c r="Q252" s="32">
        <v>0.25</v>
      </c>
      <c r="R252" s="21" t="s">
        <v>87</v>
      </c>
      <c r="S252" s="32">
        <v>0.5</v>
      </c>
      <c r="T252" s="21" t="s">
        <v>1092</v>
      </c>
      <c r="U252" s="32">
        <v>7.9</v>
      </c>
      <c r="V252" s="21" t="s">
        <v>1093</v>
      </c>
      <c r="W252" s="32">
        <v>0</v>
      </c>
      <c r="X252" s="21"/>
      <c r="Y252" s="32">
        <v>0</v>
      </c>
      <c r="Z252" s="21"/>
      <c r="AA252" s="32">
        <v>0</v>
      </c>
      <c r="AB252" s="21"/>
      <c r="AC252" s="32">
        <v>0</v>
      </c>
      <c r="AD252" s="21"/>
      <c r="AE252" s="32">
        <v>0</v>
      </c>
      <c r="AF252" s="21"/>
      <c r="AG252" s="32">
        <v>0</v>
      </c>
      <c r="AH252" s="21"/>
      <c r="AI252" s="42" t="s">
        <v>79</v>
      </c>
      <c r="AJ252" s="42" t="s">
        <v>80</v>
      </c>
      <c r="AM252" s="1" t="s">
        <v>575</v>
      </c>
      <c r="AN252" s="1" t="s">
        <v>1103</v>
      </c>
      <c r="AO252" s="13" t="str">
        <f>algandmed!AP252</f>
        <v>Manteltoru ülemine osa on välja tõmmatud ja PA kinni varisenud 0,4m maapinnast. Algne sügavus oli oli 14m maapinnast.</v>
      </c>
      <c r="AP252" s="13" t="str">
        <f>algandmed!AQ252</f>
        <v>Proovi ei saa võtta. PA-st pole kunagi proove võetud.</v>
      </c>
      <c r="AQ252" s="13" t="str">
        <f>algandmed!AR252</f>
        <v>-</v>
      </c>
      <c r="AR252" s="13" t="str">
        <f>algandmed!AS252</f>
        <v>PA tuleb puhastada settest ja nõuetekohaselt likvideerida. PA taastamine pole otstarbekas.</v>
      </c>
      <c r="AS252" s="28" t="s">
        <v>1104</v>
      </c>
      <c r="AU252" s="1">
        <f t="shared" si="146"/>
        <v>0</v>
      </c>
      <c r="AV252" s="1">
        <f t="shared" si="147"/>
        <v>3</v>
      </c>
      <c r="AW252" s="1">
        <f t="shared" si="148"/>
        <v>10</v>
      </c>
      <c r="AX252" s="1">
        <f t="shared" si="149"/>
        <v>34</v>
      </c>
      <c r="AY252" s="1">
        <f t="shared" si="150"/>
        <v>9</v>
      </c>
      <c r="AZ252" s="1">
        <f t="shared" si="151"/>
        <v>7</v>
      </c>
      <c r="BA252" s="1">
        <f t="shared" si="152"/>
        <v>14</v>
      </c>
      <c r="BB252" s="1">
        <f t="shared" si="153"/>
        <v>6</v>
      </c>
      <c r="BC252" s="1">
        <f t="shared" si="154"/>
        <v>1</v>
      </c>
      <c r="BD252" s="1">
        <f t="shared" si="155"/>
        <v>0</v>
      </c>
      <c r="BE252" s="1">
        <f t="shared" si="156"/>
        <v>2</v>
      </c>
      <c r="BF252" s="1">
        <f t="shared" si="157"/>
        <v>4</v>
      </c>
      <c r="BG252" s="1">
        <f t="shared" si="158"/>
        <v>5</v>
      </c>
      <c r="BH252" s="1">
        <f t="shared" si="159"/>
        <v>5</v>
      </c>
      <c r="BI252" s="1">
        <f t="shared" si="160"/>
        <v>66</v>
      </c>
      <c r="BJ252" s="1">
        <f t="shared" si="161"/>
        <v>4</v>
      </c>
      <c r="BK252" s="1">
        <f t="shared" si="162"/>
        <v>4</v>
      </c>
      <c r="BL252" s="1">
        <f t="shared" si="163"/>
        <v>8</v>
      </c>
      <c r="BM252" s="1">
        <f t="shared" si="164"/>
        <v>3</v>
      </c>
      <c r="BN252" s="1">
        <f t="shared" si="165"/>
        <v>22</v>
      </c>
      <c r="BO252" s="1">
        <f t="shared" si="166"/>
        <v>3</v>
      </c>
      <c r="BP252" s="1">
        <f t="shared" si="167"/>
        <v>21</v>
      </c>
      <c r="BQ252" s="1">
        <f t="shared" si="168"/>
        <v>1</v>
      </c>
      <c r="BR252" s="1">
        <f t="shared" si="169"/>
        <v>0</v>
      </c>
      <c r="BS252" s="1">
        <f t="shared" si="170"/>
        <v>1</v>
      </c>
      <c r="BT252" s="1">
        <f t="shared" si="171"/>
        <v>0</v>
      </c>
      <c r="BU252" s="1">
        <f t="shared" si="172"/>
        <v>1</v>
      </c>
      <c r="BV252" s="1">
        <f t="shared" si="173"/>
        <v>0</v>
      </c>
      <c r="BW252" s="1">
        <f t="shared" si="174"/>
        <v>1</v>
      </c>
      <c r="BX252" s="1">
        <f t="shared" si="175"/>
        <v>0</v>
      </c>
      <c r="BY252" s="1">
        <f t="shared" si="176"/>
        <v>1</v>
      </c>
      <c r="BZ252" s="1">
        <f t="shared" si="177"/>
        <v>0</v>
      </c>
      <c r="CA252" s="1">
        <f t="shared" si="178"/>
        <v>1</v>
      </c>
      <c r="CB252" s="1">
        <f t="shared" si="179"/>
        <v>0</v>
      </c>
      <c r="CC252" s="1">
        <f t="shared" si="180"/>
        <v>14</v>
      </c>
      <c r="CD252" s="1">
        <f t="shared" si="181"/>
        <v>1</v>
      </c>
      <c r="CE252" s="1">
        <f t="shared" si="182"/>
        <v>0</v>
      </c>
      <c r="CF252" s="1">
        <f t="shared" si="183"/>
        <v>0</v>
      </c>
      <c r="CG252" s="1">
        <f t="shared" si="184"/>
        <v>10</v>
      </c>
      <c r="CH252" s="1">
        <f t="shared" si="185"/>
        <v>9</v>
      </c>
      <c r="CI252" s="1">
        <f t="shared" si="186"/>
        <v>117</v>
      </c>
      <c r="CJ252" s="1">
        <f t="shared" si="187"/>
        <v>53</v>
      </c>
      <c r="CK252" s="1">
        <f t="shared" si="188"/>
        <v>1</v>
      </c>
      <c r="CL252" s="1">
        <f t="shared" si="189"/>
        <v>90</v>
      </c>
      <c r="CM252" s="1">
        <f t="shared" si="190"/>
        <v>38</v>
      </c>
      <c r="CN252" s="1">
        <f t="shared" si="191"/>
        <v>570</v>
      </c>
    </row>
    <row r="253" spans="1:92" ht="13.15" customHeight="1">
      <c r="A253" s="26"/>
      <c r="B253" s="27" t="s">
        <v>1769</v>
      </c>
      <c r="C253" s="13" t="s">
        <v>1097</v>
      </c>
      <c r="D253" s="28" t="s">
        <v>1405</v>
      </c>
      <c r="E253" s="30">
        <v>611957.6</v>
      </c>
      <c r="F253" s="30">
        <v>6569632.0800000001</v>
      </c>
      <c r="G253" s="29" t="s">
        <v>1099</v>
      </c>
      <c r="H253" s="30">
        <v>101.25</v>
      </c>
      <c r="I253" s="20">
        <v>0.91</v>
      </c>
      <c r="J253" s="20">
        <v>5.07</v>
      </c>
      <c r="K253" s="20">
        <v>12</v>
      </c>
      <c r="L253" s="33" t="s">
        <v>1414</v>
      </c>
      <c r="M253" s="33" t="s">
        <v>1415</v>
      </c>
      <c r="N253" s="31">
        <v>42853</v>
      </c>
      <c r="O253" s="28" t="s">
        <v>1416</v>
      </c>
      <c r="P253" s="21" t="s">
        <v>83</v>
      </c>
      <c r="Q253" s="32">
        <v>0.2</v>
      </c>
      <c r="R253" s="21" t="s">
        <v>1195</v>
      </c>
      <c r="S253" s="32">
        <v>0.6</v>
      </c>
      <c r="T253" s="21" t="s">
        <v>1129</v>
      </c>
      <c r="U253" s="32">
        <v>0.9</v>
      </c>
      <c r="V253" s="21" t="s">
        <v>1417</v>
      </c>
      <c r="W253" s="32">
        <v>0</v>
      </c>
      <c r="X253" s="21"/>
      <c r="Y253" s="32">
        <v>0</v>
      </c>
      <c r="Z253" s="21"/>
      <c r="AA253" s="32">
        <v>0</v>
      </c>
      <c r="AB253" s="21"/>
      <c r="AC253" s="32">
        <v>0</v>
      </c>
      <c r="AD253" s="21"/>
      <c r="AE253" s="32">
        <v>0</v>
      </c>
      <c r="AF253" s="21"/>
      <c r="AG253" s="32">
        <v>0</v>
      </c>
      <c r="AH253" s="21"/>
      <c r="AI253" s="42" t="s">
        <v>79</v>
      </c>
      <c r="AJ253" s="42" t="s">
        <v>80</v>
      </c>
      <c r="AM253" s="1" t="s">
        <v>575</v>
      </c>
      <c r="AN253" s="1" t="s">
        <v>1103</v>
      </c>
      <c r="AO253" s="13" t="str">
        <f>algandmed!AP253</f>
        <v>PA on avariis. PA on täis loobitud, sügavusel 5,98m torust, vett pole. PA-l puudub päis. Algne sügavus oli oli 12m maapinnast.</v>
      </c>
      <c r="AP253" s="13" t="str">
        <f>algandmed!AQ253</f>
        <v>Proovi ei saa võtta. PA-st pole kunagi proove võetud.</v>
      </c>
      <c r="AQ253" s="13" t="str">
        <f>algandmed!AR253</f>
        <v>-</v>
      </c>
      <c r="AR253" s="13" t="str">
        <f>algandmed!AS253</f>
        <v>PA tuleb puhastada settest ja nõuetekohaselt likvideerida. PA taastamine pole otstarbekas.</v>
      </c>
      <c r="AS253" s="28" t="s">
        <v>1104</v>
      </c>
      <c r="AU253" s="1">
        <f t="shared" si="146"/>
        <v>0</v>
      </c>
      <c r="AV253" s="1">
        <f t="shared" si="147"/>
        <v>3</v>
      </c>
      <c r="AW253" s="1">
        <f t="shared" si="148"/>
        <v>10</v>
      </c>
      <c r="AX253" s="1">
        <f t="shared" si="149"/>
        <v>34</v>
      </c>
      <c r="AY253" s="1">
        <f t="shared" si="150"/>
        <v>8</v>
      </c>
      <c r="AZ253" s="1">
        <f t="shared" si="151"/>
        <v>10</v>
      </c>
      <c r="BA253" s="1">
        <f t="shared" si="152"/>
        <v>14</v>
      </c>
      <c r="BB253" s="1">
        <f t="shared" si="153"/>
        <v>6</v>
      </c>
      <c r="BC253" s="1">
        <f t="shared" si="154"/>
        <v>4</v>
      </c>
      <c r="BD253" s="1">
        <f t="shared" si="155"/>
        <v>4</v>
      </c>
      <c r="BE253" s="1">
        <f t="shared" si="156"/>
        <v>2</v>
      </c>
      <c r="BF253" s="1">
        <f t="shared" si="157"/>
        <v>10</v>
      </c>
      <c r="BG253" s="1">
        <f t="shared" si="158"/>
        <v>11</v>
      </c>
      <c r="BH253" s="1">
        <f t="shared" si="159"/>
        <v>5</v>
      </c>
      <c r="BI253" s="1">
        <f t="shared" si="160"/>
        <v>43</v>
      </c>
      <c r="BJ253" s="1">
        <f t="shared" si="161"/>
        <v>4</v>
      </c>
      <c r="BK253" s="1">
        <f t="shared" si="162"/>
        <v>3</v>
      </c>
      <c r="BL253" s="1">
        <f t="shared" si="163"/>
        <v>66</v>
      </c>
      <c r="BM253" s="1">
        <f t="shared" si="164"/>
        <v>3</v>
      </c>
      <c r="BN253" s="1">
        <f t="shared" si="165"/>
        <v>34</v>
      </c>
      <c r="BO253" s="1">
        <f t="shared" si="166"/>
        <v>3</v>
      </c>
      <c r="BP253" s="1">
        <f t="shared" si="167"/>
        <v>127</v>
      </c>
      <c r="BQ253" s="1">
        <f t="shared" si="168"/>
        <v>1</v>
      </c>
      <c r="BR253" s="1">
        <f t="shared" si="169"/>
        <v>0</v>
      </c>
      <c r="BS253" s="1">
        <f t="shared" si="170"/>
        <v>1</v>
      </c>
      <c r="BT253" s="1">
        <f t="shared" si="171"/>
        <v>0</v>
      </c>
      <c r="BU253" s="1">
        <f t="shared" si="172"/>
        <v>1</v>
      </c>
      <c r="BV253" s="1">
        <f t="shared" si="173"/>
        <v>0</v>
      </c>
      <c r="BW253" s="1">
        <f t="shared" si="174"/>
        <v>1</v>
      </c>
      <c r="BX253" s="1">
        <f t="shared" si="175"/>
        <v>0</v>
      </c>
      <c r="BY253" s="1">
        <f t="shared" si="176"/>
        <v>1</v>
      </c>
      <c r="BZ253" s="1">
        <f t="shared" si="177"/>
        <v>0</v>
      </c>
      <c r="CA253" s="1">
        <f t="shared" si="178"/>
        <v>1</v>
      </c>
      <c r="CB253" s="1">
        <f t="shared" si="179"/>
        <v>0</v>
      </c>
      <c r="CC253" s="1">
        <f t="shared" si="180"/>
        <v>14</v>
      </c>
      <c r="CD253" s="1">
        <f t="shared" si="181"/>
        <v>1</v>
      </c>
      <c r="CE253" s="1">
        <f t="shared" si="182"/>
        <v>0</v>
      </c>
      <c r="CF253" s="1">
        <f t="shared" si="183"/>
        <v>0</v>
      </c>
      <c r="CG253" s="1">
        <f t="shared" si="184"/>
        <v>10</v>
      </c>
      <c r="CH253" s="1">
        <f t="shared" si="185"/>
        <v>9</v>
      </c>
      <c r="CI253" s="1">
        <f t="shared" si="186"/>
        <v>126</v>
      </c>
      <c r="CJ253" s="1">
        <f t="shared" si="187"/>
        <v>53</v>
      </c>
      <c r="CK253" s="1">
        <f t="shared" si="188"/>
        <v>1</v>
      </c>
      <c r="CL253" s="1">
        <f t="shared" si="189"/>
        <v>90</v>
      </c>
      <c r="CM253" s="1">
        <f t="shared" si="190"/>
        <v>38</v>
      </c>
      <c r="CN253" s="1">
        <f t="shared" si="191"/>
        <v>752</v>
      </c>
    </row>
    <row r="254" spans="1:92" ht="13.15" customHeight="1">
      <c r="A254" s="26"/>
      <c r="B254" s="27" t="s">
        <v>1770</v>
      </c>
      <c r="C254" s="13" t="s">
        <v>1097</v>
      </c>
      <c r="D254" s="28" t="s">
        <v>1405</v>
      </c>
      <c r="E254" s="20">
        <v>611850</v>
      </c>
      <c r="F254" s="20">
        <v>6569484</v>
      </c>
      <c r="G254" s="29" t="s">
        <v>1166</v>
      </c>
      <c r="H254" s="20">
        <v>102.09</v>
      </c>
      <c r="I254" s="20">
        <v>0.7</v>
      </c>
      <c r="J254" s="20"/>
      <c r="K254" s="20">
        <v>12.2</v>
      </c>
      <c r="L254" s="33">
        <v>4.6500000000000004</v>
      </c>
      <c r="M254" s="33">
        <f t="shared" ref="M254:M287" si="194">H254-L254</f>
        <v>97.44</v>
      </c>
      <c r="N254" s="31">
        <v>35411</v>
      </c>
      <c r="O254" s="28" t="s">
        <v>1418</v>
      </c>
      <c r="P254" s="21" t="s">
        <v>83</v>
      </c>
      <c r="Q254" s="32">
        <v>0.3</v>
      </c>
      <c r="R254" s="21" t="s">
        <v>1419</v>
      </c>
      <c r="S254" s="32">
        <v>0.7</v>
      </c>
      <c r="T254" s="21" t="s">
        <v>1129</v>
      </c>
      <c r="U254" s="32">
        <v>1.2</v>
      </c>
      <c r="V254" s="21" t="s">
        <v>1420</v>
      </c>
      <c r="W254" s="32">
        <v>0</v>
      </c>
      <c r="X254" s="21"/>
      <c r="Y254" s="32">
        <v>0</v>
      </c>
      <c r="Z254" s="21"/>
      <c r="AA254" s="32">
        <v>0</v>
      </c>
      <c r="AB254" s="21"/>
      <c r="AC254" s="32">
        <v>0</v>
      </c>
      <c r="AD254" s="21"/>
      <c r="AE254" s="32">
        <v>0</v>
      </c>
      <c r="AF254" s="21"/>
      <c r="AG254" s="32">
        <v>0</v>
      </c>
      <c r="AH254" s="21"/>
      <c r="AI254" s="42" t="s">
        <v>79</v>
      </c>
      <c r="AJ254" s="42" t="s">
        <v>80</v>
      </c>
      <c r="AM254" s="1" t="s">
        <v>575</v>
      </c>
      <c r="AN254" s="1" t="s">
        <v>1103</v>
      </c>
      <c r="AO254" s="13" t="str">
        <f>algandmed!AP254</f>
        <v>PA on hävinud või likvideeritud 1999.a juulis.</v>
      </c>
      <c r="AP254" s="13" t="str">
        <f>algandmed!AQ254</f>
        <v>Proovi ei saa võtta. PA-st pole kunagi proove võetud.</v>
      </c>
      <c r="AQ254" s="13" t="str">
        <f>algandmed!AR254</f>
        <v>-</v>
      </c>
      <c r="AR254" s="13" t="str">
        <f>algandmed!AS254</f>
        <v>-</v>
      </c>
      <c r="AS254" s="28" t="s">
        <v>1104</v>
      </c>
      <c r="AU254" s="1">
        <f t="shared" si="146"/>
        <v>0</v>
      </c>
      <c r="AV254" s="1">
        <f t="shared" si="147"/>
        <v>3</v>
      </c>
      <c r="AW254" s="1">
        <f t="shared" si="148"/>
        <v>10</v>
      </c>
      <c r="AX254" s="1">
        <f t="shared" si="149"/>
        <v>34</v>
      </c>
      <c r="AY254" s="1">
        <f t="shared" si="150"/>
        <v>6</v>
      </c>
      <c r="AZ254" s="1">
        <f t="shared" si="151"/>
        <v>7</v>
      </c>
      <c r="BA254" s="1">
        <f t="shared" si="152"/>
        <v>14</v>
      </c>
      <c r="BB254" s="1">
        <f t="shared" si="153"/>
        <v>6</v>
      </c>
      <c r="BC254" s="1">
        <f t="shared" si="154"/>
        <v>3</v>
      </c>
      <c r="BD254" s="1">
        <f t="shared" si="155"/>
        <v>0</v>
      </c>
      <c r="BE254" s="1">
        <f t="shared" si="156"/>
        <v>4</v>
      </c>
      <c r="BF254" s="1">
        <f t="shared" si="157"/>
        <v>4</v>
      </c>
      <c r="BG254" s="1">
        <f t="shared" si="158"/>
        <v>5</v>
      </c>
      <c r="BH254" s="1">
        <f t="shared" si="159"/>
        <v>5</v>
      </c>
      <c r="BI254" s="1">
        <f t="shared" si="160"/>
        <v>43</v>
      </c>
      <c r="BJ254" s="1">
        <f t="shared" si="161"/>
        <v>4</v>
      </c>
      <c r="BK254" s="1">
        <f t="shared" si="162"/>
        <v>3</v>
      </c>
      <c r="BL254" s="1">
        <f t="shared" si="163"/>
        <v>58</v>
      </c>
      <c r="BM254" s="1">
        <f t="shared" si="164"/>
        <v>3</v>
      </c>
      <c r="BN254" s="1">
        <f t="shared" si="165"/>
        <v>34</v>
      </c>
      <c r="BO254" s="1">
        <f t="shared" si="166"/>
        <v>3</v>
      </c>
      <c r="BP254" s="1">
        <f t="shared" si="167"/>
        <v>105</v>
      </c>
      <c r="BQ254" s="1">
        <f t="shared" si="168"/>
        <v>1</v>
      </c>
      <c r="BR254" s="1">
        <f t="shared" si="169"/>
        <v>0</v>
      </c>
      <c r="BS254" s="1">
        <f t="shared" si="170"/>
        <v>1</v>
      </c>
      <c r="BT254" s="1">
        <f t="shared" si="171"/>
        <v>0</v>
      </c>
      <c r="BU254" s="1">
        <f t="shared" si="172"/>
        <v>1</v>
      </c>
      <c r="BV254" s="1">
        <f t="shared" si="173"/>
        <v>0</v>
      </c>
      <c r="BW254" s="1">
        <f t="shared" si="174"/>
        <v>1</v>
      </c>
      <c r="BX254" s="1">
        <f t="shared" si="175"/>
        <v>0</v>
      </c>
      <c r="BY254" s="1">
        <f t="shared" si="176"/>
        <v>1</v>
      </c>
      <c r="BZ254" s="1">
        <f t="shared" si="177"/>
        <v>0</v>
      </c>
      <c r="CA254" s="1">
        <f t="shared" si="178"/>
        <v>1</v>
      </c>
      <c r="CB254" s="1">
        <f t="shared" si="179"/>
        <v>0</v>
      </c>
      <c r="CC254" s="1">
        <f t="shared" si="180"/>
        <v>14</v>
      </c>
      <c r="CD254" s="1">
        <f t="shared" si="181"/>
        <v>1</v>
      </c>
      <c r="CE254" s="1">
        <f t="shared" si="182"/>
        <v>0</v>
      </c>
      <c r="CF254" s="1">
        <f t="shared" si="183"/>
        <v>0</v>
      </c>
      <c r="CG254" s="1">
        <f t="shared" si="184"/>
        <v>10</v>
      </c>
      <c r="CH254" s="1">
        <f t="shared" si="185"/>
        <v>9</v>
      </c>
      <c r="CI254" s="1">
        <f t="shared" si="186"/>
        <v>46</v>
      </c>
      <c r="CJ254" s="1">
        <f t="shared" si="187"/>
        <v>53</v>
      </c>
      <c r="CK254" s="1">
        <f t="shared" si="188"/>
        <v>1</v>
      </c>
      <c r="CL254" s="1">
        <f t="shared" si="189"/>
        <v>1</v>
      </c>
      <c r="CM254" s="1">
        <f t="shared" si="190"/>
        <v>38</v>
      </c>
      <c r="CN254" s="1">
        <f t="shared" si="191"/>
        <v>533</v>
      </c>
    </row>
    <row r="255" spans="1:92" ht="13.15" customHeight="1">
      <c r="A255" s="26"/>
      <c r="B255" s="27" t="s">
        <v>1421</v>
      </c>
      <c r="C255" s="13" t="s">
        <v>1097</v>
      </c>
      <c r="D255" s="28" t="s">
        <v>1405</v>
      </c>
      <c r="E255" s="20">
        <v>611895.03</v>
      </c>
      <c r="F255" s="20">
        <v>6569526.54</v>
      </c>
      <c r="G255" s="29" t="s">
        <v>1166</v>
      </c>
      <c r="H255" s="20">
        <v>101.4</v>
      </c>
      <c r="I255" s="20">
        <v>0.1</v>
      </c>
      <c r="J255" s="20"/>
      <c r="K255" s="20">
        <v>12</v>
      </c>
      <c r="L255" s="33">
        <v>5.33</v>
      </c>
      <c r="M255" s="33">
        <f t="shared" si="194"/>
        <v>96.070000000000007</v>
      </c>
      <c r="N255" s="31">
        <v>35411</v>
      </c>
      <c r="O255" s="28" t="s">
        <v>1422</v>
      </c>
      <c r="P255" s="21" t="s">
        <v>83</v>
      </c>
      <c r="Q255" s="32">
        <v>0.2</v>
      </c>
      <c r="R255" s="21" t="s">
        <v>77</v>
      </c>
      <c r="S255" s="32">
        <v>1.2</v>
      </c>
      <c r="T255" s="21" t="s">
        <v>1423</v>
      </c>
      <c r="U255" s="32">
        <v>0</v>
      </c>
      <c r="V255" s="21"/>
      <c r="W255" s="32">
        <v>0</v>
      </c>
      <c r="X255" s="21"/>
      <c r="Y255" s="32">
        <v>0</v>
      </c>
      <c r="Z255" s="21"/>
      <c r="AA255" s="32">
        <v>0</v>
      </c>
      <c r="AB255" s="21"/>
      <c r="AC255" s="32">
        <v>0</v>
      </c>
      <c r="AD255" s="21"/>
      <c r="AE255" s="32">
        <v>0</v>
      </c>
      <c r="AF255" s="21"/>
      <c r="AG255" s="32">
        <v>0</v>
      </c>
      <c r="AH255" s="21"/>
      <c r="AI255" s="42" t="s">
        <v>79</v>
      </c>
      <c r="AJ255" s="42" t="s">
        <v>80</v>
      </c>
      <c r="AM255" s="1" t="s">
        <v>575</v>
      </c>
      <c r="AN255" s="1" t="s">
        <v>1103</v>
      </c>
      <c r="AO255" s="13" t="str">
        <f>algandmed!AP255</f>
        <v>PA on avariis. Manteltoru ülemine osa on välja tõmmatud ja PA kinni varisenud.</v>
      </c>
      <c r="AP255" s="13" t="str">
        <f>algandmed!AQ255</f>
        <v>Proovi ei saa võtta. PA-st pole kunagi proove võetud.</v>
      </c>
      <c r="AQ255" s="13" t="str">
        <f>algandmed!AR255</f>
        <v>-</v>
      </c>
      <c r="AR255" s="13" t="str">
        <f>algandmed!AS255</f>
        <v>PA õige asukoht tuleb leida lahtikaevamisega, puhastada settest ja nõuetekohaselt likvideerida. PA taastamine pole otstarbekas. (PA koordinaadid võivad olla ka 611900,9; 6569531,4)</v>
      </c>
      <c r="AS255" s="28" t="s">
        <v>1104</v>
      </c>
      <c r="AU255" s="1">
        <f t="shared" si="146"/>
        <v>0</v>
      </c>
      <c r="AV255" s="1">
        <f t="shared" si="147"/>
        <v>4</v>
      </c>
      <c r="AW255" s="1">
        <f t="shared" si="148"/>
        <v>10</v>
      </c>
      <c r="AX255" s="1">
        <f t="shared" si="149"/>
        <v>34</v>
      </c>
      <c r="AY255" s="1">
        <f t="shared" si="150"/>
        <v>9</v>
      </c>
      <c r="AZ255" s="1">
        <f t="shared" si="151"/>
        <v>10</v>
      </c>
      <c r="BA255" s="1">
        <f t="shared" si="152"/>
        <v>14</v>
      </c>
      <c r="BB255" s="1">
        <f t="shared" si="153"/>
        <v>5</v>
      </c>
      <c r="BC255" s="1">
        <f t="shared" si="154"/>
        <v>3</v>
      </c>
      <c r="BD255" s="1">
        <f t="shared" si="155"/>
        <v>0</v>
      </c>
      <c r="BE255" s="1">
        <f t="shared" si="156"/>
        <v>2</v>
      </c>
      <c r="BF255" s="1">
        <f t="shared" si="157"/>
        <v>4</v>
      </c>
      <c r="BG255" s="1">
        <f t="shared" si="158"/>
        <v>5</v>
      </c>
      <c r="BH255" s="1">
        <f t="shared" si="159"/>
        <v>5</v>
      </c>
      <c r="BI255" s="1">
        <f t="shared" si="160"/>
        <v>43</v>
      </c>
      <c r="BJ255" s="1">
        <f t="shared" si="161"/>
        <v>4</v>
      </c>
      <c r="BK255" s="1">
        <f t="shared" si="162"/>
        <v>3</v>
      </c>
      <c r="BL255" s="1">
        <f t="shared" si="163"/>
        <v>14</v>
      </c>
      <c r="BM255" s="1">
        <f t="shared" si="164"/>
        <v>3</v>
      </c>
      <c r="BN255" s="1">
        <f t="shared" si="165"/>
        <v>50</v>
      </c>
      <c r="BO255" s="1">
        <f t="shared" si="166"/>
        <v>1</v>
      </c>
      <c r="BP255" s="1">
        <f t="shared" si="167"/>
        <v>0</v>
      </c>
      <c r="BQ255" s="1">
        <f t="shared" si="168"/>
        <v>1</v>
      </c>
      <c r="BR255" s="1">
        <f t="shared" si="169"/>
        <v>0</v>
      </c>
      <c r="BS255" s="1">
        <f t="shared" si="170"/>
        <v>1</v>
      </c>
      <c r="BT255" s="1">
        <f t="shared" si="171"/>
        <v>0</v>
      </c>
      <c r="BU255" s="1">
        <f t="shared" si="172"/>
        <v>1</v>
      </c>
      <c r="BV255" s="1">
        <f t="shared" si="173"/>
        <v>0</v>
      </c>
      <c r="BW255" s="1">
        <f t="shared" si="174"/>
        <v>1</v>
      </c>
      <c r="BX255" s="1">
        <f t="shared" si="175"/>
        <v>0</v>
      </c>
      <c r="BY255" s="1">
        <f t="shared" si="176"/>
        <v>1</v>
      </c>
      <c r="BZ255" s="1">
        <f t="shared" si="177"/>
        <v>0</v>
      </c>
      <c r="CA255" s="1">
        <f t="shared" si="178"/>
        <v>1</v>
      </c>
      <c r="CB255" s="1">
        <f t="shared" si="179"/>
        <v>0</v>
      </c>
      <c r="CC255" s="1">
        <f t="shared" si="180"/>
        <v>14</v>
      </c>
      <c r="CD255" s="1">
        <f t="shared" si="181"/>
        <v>1</v>
      </c>
      <c r="CE255" s="1">
        <f t="shared" si="182"/>
        <v>0</v>
      </c>
      <c r="CF255" s="1">
        <f t="shared" si="183"/>
        <v>0</v>
      </c>
      <c r="CG255" s="1">
        <f t="shared" si="184"/>
        <v>10</v>
      </c>
      <c r="CH255" s="1">
        <f t="shared" si="185"/>
        <v>9</v>
      </c>
      <c r="CI255" s="1">
        <f t="shared" si="186"/>
        <v>78</v>
      </c>
      <c r="CJ255" s="1">
        <f t="shared" si="187"/>
        <v>53</v>
      </c>
      <c r="CK255" s="1">
        <f t="shared" si="188"/>
        <v>1</v>
      </c>
      <c r="CL255" s="1">
        <f t="shared" si="189"/>
        <v>180</v>
      </c>
      <c r="CM255" s="1">
        <f t="shared" si="190"/>
        <v>38</v>
      </c>
      <c r="CN255" s="1">
        <f t="shared" si="191"/>
        <v>613</v>
      </c>
    </row>
    <row r="256" spans="1:92" ht="13.15" customHeight="1">
      <c r="A256" s="26" t="s">
        <v>1424</v>
      </c>
      <c r="B256" s="27" t="s">
        <v>1771</v>
      </c>
      <c r="C256" s="13" t="s">
        <v>1097</v>
      </c>
      <c r="D256" s="28" t="s">
        <v>1425</v>
      </c>
      <c r="E256" s="20">
        <v>611586</v>
      </c>
      <c r="F256" s="20">
        <v>6568820</v>
      </c>
      <c r="G256" s="29" t="s">
        <v>1105</v>
      </c>
      <c r="H256" s="20">
        <v>101.44999999999999</v>
      </c>
      <c r="I256" s="20">
        <v>0.6</v>
      </c>
      <c r="J256" s="20"/>
      <c r="K256" s="20">
        <v>12.2</v>
      </c>
      <c r="L256" s="33">
        <v>5.17</v>
      </c>
      <c r="M256" s="33">
        <f t="shared" si="194"/>
        <v>96.279999999999987</v>
      </c>
      <c r="N256" s="31">
        <v>35411</v>
      </c>
      <c r="O256" s="28" t="s">
        <v>1426</v>
      </c>
      <c r="P256" s="21" t="s">
        <v>83</v>
      </c>
      <c r="Q256" s="32">
        <v>0.4</v>
      </c>
      <c r="R256" s="21" t="s">
        <v>1427</v>
      </c>
      <c r="S256" s="32">
        <v>1.1000000000000001</v>
      </c>
      <c r="T256" s="21" t="s">
        <v>1107</v>
      </c>
      <c r="U256" s="32">
        <v>1.7</v>
      </c>
      <c r="V256" s="21" t="s">
        <v>1428</v>
      </c>
      <c r="W256" s="32">
        <v>0</v>
      </c>
      <c r="X256" s="21"/>
      <c r="Y256" s="32">
        <v>0</v>
      </c>
      <c r="Z256" s="21"/>
      <c r="AA256" s="32">
        <v>0</v>
      </c>
      <c r="AB256" s="21"/>
      <c r="AC256" s="32">
        <v>0</v>
      </c>
      <c r="AD256" s="21"/>
      <c r="AE256" s="32">
        <v>0</v>
      </c>
      <c r="AF256" s="21"/>
      <c r="AG256" s="32">
        <v>0</v>
      </c>
      <c r="AH256" s="21"/>
      <c r="AI256" s="42" t="s">
        <v>79</v>
      </c>
      <c r="AJ256" s="42" t="s">
        <v>80</v>
      </c>
      <c r="AK256" s="3" t="s">
        <v>1845</v>
      </c>
      <c r="AM256" s="1" t="s">
        <v>575</v>
      </c>
      <c r="AN256" s="1" t="s">
        <v>1103</v>
      </c>
      <c r="AO256" s="13" t="str">
        <f>algandmed!AP256</f>
        <v>VPA on hävinud.</v>
      </c>
      <c r="AP256" s="13" t="str">
        <f>algandmed!AQ256</f>
        <v>-</v>
      </c>
      <c r="AQ256" s="13" t="str">
        <f>algandmed!AR256</f>
        <v>-</v>
      </c>
      <c r="AR256" s="13" t="str">
        <f>algandmed!AS256</f>
        <v>-</v>
      </c>
      <c r="AS256" s="28" t="s">
        <v>1104</v>
      </c>
      <c r="AU256" s="1">
        <f t="shared" si="146"/>
        <v>5</v>
      </c>
      <c r="AV256" s="1">
        <f t="shared" si="147"/>
        <v>3</v>
      </c>
      <c r="AW256" s="1">
        <f t="shared" si="148"/>
        <v>10</v>
      </c>
      <c r="AX256" s="1">
        <f t="shared" si="149"/>
        <v>33</v>
      </c>
      <c r="AY256" s="1">
        <f t="shared" si="150"/>
        <v>6</v>
      </c>
      <c r="AZ256" s="1">
        <f t="shared" si="151"/>
        <v>7</v>
      </c>
      <c r="BA256" s="1">
        <f t="shared" si="152"/>
        <v>14</v>
      </c>
      <c r="BB256" s="1">
        <f t="shared" si="153"/>
        <v>6</v>
      </c>
      <c r="BC256" s="1">
        <f t="shared" si="154"/>
        <v>3</v>
      </c>
      <c r="BD256" s="1">
        <f t="shared" si="155"/>
        <v>0</v>
      </c>
      <c r="BE256" s="1">
        <f t="shared" si="156"/>
        <v>4</v>
      </c>
      <c r="BF256" s="1">
        <f t="shared" si="157"/>
        <v>4</v>
      </c>
      <c r="BG256" s="1">
        <f t="shared" si="158"/>
        <v>5</v>
      </c>
      <c r="BH256" s="1">
        <f t="shared" si="159"/>
        <v>5</v>
      </c>
      <c r="BI256" s="1">
        <f t="shared" si="160"/>
        <v>44</v>
      </c>
      <c r="BJ256" s="1">
        <f t="shared" si="161"/>
        <v>4</v>
      </c>
      <c r="BK256" s="1">
        <f t="shared" si="162"/>
        <v>3</v>
      </c>
      <c r="BL256" s="1">
        <f t="shared" si="163"/>
        <v>67</v>
      </c>
      <c r="BM256" s="1">
        <f t="shared" si="164"/>
        <v>3</v>
      </c>
      <c r="BN256" s="1">
        <f t="shared" si="165"/>
        <v>19</v>
      </c>
      <c r="BO256" s="1">
        <f t="shared" si="166"/>
        <v>3</v>
      </c>
      <c r="BP256" s="1">
        <f t="shared" si="167"/>
        <v>61</v>
      </c>
      <c r="BQ256" s="1">
        <f t="shared" si="168"/>
        <v>1</v>
      </c>
      <c r="BR256" s="1">
        <f t="shared" si="169"/>
        <v>0</v>
      </c>
      <c r="BS256" s="1">
        <f t="shared" si="170"/>
        <v>1</v>
      </c>
      <c r="BT256" s="1">
        <f t="shared" si="171"/>
        <v>0</v>
      </c>
      <c r="BU256" s="1">
        <f t="shared" si="172"/>
        <v>1</v>
      </c>
      <c r="BV256" s="1">
        <f t="shared" si="173"/>
        <v>0</v>
      </c>
      <c r="BW256" s="1">
        <f t="shared" si="174"/>
        <v>1</v>
      </c>
      <c r="BX256" s="1">
        <f t="shared" si="175"/>
        <v>0</v>
      </c>
      <c r="BY256" s="1">
        <f t="shared" si="176"/>
        <v>1</v>
      </c>
      <c r="BZ256" s="1">
        <f t="shared" si="177"/>
        <v>0</v>
      </c>
      <c r="CA256" s="1">
        <f t="shared" si="178"/>
        <v>1</v>
      </c>
      <c r="CB256" s="1">
        <f t="shared" si="179"/>
        <v>0</v>
      </c>
      <c r="CC256" s="1">
        <f t="shared" si="180"/>
        <v>14</v>
      </c>
      <c r="CD256" s="1">
        <f t="shared" si="181"/>
        <v>1</v>
      </c>
      <c r="CE256" s="1">
        <f t="shared" si="182"/>
        <v>81</v>
      </c>
      <c r="CF256" s="1">
        <f t="shared" si="183"/>
        <v>0</v>
      </c>
      <c r="CG256" s="1">
        <f t="shared" si="184"/>
        <v>10</v>
      </c>
      <c r="CH256" s="1">
        <f t="shared" si="185"/>
        <v>9</v>
      </c>
      <c r="CI256" s="1">
        <f t="shared" si="186"/>
        <v>15</v>
      </c>
      <c r="CJ256" s="1">
        <f t="shared" si="187"/>
        <v>1</v>
      </c>
      <c r="CK256" s="1">
        <f t="shared" si="188"/>
        <v>1</v>
      </c>
      <c r="CL256" s="1">
        <f t="shared" si="189"/>
        <v>1</v>
      </c>
      <c r="CM256" s="1">
        <f t="shared" si="190"/>
        <v>38</v>
      </c>
      <c r="CN256" s="1">
        <f t="shared" si="191"/>
        <v>486</v>
      </c>
    </row>
    <row r="257" spans="1:92" ht="13.15" customHeight="1">
      <c r="A257" s="2">
        <v>19886</v>
      </c>
      <c r="B257" s="3" t="s">
        <v>1429</v>
      </c>
      <c r="C257" s="13" t="s">
        <v>1430</v>
      </c>
      <c r="D257" s="3" t="s">
        <v>1431</v>
      </c>
      <c r="E257" s="33">
        <v>611204.93000000005</v>
      </c>
      <c r="F257" s="33">
        <v>6571426.9500000002</v>
      </c>
      <c r="G257" s="4" t="s">
        <v>1432</v>
      </c>
      <c r="H257" s="5">
        <v>99.33</v>
      </c>
      <c r="I257" s="5">
        <v>0.88</v>
      </c>
      <c r="J257" s="5">
        <v>13</v>
      </c>
      <c r="K257" s="5">
        <v>13</v>
      </c>
      <c r="L257" s="24">
        <v>10.220000000000001</v>
      </c>
      <c r="M257" s="33">
        <f t="shared" si="194"/>
        <v>89.11</v>
      </c>
      <c r="N257" s="6">
        <v>38926</v>
      </c>
      <c r="O257" s="1" t="s">
        <v>1433</v>
      </c>
      <c r="P257" s="7" t="s">
        <v>1434</v>
      </c>
      <c r="Q257" s="8">
        <v>2.8</v>
      </c>
      <c r="R257" s="7" t="s">
        <v>1435</v>
      </c>
      <c r="S257" s="8">
        <v>3.2</v>
      </c>
      <c r="T257" s="7" t="s">
        <v>1436</v>
      </c>
      <c r="AI257" s="42" t="s">
        <v>1437</v>
      </c>
      <c r="AJ257" s="44" t="s">
        <v>1438</v>
      </c>
      <c r="AK257" s="3" t="s">
        <v>1818</v>
      </c>
      <c r="AL257" s="42" t="s">
        <v>1439</v>
      </c>
      <c r="AM257" s="1" t="s">
        <v>575</v>
      </c>
      <c r="AN257" s="1" t="s">
        <v>1103</v>
      </c>
      <c r="AO257" s="13" t="str">
        <f>algandmed!AP257</f>
        <v>VPA on terve. Avamiseks padrunvõti 17 või 6-kantvõti 8. Puuraugu põhjas pehme õline sete ja veepinnal naftasaaduste kiht.</v>
      </c>
      <c r="AP257" s="13" t="str">
        <f>algandmed!AQ257</f>
        <v>Proovi ei võeta, kuna see iseloomustaks vaid naftasaaduste lahustuvust vees.</v>
      </c>
      <c r="AQ257" s="13" t="str">
        <f>algandmed!AR257</f>
        <v>-</v>
      </c>
      <c r="AR257" s="13" t="str">
        <f>algandmed!AS257</f>
        <v>Jätkata seiret.</v>
      </c>
      <c r="AS257" s="1" t="s">
        <v>60</v>
      </c>
      <c r="AU257" s="1">
        <f t="shared" si="146"/>
        <v>5</v>
      </c>
      <c r="AV257" s="1">
        <f t="shared" si="147"/>
        <v>7</v>
      </c>
      <c r="AW257" s="1">
        <f t="shared" si="148"/>
        <v>10</v>
      </c>
      <c r="AX257" s="1">
        <f t="shared" si="149"/>
        <v>16</v>
      </c>
      <c r="AY257" s="1">
        <f t="shared" si="150"/>
        <v>9</v>
      </c>
      <c r="AZ257" s="1">
        <f t="shared" si="151"/>
        <v>10</v>
      </c>
      <c r="BA257" s="1">
        <f t="shared" si="152"/>
        <v>14</v>
      </c>
      <c r="BB257" s="1">
        <f t="shared" si="153"/>
        <v>5</v>
      </c>
      <c r="BC257" s="1">
        <f t="shared" si="154"/>
        <v>4</v>
      </c>
      <c r="BD257" s="1">
        <f t="shared" si="155"/>
        <v>2</v>
      </c>
      <c r="BE257" s="1">
        <f t="shared" si="156"/>
        <v>2</v>
      </c>
      <c r="BF257" s="1">
        <f t="shared" si="157"/>
        <v>5</v>
      </c>
      <c r="BG257" s="1">
        <f t="shared" si="158"/>
        <v>5</v>
      </c>
      <c r="BH257" s="1">
        <f t="shared" si="159"/>
        <v>5</v>
      </c>
      <c r="BI257" s="1">
        <f t="shared" si="160"/>
        <v>46</v>
      </c>
      <c r="BJ257" s="1">
        <f t="shared" si="161"/>
        <v>152</v>
      </c>
      <c r="BK257" s="1">
        <f t="shared" si="162"/>
        <v>3</v>
      </c>
      <c r="BL257" s="1">
        <f t="shared" si="163"/>
        <v>90</v>
      </c>
      <c r="BM257" s="1">
        <f t="shared" si="164"/>
        <v>3</v>
      </c>
      <c r="BN257" s="1">
        <f t="shared" si="165"/>
        <v>67</v>
      </c>
      <c r="BO257" s="1">
        <f t="shared" si="166"/>
        <v>0</v>
      </c>
      <c r="BP257" s="1">
        <f t="shared" si="167"/>
        <v>0</v>
      </c>
      <c r="BQ257" s="1">
        <f t="shared" si="168"/>
        <v>0</v>
      </c>
      <c r="BR257" s="1">
        <f t="shared" si="169"/>
        <v>0</v>
      </c>
      <c r="BS257" s="1">
        <f t="shared" si="170"/>
        <v>0</v>
      </c>
      <c r="BT257" s="1">
        <f t="shared" si="171"/>
        <v>0</v>
      </c>
      <c r="BU257" s="1">
        <f t="shared" si="172"/>
        <v>0</v>
      </c>
      <c r="BV257" s="1">
        <f t="shared" si="173"/>
        <v>0</v>
      </c>
      <c r="BW257" s="1">
        <f t="shared" si="174"/>
        <v>0</v>
      </c>
      <c r="BX257" s="1">
        <f t="shared" si="175"/>
        <v>0</v>
      </c>
      <c r="BY257" s="1">
        <f t="shared" si="176"/>
        <v>0</v>
      </c>
      <c r="BZ257" s="1">
        <f t="shared" si="177"/>
        <v>0</v>
      </c>
      <c r="CA257" s="1">
        <f t="shared" si="178"/>
        <v>0</v>
      </c>
      <c r="CB257" s="1">
        <f t="shared" si="179"/>
        <v>0</v>
      </c>
      <c r="CC257" s="1">
        <f t="shared" si="180"/>
        <v>28</v>
      </c>
      <c r="CD257" s="1">
        <f t="shared" si="181"/>
        <v>11</v>
      </c>
      <c r="CE257" s="1">
        <f t="shared" si="182"/>
        <v>83</v>
      </c>
      <c r="CF257" s="1">
        <f t="shared" si="183"/>
        <v>12</v>
      </c>
      <c r="CG257" s="1">
        <f t="shared" si="184"/>
        <v>10</v>
      </c>
      <c r="CH257" s="1">
        <f t="shared" si="185"/>
        <v>9</v>
      </c>
      <c r="CI257" s="1">
        <f t="shared" si="186"/>
        <v>121</v>
      </c>
      <c r="CJ257" s="1">
        <f t="shared" si="187"/>
        <v>76</v>
      </c>
      <c r="CK257" s="1">
        <f t="shared" si="188"/>
        <v>1</v>
      </c>
      <c r="CL257" s="1">
        <f t="shared" si="189"/>
        <v>15</v>
      </c>
      <c r="CM257" s="1">
        <f t="shared" si="190"/>
        <v>105</v>
      </c>
      <c r="CN257" s="1">
        <f t="shared" si="191"/>
        <v>931</v>
      </c>
    </row>
    <row r="258" spans="1:92" ht="13.15" customHeight="1">
      <c r="A258" s="2">
        <v>19887</v>
      </c>
      <c r="B258" s="3" t="s">
        <v>1440</v>
      </c>
      <c r="C258" s="13" t="s">
        <v>1430</v>
      </c>
      <c r="D258" s="3" t="s">
        <v>1431</v>
      </c>
      <c r="E258" s="33">
        <v>611319.35</v>
      </c>
      <c r="F258" s="33">
        <v>6571397.5899999999</v>
      </c>
      <c r="G258" s="4" t="s">
        <v>1432</v>
      </c>
      <c r="H258" s="5">
        <v>98.62</v>
      </c>
      <c r="I258" s="5">
        <v>0.75</v>
      </c>
      <c r="J258" s="5">
        <v>12.3</v>
      </c>
      <c r="K258" s="5">
        <v>12.4</v>
      </c>
      <c r="L258" s="24">
        <v>9.33</v>
      </c>
      <c r="M258" s="33">
        <f t="shared" si="194"/>
        <v>89.29</v>
      </c>
      <c r="N258" s="6">
        <v>38926</v>
      </c>
      <c r="O258" s="1" t="s">
        <v>1441</v>
      </c>
      <c r="P258" s="7" t="s">
        <v>1442</v>
      </c>
      <c r="Q258" s="8">
        <v>0.2</v>
      </c>
      <c r="R258" s="7" t="s">
        <v>1443</v>
      </c>
      <c r="S258" s="8">
        <v>0.4</v>
      </c>
      <c r="T258" s="7" t="s">
        <v>1444</v>
      </c>
      <c r="U258" s="8">
        <v>0.7</v>
      </c>
      <c r="V258" s="7" t="s">
        <v>1445</v>
      </c>
      <c r="W258" s="8">
        <v>1.4</v>
      </c>
      <c r="X258" s="7" t="s">
        <v>1446</v>
      </c>
      <c r="AI258" s="42" t="s">
        <v>1437</v>
      </c>
      <c r="AJ258" s="44" t="s">
        <v>1438</v>
      </c>
      <c r="AK258" s="3" t="s">
        <v>1818</v>
      </c>
      <c r="AL258" s="42" t="s">
        <v>1439</v>
      </c>
      <c r="AM258" s="1" t="s">
        <v>575</v>
      </c>
      <c r="AN258" s="1" t="s">
        <v>1103</v>
      </c>
      <c r="AO258" s="13" t="str">
        <f>algandmed!AP258</f>
        <v>VPA on terve. Avamiseks padrunvõti 17 või 6-kantvõti 8. Algne sügavus oli oli 12,4m. Veepinnal naftasaaduste kihti pole.</v>
      </c>
      <c r="AP258" s="13" t="str">
        <f>algandmed!AQ258</f>
        <v>Proov võeti pumbaga MP-1. VPA läbilõike lubjakivi osas on kihid, mis annavad pumpamisel veepinnale õli laike.</v>
      </c>
      <c r="AQ258" s="13" t="str">
        <f>algandmed!AR258</f>
        <v>Proovi võtmisel 22.09.2017 oli vett VPA-s 31l, pumba sügavus 12,8m manteltoru otsast. Proov võeti pärast 4-kordse veekoguse välja pumpamist (7 minutit) sagedusel 250Hz. q 0,3. S 0,01</v>
      </c>
      <c r="AR258" s="13" t="str">
        <f>algandmed!AS258</f>
        <v>Jätkata seiret.</v>
      </c>
      <c r="AS258" s="1" t="s">
        <v>60</v>
      </c>
      <c r="AU258" s="1">
        <f t="shared" ref="AU258:AU319" si="195">LEN(A258)</f>
        <v>5</v>
      </c>
      <c r="AV258" s="1">
        <f t="shared" ref="AV258:AV319" si="196">LEN(B258)</f>
        <v>7</v>
      </c>
      <c r="AW258" s="1">
        <f t="shared" ref="AW258:AW319" si="197">LEN(C258)</f>
        <v>10</v>
      </c>
      <c r="AX258" s="1">
        <f t="shared" ref="AX258:AX319" si="198">LEN(D258)</f>
        <v>16</v>
      </c>
      <c r="AY258" s="1">
        <f t="shared" ref="AY258:AY319" si="199">LEN(E258)</f>
        <v>9</v>
      </c>
      <c r="AZ258" s="1">
        <f t="shared" ref="AZ258:AZ319" si="200">LEN(F258)</f>
        <v>10</v>
      </c>
      <c r="BA258" s="1">
        <f t="shared" ref="BA258:BA319" si="201">LEN(G258)</f>
        <v>14</v>
      </c>
      <c r="BB258" s="1">
        <f t="shared" ref="BB258:BB319" si="202">LEN(H258)</f>
        <v>5</v>
      </c>
      <c r="BC258" s="1">
        <f t="shared" ref="BC258:BC319" si="203">LEN(I258)</f>
        <v>4</v>
      </c>
      <c r="BD258" s="1">
        <f t="shared" ref="BD258:BD319" si="204">LEN(J258)</f>
        <v>4</v>
      </c>
      <c r="BE258" s="1">
        <f t="shared" ref="BE258:BE319" si="205">LEN(K258)</f>
        <v>4</v>
      </c>
      <c r="BF258" s="1">
        <f t="shared" ref="BF258:BF319" si="206">LEN(L258)</f>
        <v>4</v>
      </c>
      <c r="BG258" s="1">
        <f t="shared" ref="BG258:BG319" si="207">LEN(M258)</f>
        <v>5</v>
      </c>
      <c r="BH258" s="1">
        <f t="shared" ref="BH258:BH319" si="208">LEN(N258)</f>
        <v>5</v>
      </c>
      <c r="BI258" s="1">
        <f t="shared" ref="BI258:BI319" si="209">LEN(O258)</f>
        <v>45</v>
      </c>
      <c r="BJ258" s="1">
        <f t="shared" ref="BJ258:BJ319" si="210">LEN(P258)</f>
        <v>35</v>
      </c>
      <c r="BK258" s="1">
        <f t="shared" ref="BK258:BK319" si="211">LEN(Q258)</f>
        <v>3</v>
      </c>
      <c r="BL258" s="1">
        <f t="shared" ref="BL258:BL319" si="212">LEN(R258)</f>
        <v>85</v>
      </c>
      <c r="BM258" s="1">
        <f t="shared" ref="BM258:BM319" si="213">LEN(S258)</f>
        <v>3</v>
      </c>
      <c r="BN258" s="1">
        <f t="shared" ref="BN258:BN319" si="214">LEN(T258)</f>
        <v>52</v>
      </c>
      <c r="BO258" s="1">
        <f t="shared" ref="BO258:BO319" si="215">LEN(U258)</f>
        <v>3</v>
      </c>
      <c r="BP258" s="1">
        <f t="shared" ref="BP258:BP319" si="216">LEN(V258)</f>
        <v>129</v>
      </c>
      <c r="BQ258" s="1">
        <f t="shared" ref="BQ258:BQ319" si="217">LEN(W258)</f>
        <v>3</v>
      </c>
      <c r="BR258" s="1">
        <f t="shared" ref="BR258:BR319" si="218">LEN(X258)</f>
        <v>104</v>
      </c>
      <c r="BS258" s="1">
        <f t="shared" ref="BS258:BS319" si="219">LEN(Y258)</f>
        <v>0</v>
      </c>
      <c r="BT258" s="1">
        <f t="shared" ref="BT258:BT319" si="220">LEN(Z258)</f>
        <v>0</v>
      </c>
      <c r="BU258" s="1">
        <f t="shared" ref="BU258:BU319" si="221">LEN(AA258)</f>
        <v>0</v>
      </c>
      <c r="BV258" s="1">
        <f t="shared" ref="BV258:BV319" si="222">LEN(AB258)</f>
        <v>0</v>
      </c>
      <c r="BW258" s="1">
        <f t="shared" ref="BW258:BW319" si="223">LEN(AC258)</f>
        <v>0</v>
      </c>
      <c r="BX258" s="1">
        <f t="shared" ref="BX258:BX319" si="224">LEN(AD258)</f>
        <v>0</v>
      </c>
      <c r="BY258" s="1">
        <f t="shared" ref="BY258:BY319" si="225">LEN(AE258)</f>
        <v>0</v>
      </c>
      <c r="BZ258" s="1">
        <f t="shared" ref="BZ258:BZ319" si="226">LEN(AF258)</f>
        <v>0</v>
      </c>
      <c r="CA258" s="1">
        <f t="shared" ref="CA258:CA319" si="227">LEN(AG258)</f>
        <v>0</v>
      </c>
      <c r="CB258" s="1">
        <f t="shared" ref="CB258:CB319" si="228">LEN(AH258)</f>
        <v>0</v>
      </c>
      <c r="CC258" s="1">
        <f t="shared" ref="CC258:CC319" si="229">LEN(AI258)</f>
        <v>28</v>
      </c>
      <c r="CD258" s="1">
        <f t="shared" ref="CD258:CD319" si="230">LEN(AJ258)</f>
        <v>11</v>
      </c>
      <c r="CE258" s="1">
        <f t="shared" ref="CE258:CE319" si="231">LEN(AK258)</f>
        <v>83</v>
      </c>
      <c r="CF258" s="1">
        <f t="shared" ref="CF258:CF319" si="232">LEN(AL258)</f>
        <v>12</v>
      </c>
      <c r="CG258" s="1">
        <f t="shared" ref="CG258:CG319" si="233">LEN(AM258)</f>
        <v>10</v>
      </c>
      <c r="CH258" s="1">
        <f t="shared" ref="CH258:CH319" si="234">LEN(AN258)</f>
        <v>9</v>
      </c>
      <c r="CI258" s="1">
        <f t="shared" ref="CI258:CI319" si="235">LEN(AO258)</f>
        <v>120</v>
      </c>
      <c r="CJ258" s="1">
        <f t="shared" ref="CJ258:CJ319" si="236">LEN(AP258)</f>
        <v>109</v>
      </c>
      <c r="CK258" s="1">
        <f t="shared" ref="CK258:CK319" si="237">LEN(AQ258)</f>
        <v>182</v>
      </c>
      <c r="CL258" s="1">
        <f t="shared" ref="CL258:CL319" si="238">LEN(AR258)</f>
        <v>15</v>
      </c>
      <c r="CM258" s="1">
        <f t="shared" ref="CM258:CM319" si="239">LEN(AS258)</f>
        <v>105</v>
      </c>
      <c r="CN258" s="1">
        <f t="shared" ref="CN258:CN319" si="240">SUM(AU258:CM258)</f>
        <v>1248</v>
      </c>
    </row>
    <row r="259" spans="1:92" ht="13.15" customHeight="1">
      <c r="B259" s="3" t="s">
        <v>1718</v>
      </c>
      <c r="C259" s="13" t="s">
        <v>1430</v>
      </c>
      <c r="D259" s="3" t="s">
        <v>1431</v>
      </c>
      <c r="E259" s="33">
        <v>611276.13</v>
      </c>
      <c r="F259" s="33">
        <v>6571363.4100000001</v>
      </c>
      <c r="G259" s="4" t="s">
        <v>1432</v>
      </c>
      <c r="H259" s="5">
        <v>98.12</v>
      </c>
      <c r="I259" s="5">
        <v>0.52</v>
      </c>
      <c r="J259" s="5">
        <v>12.68</v>
      </c>
      <c r="K259" s="5">
        <v>12.9</v>
      </c>
      <c r="L259" s="24">
        <v>8.9</v>
      </c>
      <c r="M259" s="33">
        <f t="shared" si="194"/>
        <v>89.22</v>
      </c>
      <c r="N259" s="6">
        <v>41193</v>
      </c>
      <c r="O259" s="1" t="s">
        <v>1447</v>
      </c>
      <c r="P259" s="9" t="s">
        <v>75</v>
      </c>
      <c r="Q259" s="8">
        <v>0.7</v>
      </c>
      <c r="R259" s="9" t="s">
        <v>77</v>
      </c>
      <c r="S259" s="8">
        <v>1.5</v>
      </c>
      <c r="T259" s="9" t="s">
        <v>78</v>
      </c>
      <c r="AI259" s="42" t="s">
        <v>1437</v>
      </c>
      <c r="AJ259" s="44" t="s">
        <v>1438</v>
      </c>
      <c r="AK259" s="3" t="s">
        <v>1818</v>
      </c>
      <c r="AL259" s="42" t="s">
        <v>1439</v>
      </c>
      <c r="AM259" s="1" t="s">
        <v>575</v>
      </c>
      <c r="AN259" s="1" t="s">
        <v>1103</v>
      </c>
      <c r="AO259" s="13" t="str">
        <f>algandmed!AP259</f>
        <v>VPA on terve. Avamiseks 6-kantvõti 8. Algne sügavus oli oli 12,9m. Veepinnal naftasaaduste kihti pole.</v>
      </c>
      <c r="AP259" s="13" t="str">
        <f>algandmed!AQ259</f>
        <v>Proov võeti pumbaga MP-1. VPA läbilõike lubjakivi osas on kihid, mis annavad pumpamisel veepinnale õli laike.</v>
      </c>
      <c r="AQ259" s="13" t="str">
        <f>algandmed!AR259</f>
        <v>Proovi võtmisel 22.09.2017 oli vett VPA-s 23,5l, pumba sügavus 12,85m manteltoru otsast. Proov võeti pärast 4-kordse veekoguse välja pumpamist (10 minutit) sagedusel 200Hz. q 0,17. S 0,5</v>
      </c>
      <c r="AR259" s="13" t="str">
        <f>algandmed!AS259</f>
        <v>Jätkata seiret.</v>
      </c>
      <c r="AS259" s="1" t="s">
        <v>1448</v>
      </c>
      <c r="AU259" s="1">
        <f t="shared" si="195"/>
        <v>0</v>
      </c>
      <c r="AV259" s="1">
        <f t="shared" si="196"/>
        <v>5</v>
      </c>
      <c r="AW259" s="1">
        <f t="shared" si="197"/>
        <v>10</v>
      </c>
      <c r="AX259" s="1">
        <f t="shared" si="198"/>
        <v>16</v>
      </c>
      <c r="AY259" s="1">
        <f t="shared" si="199"/>
        <v>9</v>
      </c>
      <c r="AZ259" s="1">
        <f t="shared" si="200"/>
        <v>10</v>
      </c>
      <c r="BA259" s="1">
        <f t="shared" si="201"/>
        <v>14</v>
      </c>
      <c r="BB259" s="1">
        <f t="shared" si="202"/>
        <v>5</v>
      </c>
      <c r="BC259" s="1">
        <f t="shared" si="203"/>
        <v>4</v>
      </c>
      <c r="BD259" s="1">
        <f t="shared" si="204"/>
        <v>5</v>
      </c>
      <c r="BE259" s="1">
        <f t="shared" si="205"/>
        <v>4</v>
      </c>
      <c r="BF259" s="1">
        <f t="shared" si="206"/>
        <v>3</v>
      </c>
      <c r="BG259" s="1">
        <f t="shared" si="207"/>
        <v>5</v>
      </c>
      <c r="BH259" s="1">
        <f t="shared" si="208"/>
        <v>5</v>
      </c>
      <c r="BI259" s="1">
        <f t="shared" si="209"/>
        <v>65</v>
      </c>
      <c r="BJ259" s="1">
        <f t="shared" si="210"/>
        <v>11</v>
      </c>
      <c r="BK259" s="1">
        <f t="shared" si="211"/>
        <v>3</v>
      </c>
      <c r="BL259" s="1">
        <f t="shared" si="212"/>
        <v>14</v>
      </c>
      <c r="BM259" s="1">
        <f t="shared" si="213"/>
        <v>3</v>
      </c>
      <c r="BN259" s="1">
        <f t="shared" si="214"/>
        <v>9</v>
      </c>
      <c r="BO259" s="1">
        <f t="shared" si="215"/>
        <v>0</v>
      </c>
      <c r="BP259" s="1">
        <f t="shared" si="216"/>
        <v>0</v>
      </c>
      <c r="BQ259" s="1">
        <f t="shared" si="217"/>
        <v>0</v>
      </c>
      <c r="BR259" s="1">
        <f t="shared" si="218"/>
        <v>0</v>
      </c>
      <c r="BS259" s="1">
        <f t="shared" si="219"/>
        <v>0</v>
      </c>
      <c r="BT259" s="1">
        <f t="shared" si="220"/>
        <v>0</v>
      </c>
      <c r="BU259" s="1">
        <f t="shared" si="221"/>
        <v>0</v>
      </c>
      <c r="BV259" s="1">
        <f t="shared" si="222"/>
        <v>0</v>
      </c>
      <c r="BW259" s="1">
        <f t="shared" si="223"/>
        <v>0</v>
      </c>
      <c r="BX259" s="1">
        <f t="shared" si="224"/>
        <v>0</v>
      </c>
      <c r="BY259" s="1">
        <f t="shared" si="225"/>
        <v>0</v>
      </c>
      <c r="BZ259" s="1">
        <f t="shared" si="226"/>
        <v>0</v>
      </c>
      <c r="CA259" s="1">
        <f t="shared" si="227"/>
        <v>0</v>
      </c>
      <c r="CB259" s="1">
        <f t="shared" si="228"/>
        <v>0</v>
      </c>
      <c r="CC259" s="1">
        <f t="shared" si="229"/>
        <v>28</v>
      </c>
      <c r="CD259" s="1">
        <f t="shared" si="230"/>
        <v>11</v>
      </c>
      <c r="CE259" s="1">
        <f t="shared" si="231"/>
        <v>83</v>
      </c>
      <c r="CF259" s="1">
        <f t="shared" si="232"/>
        <v>12</v>
      </c>
      <c r="CG259" s="1">
        <f t="shared" si="233"/>
        <v>10</v>
      </c>
      <c r="CH259" s="1">
        <f t="shared" si="234"/>
        <v>9</v>
      </c>
      <c r="CI259" s="1">
        <f t="shared" si="235"/>
        <v>102</v>
      </c>
      <c r="CJ259" s="1">
        <f t="shared" si="236"/>
        <v>109</v>
      </c>
      <c r="CK259" s="1">
        <f t="shared" si="237"/>
        <v>186</v>
      </c>
      <c r="CL259" s="1">
        <f t="shared" si="238"/>
        <v>15</v>
      </c>
      <c r="CM259" s="1">
        <f t="shared" si="239"/>
        <v>45</v>
      </c>
      <c r="CN259" s="1">
        <f t="shared" si="240"/>
        <v>810</v>
      </c>
    </row>
    <row r="260" spans="1:92" ht="13.15" customHeight="1">
      <c r="B260" s="3" t="s">
        <v>1780</v>
      </c>
      <c r="C260" s="1" t="s">
        <v>1449</v>
      </c>
      <c r="D260" s="3" t="s">
        <v>1450</v>
      </c>
      <c r="E260" s="33">
        <v>612691.73</v>
      </c>
      <c r="F260" s="33">
        <v>6571589.0199999996</v>
      </c>
      <c r="G260" s="4" t="s">
        <v>1226</v>
      </c>
      <c r="H260" s="35">
        <v>93.84</v>
      </c>
      <c r="I260" s="5">
        <v>0.43</v>
      </c>
      <c r="J260" s="5">
        <v>5.63</v>
      </c>
      <c r="K260" s="5">
        <v>5.6</v>
      </c>
      <c r="L260" s="24">
        <v>5.65</v>
      </c>
      <c r="M260" s="33">
        <f t="shared" si="194"/>
        <v>88.19</v>
      </c>
      <c r="N260" s="6">
        <v>42852</v>
      </c>
      <c r="O260" s="1" t="s">
        <v>1451</v>
      </c>
      <c r="P260" s="9" t="s">
        <v>1452</v>
      </c>
      <c r="Q260" s="8">
        <v>0.4</v>
      </c>
      <c r="R260" s="9" t="s">
        <v>1453</v>
      </c>
      <c r="S260" s="8">
        <v>1.2</v>
      </c>
      <c r="T260" s="9" t="s">
        <v>1454</v>
      </c>
      <c r="U260" s="8">
        <v>4.3</v>
      </c>
      <c r="V260" s="9" t="s">
        <v>1455</v>
      </c>
      <c r="AI260" s="42" t="s">
        <v>1230</v>
      </c>
      <c r="AJ260" s="34" t="s">
        <v>1231</v>
      </c>
      <c r="AK260" s="3" t="s">
        <v>1819</v>
      </c>
      <c r="AM260" s="1" t="s">
        <v>575</v>
      </c>
      <c r="AN260" s="1" t="s">
        <v>1103</v>
      </c>
      <c r="AO260" s="13" t="str">
        <f>algandmed!AP260</f>
        <v>VPA on terve. Avamiseks padrun- ja lehtvõti 13. Sisemine plasttoru 12cm metallmanteltorust madalama. Veepinnal naftasaaduste kihti pole. Põhjas pehme sete, mis pole masuut.</v>
      </c>
      <c r="AP260" s="13" t="str">
        <f>algandmed!AQ260</f>
        <v>Proov võeti pumbaga MP-1.</v>
      </c>
      <c r="AQ260" s="13" t="str">
        <f>algandmed!AR260</f>
        <v>Proovi võtmisel 22.09.2017 oli vett VPA-s 12l, pumba sügavus oli 5,75m manteltoru otsast. Proov võeti pärast 1-kordse veekoguse välja pumpamist (2 minutiga alanes veetase pumbani). q 0,1. S 0,92</v>
      </c>
      <c r="AR260" s="13" t="str">
        <f>algandmed!AS260</f>
        <v>Jätkata seiret.</v>
      </c>
      <c r="AS260" s="1" t="s">
        <v>1456</v>
      </c>
      <c r="AU260" s="1">
        <f t="shared" si="195"/>
        <v>0</v>
      </c>
      <c r="AV260" s="1">
        <f t="shared" si="196"/>
        <v>6</v>
      </c>
      <c r="AW260" s="1">
        <f t="shared" si="197"/>
        <v>10</v>
      </c>
      <c r="AX260" s="1">
        <f t="shared" si="198"/>
        <v>16</v>
      </c>
      <c r="AY260" s="1">
        <f t="shared" si="199"/>
        <v>9</v>
      </c>
      <c r="AZ260" s="1">
        <f t="shared" si="200"/>
        <v>10</v>
      </c>
      <c r="BA260" s="1">
        <f t="shared" si="201"/>
        <v>14</v>
      </c>
      <c r="BB260" s="1">
        <f t="shared" si="202"/>
        <v>5</v>
      </c>
      <c r="BC260" s="1">
        <f t="shared" si="203"/>
        <v>4</v>
      </c>
      <c r="BD260" s="1">
        <f t="shared" si="204"/>
        <v>4</v>
      </c>
      <c r="BE260" s="1">
        <f t="shared" si="205"/>
        <v>3</v>
      </c>
      <c r="BF260" s="1">
        <f t="shared" si="206"/>
        <v>4</v>
      </c>
      <c r="BG260" s="1">
        <f t="shared" si="207"/>
        <v>5</v>
      </c>
      <c r="BH260" s="1">
        <f t="shared" si="208"/>
        <v>5</v>
      </c>
      <c r="BI260" s="1">
        <f t="shared" si="209"/>
        <v>56</v>
      </c>
      <c r="BJ260" s="1">
        <f t="shared" si="210"/>
        <v>38</v>
      </c>
      <c r="BK260" s="1">
        <f t="shared" si="211"/>
        <v>3</v>
      </c>
      <c r="BL260" s="1">
        <f t="shared" si="212"/>
        <v>17</v>
      </c>
      <c r="BM260" s="1">
        <f t="shared" si="213"/>
        <v>3</v>
      </c>
      <c r="BN260" s="1">
        <f t="shared" si="214"/>
        <v>22</v>
      </c>
      <c r="BO260" s="1">
        <f t="shared" si="215"/>
        <v>3</v>
      </c>
      <c r="BP260" s="1">
        <f t="shared" si="216"/>
        <v>24</v>
      </c>
      <c r="BQ260" s="1">
        <f t="shared" si="217"/>
        <v>0</v>
      </c>
      <c r="BR260" s="1">
        <f t="shared" si="218"/>
        <v>0</v>
      </c>
      <c r="BS260" s="1">
        <f t="shared" si="219"/>
        <v>0</v>
      </c>
      <c r="BT260" s="1">
        <f t="shared" si="220"/>
        <v>0</v>
      </c>
      <c r="BU260" s="1">
        <f t="shared" si="221"/>
        <v>0</v>
      </c>
      <c r="BV260" s="1">
        <f t="shared" si="222"/>
        <v>0</v>
      </c>
      <c r="BW260" s="1">
        <f t="shared" si="223"/>
        <v>0</v>
      </c>
      <c r="BX260" s="1">
        <f t="shared" si="224"/>
        <v>0</v>
      </c>
      <c r="BY260" s="1">
        <f t="shared" si="225"/>
        <v>0</v>
      </c>
      <c r="BZ260" s="1">
        <f t="shared" si="226"/>
        <v>0</v>
      </c>
      <c r="CA260" s="1">
        <f t="shared" si="227"/>
        <v>0</v>
      </c>
      <c r="CB260" s="1">
        <f t="shared" si="228"/>
        <v>0</v>
      </c>
      <c r="CC260" s="1">
        <f t="shared" si="229"/>
        <v>32</v>
      </c>
      <c r="CD260" s="1">
        <f t="shared" si="230"/>
        <v>11</v>
      </c>
      <c r="CE260" s="1">
        <f t="shared" si="231"/>
        <v>72</v>
      </c>
      <c r="CF260" s="1">
        <f t="shared" si="232"/>
        <v>0</v>
      </c>
      <c r="CG260" s="1">
        <f t="shared" si="233"/>
        <v>10</v>
      </c>
      <c r="CH260" s="1">
        <f t="shared" si="234"/>
        <v>9</v>
      </c>
      <c r="CI260" s="1">
        <f t="shared" si="235"/>
        <v>172</v>
      </c>
      <c r="CJ260" s="1">
        <f t="shared" si="236"/>
        <v>25</v>
      </c>
      <c r="CK260" s="1">
        <f t="shared" si="237"/>
        <v>194</v>
      </c>
      <c r="CL260" s="1">
        <f t="shared" si="238"/>
        <v>15</v>
      </c>
      <c r="CM260" s="1">
        <f t="shared" si="239"/>
        <v>80</v>
      </c>
      <c r="CN260" s="1">
        <f t="shared" si="240"/>
        <v>881</v>
      </c>
    </row>
    <row r="261" spans="1:92" ht="13.15" customHeight="1">
      <c r="B261" s="3" t="s">
        <v>1781</v>
      </c>
      <c r="C261" s="1" t="s">
        <v>1449</v>
      </c>
      <c r="D261" s="3" t="s">
        <v>1450</v>
      </c>
      <c r="E261" s="30">
        <v>612801.77</v>
      </c>
      <c r="F261" s="30">
        <v>6571585.3499999996</v>
      </c>
      <c r="G261" s="4" t="s">
        <v>1457</v>
      </c>
      <c r="H261" s="35">
        <v>94.79</v>
      </c>
      <c r="I261" s="5">
        <v>0.69</v>
      </c>
      <c r="J261" s="5">
        <v>6.07</v>
      </c>
      <c r="K261" s="5">
        <v>6</v>
      </c>
      <c r="L261" s="24">
        <v>4.99</v>
      </c>
      <c r="M261" s="33">
        <f t="shared" si="194"/>
        <v>89.800000000000011</v>
      </c>
      <c r="N261" s="6">
        <v>42852</v>
      </c>
      <c r="O261" s="1" t="s">
        <v>1458</v>
      </c>
      <c r="P261" s="9" t="s">
        <v>1459</v>
      </c>
      <c r="Q261" s="8">
        <v>1</v>
      </c>
      <c r="R261" s="9" t="s">
        <v>1460</v>
      </c>
      <c r="S261" s="8">
        <v>4</v>
      </c>
      <c r="T261" s="9" t="s">
        <v>1461</v>
      </c>
      <c r="U261" s="8">
        <v>4.8</v>
      </c>
      <c r="V261" s="9" t="s">
        <v>1455</v>
      </c>
      <c r="AI261" s="42" t="s">
        <v>1437</v>
      </c>
      <c r="AJ261" s="34" t="s">
        <v>1438</v>
      </c>
      <c r="AK261" s="3" t="s">
        <v>1818</v>
      </c>
      <c r="AM261" s="1" t="s">
        <v>575</v>
      </c>
      <c r="AN261" s="1" t="s">
        <v>1103</v>
      </c>
      <c r="AO261" s="13" t="str">
        <f>algandmed!AP261</f>
        <v>VPA on terve. Avamiseks padrun- ja lehtvõti 13, kuid päise kaas on lahtiselt peal. Veepinnal võib esineda naftasaaduste kiht.</v>
      </c>
      <c r="AP261" s="13" t="str">
        <f>algandmed!AQ261</f>
        <v>Proovi ei võeta, kuna see iseloomustaks vaid naftasaaduste lahustuvust vees.</v>
      </c>
      <c r="AQ261" s="13" t="str">
        <f>algandmed!AR261</f>
        <v>-</v>
      </c>
      <c r="AR261" s="13" t="str">
        <f>algandmed!AS261</f>
        <v>Eemaldada VPA-st naftasaadused (vajadusel korduvalt) ja jätkata seiret.</v>
      </c>
      <c r="AS261" s="1" t="s">
        <v>1456</v>
      </c>
      <c r="AU261" s="1">
        <f t="shared" si="195"/>
        <v>0</v>
      </c>
      <c r="AV261" s="1">
        <f t="shared" si="196"/>
        <v>6</v>
      </c>
      <c r="AW261" s="1">
        <f t="shared" si="197"/>
        <v>10</v>
      </c>
      <c r="AX261" s="1">
        <f t="shared" si="198"/>
        <v>16</v>
      </c>
      <c r="AY261" s="1">
        <f t="shared" si="199"/>
        <v>9</v>
      </c>
      <c r="AZ261" s="1">
        <f t="shared" si="200"/>
        <v>10</v>
      </c>
      <c r="BA261" s="1">
        <f t="shared" si="201"/>
        <v>14</v>
      </c>
      <c r="BB261" s="1">
        <f t="shared" si="202"/>
        <v>5</v>
      </c>
      <c r="BC261" s="1">
        <f t="shared" si="203"/>
        <v>4</v>
      </c>
      <c r="BD261" s="1">
        <f t="shared" si="204"/>
        <v>4</v>
      </c>
      <c r="BE261" s="1">
        <f t="shared" si="205"/>
        <v>1</v>
      </c>
      <c r="BF261" s="1">
        <f t="shared" si="206"/>
        <v>4</v>
      </c>
      <c r="BG261" s="1">
        <f t="shared" si="207"/>
        <v>4</v>
      </c>
      <c r="BH261" s="1">
        <f t="shared" si="208"/>
        <v>5</v>
      </c>
      <c r="BI261" s="1">
        <f t="shared" si="209"/>
        <v>56</v>
      </c>
      <c r="BJ261" s="1">
        <f t="shared" si="210"/>
        <v>32</v>
      </c>
      <c r="BK261" s="1">
        <f t="shared" si="211"/>
        <v>1</v>
      </c>
      <c r="BL261" s="1">
        <f t="shared" si="212"/>
        <v>40</v>
      </c>
      <c r="BM261" s="1">
        <f t="shared" si="213"/>
        <v>1</v>
      </c>
      <c r="BN261" s="1">
        <f t="shared" si="214"/>
        <v>34</v>
      </c>
      <c r="BO261" s="1">
        <f t="shared" si="215"/>
        <v>3</v>
      </c>
      <c r="BP261" s="1">
        <f t="shared" si="216"/>
        <v>24</v>
      </c>
      <c r="BQ261" s="1">
        <f t="shared" si="217"/>
        <v>0</v>
      </c>
      <c r="BR261" s="1">
        <f t="shared" si="218"/>
        <v>0</v>
      </c>
      <c r="BS261" s="1">
        <f t="shared" si="219"/>
        <v>0</v>
      </c>
      <c r="BT261" s="1">
        <f t="shared" si="220"/>
        <v>0</v>
      </c>
      <c r="BU261" s="1">
        <f t="shared" si="221"/>
        <v>0</v>
      </c>
      <c r="BV261" s="1">
        <f t="shared" si="222"/>
        <v>0</v>
      </c>
      <c r="BW261" s="1">
        <f t="shared" si="223"/>
        <v>0</v>
      </c>
      <c r="BX261" s="1">
        <f t="shared" si="224"/>
        <v>0</v>
      </c>
      <c r="BY261" s="1">
        <f t="shared" si="225"/>
        <v>0</v>
      </c>
      <c r="BZ261" s="1">
        <f t="shared" si="226"/>
        <v>0</v>
      </c>
      <c r="CA261" s="1">
        <f t="shared" si="227"/>
        <v>0</v>
      </c>
      <c r="CB261" s="1">
        <f t="shared" si="228"/>
        <v>0</v>
      </c>
      <c r="CC261" s="1">
        <f t="shared" si="229"/>
        <v>28</v>
      </c>
      <c r="CD261" s="1">
        <f t="shared" si="230"/>
        <v>11</v>
      </c>
      <c r="CE261" s="1">
        <f t="shared" si="231"/>
        <v>83</v>
      </c>
      <c r="CF261" s="1">
        <f t="shared" si="232"/>
        <v>0</v>
      </c>
      <c r="CG261" s="1">
        <f t="shared" si="233"/>
        <v>10</v>
      </c>
      <c r="CH261" s="1">
        <f t="shared" si="234"/>
        <v>9</v>
      </c>
      <c r="CI261" s="1">
        <f t="shared" si="235"/>
        <v>125</v>
      </c>
      <c r="CJ261" s="1">
        <f t="shared" si="236"/>
        <v>76</v>
      </c>
      <c r="CK261" s="1">
        <f t="shared" si="237"/>
        <v>1</v>
      </c>
      <c r="CL261" s="1">
        <f t="shared" si="238"/>
        <v>71</v>
      </c>
      <c r="CM261" s="1">
        <f t="shared" si="239"/>
        <v>80</v>
      </c>
      <c r="CN261" s="1">
        <f t="shared" si="240"/>
        <v>777</v>
      </c>
    </row>
    <row r="262" spans="1:92" ht="13.15" customHeight="1">
      <c r="B262" s="3" t="s">
        <v>1782</v>
      </c>
      <c r="C262" s="1" t="s">
        <v>1449</v>
      </c>
      <c r="D262" s="3" t="s">
        <v>1450</v>
      </c>
      <c r="E262" s="5">
        <v>612764.30000000005</v>
      </c>
      <c r="F262" s="5">
        <v>6571503.0999999996</v>
      </c>
      <c r="G262" s="4" t="s">
        <v>1457</v>
      </c>
      <c r="I262" s="5">
        <v>0.4</v>
      </c>
      <c r="K262" s="5">
        <v>4</v>
      </c>
      <c r="L262" s="24">
        <v>3.45</v>
      </c>
      <c r="M262" s="33">
        <f t="shared" si="194"/>
        <v>-3.45</v>
      </c>
      <c r="N262" s="6">
        <v>36648</v>
      </c>
      <c r="O262" s="1" t="s">
        <v>1462</v>
      </c>
      <c r="P262" s="9" t="s">
        <v>1463</v>
      </c>
      <c r="Q262" s="8">
        <v>3.3</v>
      </c>
      <c r="R262" s="9" t="s">
        <v>77</v>
      </c>
      <c r="AI262" s="42" t="s">
        <v>1437</v>
      </c>
      <c r="AJ262" s="34" t="s">
        <v>1438</v>
      </c>
      <c r="AK262" s="3" t="s">
        <v>1818</v>
      </c>
      <c r="AM262" s="1" t="s">
        <v>575</v>
      </c>
      <c r="AN262" s="1" t="s">
        <v>1103</v>
      </c>
      <c r="AO262" s="13" t="str">
        <f>algandmed!AP262</f>
        <v>VPA on likvideeritud pinnasereostuse puhastustööde käigus 2015.a</v>
      </c>
      <c r="AP262" s="13" t="str">
        <f>algandmed!AQ262</f>
        <v>-</v>
      </c>
      <c r="AQ262" s="13" t="str">
        <f>algandmed!AR262</f>
        <v>-</v>
      </c>
      <c r="AR262" s="13" t="str">
        <f>algandmed!AS262</f>
        <v>-</v>
      </c>
      <c r="AS262" s="1" t="s">
        <v>1456</v>
      </c>
      <c r="AU262" s="1">
        <f t="shared" si="195"/>
        <v>0</v>
      </c>
      <c r="AV262" s="1">
        <f t="shared" si="196"/>
        <v>6</v>
      </c>
      <c r="AW262" s="1">
        <f t="shared" si="197"/>
        <v>10</v>
      </c>
      <c r="AX262" s="1">
        <f t="shared" si="198"/>
        <v>16</v>
      </c>
      <c r="AY262" s="1">
        <f t="shared" si="199"/>
        <v>8</v>
      </c>
      <c r="AZ262" s="1">
        <f t="shared" si="200"/>
        <v>9</v>
      </c>
      <c r="BA262" s="1">
        <f t="shared" si="201"/>
        <v>14</v>
      </c>
      <c r="BB262" s="1">
        <f t="shared" si="202"/>
        <v>0</v>
      </c>
      <c r="BC262" s="1">
        <f t="shared" si="203"/>
        <v>3</v>
      </c>
      <c r="BD262" s="1">
        <f t="shared" si="204"/>
        <v>0</v>
      </c>
      <c r="BE262" s="1">
        <f t="shared" si="205"/>
        <v>1</v>
      </c>
      <c r="BF262" s="1">
        <f t="shared" si="206"/>
        <v>4</v>
      </c>
      <c r="BG262" s="1">
        <f t="shared" si="207"/>
        <v>5</v>
      </c>
      <c r="BH262" s="1">
        <f t="shared" si="208"/>
        <v>5</v>
      </c>
      <c r="BI262" s="1">
        <f t="shared" si="209"/>
        <v>56</v>
      </c>
      <c r="BJ262" s="1">
        <f t="shared" si="210"/>
        <v>86</v>
      </c>
      <c r="BK262" s="1">
        <f t="shared" si="211"/>
        <v>3</v>
      </c>
      <c r="BL262" s="1">
        <f t="shared" si="212"/>
        <v>14</v>
      </c>
      <c r="BM262" s="1">
        <f t="shared" si="213"/>
        <v>0</v>
      </c>
      <c r="BN262" s="1">
        <f t="shared" si="214"/>
        <v>0</v>
      </c>
      <c r="BO262" s="1">
        <f t="shared" si="215"/>
        <v>0</v>
      </c>
      <c r="BP262" s="1">
        <f t="shared" si="216"/>
        <v>0</v>
      </c>
      <c r="BQ262" s="1">
        <f t="shared" si="217"/>
        <v>0</v>
      </c>
      <c r="BR262" s="1">
        <f t="shared" si="218"/>
        <v>0</v>
      </c>
      <c r="BS262" s="1">
        <f t="shared" si="219"/>
        <v>0</v>
      </c>
      <c r="BT262" s="1">
        <f t="shared" si="220"/>
        <v>0</v>
      </c>
      <c r="BU262" s="1">
        <f t="shared" si="221"/>
        <v>0</v>
      </c>
      <c r="BV262" s="1">
        <f t="shared" si="222"/>
        <v>0</v>
      </c>
      <c r="BW262" s="1">
        <f t="shared" si="223"/>
        <v>0</v>
      </c>
      <c r="BX262" s="1">
        <f t="shared" si="224"/>
        <v>0</v>
      </c>
      <c r="BY262" s="1">
        <f t="shared" si="225"/>
        <v>0</v>
      </c>
      <c r="BZ262" s="1">
        <f t="shared" si="226"/>
        <v>0</v>
      </c>
      <c r="CA262" s="1">
        <f t="shared" si="227"/>
        <v>0</v>
      </c>
      <c r="CB262" s="1">
        <f t="shared" si="228"/>
        <v>0</v>
      </c>
      <c r="CC262" s="1">
        <f t="shared" si="229"/>
        <v>28</v>
      </c>
      <c r="CD262" s="1">
        <f t="shared" si="230"/>
        <v>11</v>
      </c>
      <c r="CE262" s="1">
        <f t="shared" si="231"/>
        <v>83</v>
      </c>
      <c r="CF262" s="1">
        <f t="shared" si="232"/>
        <v>0</v>
      </c>
      <c r="CG262" s="1">
        <f t="shared" si="233"/>
        <v>10</v>
      </c>
      <c r="CH262" s="1">
        <f t="shared" si="234"/>
        <v>9</v>
      </c>
      <c r="CI262" s="1">
        <f t="shared" si="235"/>
        <v>64</v>
      </c>
      <c r="CJ262" s="1">
        <f t="shared" si="236"/>
        <v>1</v>
      </c>
      <c r="CK262" s="1">
        <f t="shared" si="237"/>
        <v>1</v>
      </c>
      <c r="CL262" s="1">
        <f t="shared" si="238"/>
        <v>1</v>
      </c>
      <c r="CM262" s="1">
        <f t="shared" si="239"/>
        <v>80</v>
      </c>
      <c r="CN262" s="1">
        <f t="shared" si="240"/>
        <v>528</v>
      </c>
    </row>
    <row r="263" spans="1:92" ht="13.15" customHeight="1">
      <c r="B263" s="3" t="s">
        <v>1783</v>
      </c>
      <c r="C263" s="1" t="s">
        <v>1449</v>
      </c>
      <c r="D263" s="3" t="s">
        <v>1450</v>
      </c>
      <c r="E263" s="30">
        <v>612787.93000000005</v>
      </c>
      <c r="F263" s="30">
        <v>6571441.2999999998</v>
      </c>
      <c r="G263" s="4" t="s">
        <v>1457</v>
      </c>
      <c r="H263" s="35">
        <v>93.38</v>
      </c>
      <c r="I263" s="5">
        <v>0.38</v>
      </c>
      <c r="J263" s="5">
        <v>4.07</v>
      </c>
      <c r="K263" s="5">
        <v>4</v>
      </c>
      <c r="L263" s="24">
        <v>2.92</v>
      </c>
      <c r="M263" s="33">
        <f t="shared" si="194"/>
        <v>90.46</v>
      </c>
      <c r="N263" s="6">
        <v>42852</v>
      </c>
      <c r="O263" s="1" t="s">
        <v>1462</v>
      </c>
      <c r="P263" s="9" t="s">
        <v>1464</v>
      </c>
      <c r="Q263" s="8">
        <v>2.8</v>
      </c>
      <c r="R263" s="9" t="s">
        <v>1455</v>
      </c>
      <c r="AI263" s="42" t="s">
        <v>1437</v>
      </c>
      <c r="AJ263" s="34" t="s">
        <v>1438</v>
      </c>
      <c r="AK263" s="3" t="s">
        <v>1818</v>
      </c>
      <c r="AM263" s="1" t="s">
        <v>575</v>
      </c>
      <c r="AN263" s="1" t="s">
        <v>1103</v>
      </c>
      <c r="AO263" s="13" t="str">
        <f>algandmed!AP263</f>
        <v>VPA on terve. Avamiseks padrunvõti 13. Sisemine plasttoru 110mm. Kogu vedeliku sammas VPA-s on naftasaadus.</v>
      </c>
      <c r="AP263" s="13" t="str">
        <f>algandmed!AQ263</f>
        <v>Proovi ei võetud.</v>
      </c>
      <c r="AQ263" s="13" t="str">
        <f>algandmed!AR263</f>
        <v>-</v>
      </c>
      <c r="AR263" s="13" t="str">
        <f>algandmed!AS263</f>
        <v>Eemaldada VPA-st naftasaadused (vajadusel korduvalt) ja jätkata seiret.</v>
      </c>
      <c r="AS263" s="1" t="s">
        <v>1456</v>
      </c>
      <c r="AU263" s="1">
        <f t="shared" si="195"/>
        <v>0</v>
      </c>
      <c r="AV263" s="1">
        <f t="shared" si="196"/>
        <v>6</v>
      </c>
      <c r="AW263" s="1">
        <f t="shared" si="197"/>
        <v>10</v>
      </c>
      <c r="AX263" s="1">
        <f t="shared" si="198"/>
        <v>16</v>
      </c>
      <c r="AY263" s="1">
        <f t="shared" si="199"/>
        <v>9</v>
      </c>
      <c r="AZ263" s="1">
        <f t="shared" si="200"/>
        <v>9</v>
      </c>
      <c r="BA263" s="1">
        <f t="shared" si="201"/>
        <v>14</v>
      </c>
      <c r="BB263" s="1">
        <f t="shared" si="202"/>
        <v>5</v>
      </c>
      <c r="BC263" s="1">
        <f t="shared" si="203"/>
        <v>4</v>
      </c>
      <c r="BD263" s="1">
        <f t="shared" si="204"/>
        <v>4</v>
      </c>
      <c r="BE263" s="1">
        <f t="shared" si="205"/>
        <v>1</v>
      </c>
      <c r="BF263" s="1">
        <f t="shared" si="206"/>
        <v>4</v>
      </c>
      <c r="BG263" s="1">
        <f t="shared" si="207"/>
        <v>5</v>
      </c>
      <c r="BH263" s="1">
        <f t="shared" si="208"/>
        <v>5</v>
      </c>
      <c r="BI263" s="1">
        <f t="shared" si="209"/>
        <v>56</v>
      </c>
      <c r="BJ263" s="1">
        <f t="shared" si="210"/>
        <v>69</v>
      </c>
      <c r="BK263" s="1">
        <f t="shared" si="211"/>
        <v>3</v>
      </c>
      <c r="BL263" s="1">
        <f t="shared" si="212"/>
        <v>24</v>
      </c>
      <c r="BM263" s="1">
        <f t="shared" si="213"/>
        <v>0</v>
      </c>
      <c r="BN263" s="1">
        <f t="shared" si="214"/>
        <v>0</v>
      </c>
      <c r="BO263" s="1">
        <f t="shared" si="215"/>
        <v>0</v>
      </c>
      <c r="BP263" s="1">
        <f t="shared" si="216"/>
        <v>0</v>
      </c>
      <c r="BQ263" s="1">
        <f t="shared" si="217"/>
        <v>0</v>
      </c>
      <c r="BR263" s="1">
        <f t="shared" si="218"/>
        <v>0</v>
      </c>
      <c r="BS263" s="1">
        <f t="shared" si="219"/>
        <v>0</v>
      </c>
      <c r="BT263" s="1">
        <f t="shared" si="220"/>
        <v>0</v>
      </c>
      <c r="BU263" s="1">
        <f t="shared" si="221"/>
        <v>0</v>
      </c>
      <c r="BV263" s="1">
        <f t="shared" si="222"/>
        <v>0</v>
      </c>
      <c r="BW263" s="1">
        <f t="shared" si="223"/>
        <v>0</v>
      </c>
      <c r="BX263" s="1">
        <f t="shared" si="224"/>
        <v>0</v>
      </c>
      <c r="BY263" s="1">
        <f t="shared" si="225"/>
        <v>0</v>
      </c>
      <c r="BZ263" s="1">
        <f t="shared" si="226"/>
        <v>0</v>
      </c>
      <c r="CA263" s="1">
        <f t="shared" si="227"/>
        <v>0</v>
      </c>
      <c r="CB263" s="1">
        <f t="shared" si="228"/>
        <v>0</v>
      </c>
      <c r="CC263" s="1">
        <f t="shared" si="229"/>
        <v>28</v>
      </c>
      <c r="CD263" s="1">
        <f t="shared" si="230"/>
        <v>11</v>
      </c>
      <c r="CE263" s="1">
        <f t="shared" si="231"/>
        <v>83</v>
      </c>
      <c r="CF263" s="1">
        <f t="shared" si="232"/>
        <v>0</v>
      </c>
      <c r="CG263" s="1">
        <f t="shared" si="233"/>
        <v>10</v>
      </c>
      <c r="CH263" s="1">
        <f t="shared" si="234"/>
        <v>9</v>
      </c>
      <c r="CI263" s="1">
        <f t="shared" si="235"/>
        <v>107</v>
      </c>
      <c r="CJ263" s="1">
        <f t="shared" si="236"/>
        <v>17</v>
      </c>
      <c r="CK263" s="1">
        <f t="shared" si="237"/>
        <v>1</v>
      </c>
      <c r="CL263" s="1">
        <f t="shared" si="238"/>
        <v>71</v>
      </c>
      <c r="CM263" s="1">
        <f t="shared" si="239"/>
        <v>80</v>
      </c>
      <c r="CN263" s="1">
        <f t="shared" si="240"/>
        <v>661</v>
      </c>
    </row>
    <row r="264" spans="1:92" ht="13.15" customHeight="1">
      <c r="B264" s="3" t="s">
        <v>1784</v>
      </c>
      <c r="C264" s="1" t="s">
        <v>1449</v>
      </c>
      <c r="D264" s="3" t="s">
        <v>1450</v>
      </c>
      <c r="E264" s="30">
        <v>612708.93999999994</v>
      </c>
      <c r="F264" s="30">
        <v>6571566.3200000003</v>
      </c>
      <c r="G264" s="4" t="s">
        <v>1457</v>
      </c>
      <c r="H264" s="35">
        <v>93.69</v>
      </c>
      <c r="I264" s="5">
        <v>0.49</v>
      </c>
      <c r="K264" s="5">
        <v>6</v>
      </c>
      <c r="L264" s="24">
        <v>3.06</v>
      </c>
      <c r="M264" s="33">
        <f t="shared" si="194"/>
        <v>90.63</v>
      </c>
      <c r="N264" s="6">
        <v>42852</v>
      </c>
      <c r="O264" s="1" t="s">
        <v>1465</v>
      </c>
      <c r="P264" s="9" t="s">
        <v>1466</v>
      </c>
      <c r="Q264" s="8">
        <v>3</v>
      </c>
      <c r="R264" s="9" t="s">
        <v>1467</v>
      </c>
      <c r="S264" s="8">
        <v>4.2</v>
      </c>
      <c r="T264" s="9" t="s">
        <v>1455</v>
      </c>
      <c r="AI264" s="42" t="s">
        <v>1437</v>
      </c>
      <c r="AJ264" s="34" t="s">
        <v>1438</v>
      </c>
      <c r="AK264" s="3" t="s">
        <v>1818</v>
      </c>
      <c r="AL264" s="1" t="s">
        <v>414</v>
      </c>
      <c r="AM264" s="1" t="s">
        <v>575</v>
      </c>
      <c r="AN264" s="1" t="s">
        <v>1103</v>
      </c>
      <c r="AO264" s="13" t="str">
        <f>algandmed!AP264</f>
        <v>VPA on terve. Avamiseks padrunvõti 13. Sisemine 110mm plasttoru on 16cm metallkaitsetorust madalamal. Sügavust ei mõõdetud, kuna tegemist on paksu masuudiga, kuhu mõõdulint ega proovivõtja sisse ei lähe.</v>
      </c>
      <c r="AP264" s="13" t="str">
        <f>algandmed!AQ264</f>
        <v>Proovi ei võetud.</v>
      </c>
      <c r="AQ264" s="13" t="str">
        <f>algandmed!AR264</f>
        <v>-</v>
      </c>
      <c r="AR264" s="13" t="str">
        <f>algandmed!AS264</f>
        <v>Eemaldada VPA-st naftasaadused (vajadusel korduvalt) ja jätkata seiret.</v>
      </c>
      <c r="AS264" s="1" t="s">
        <v>1456</v>
      </c>
      <c r="AU264" s="1">
        <f t="shared" si="195"/>
        <v>0</v>
      </c>
      <c r="AV264" s="1">
        <f t="shared" si="196"/>
        <v>6</v>
      </c>
      <c r="AW264" s="1">
        <f t="shared" si="197"/>
        <v>10</v>
      </c>
      <c r="AX264" s="1">
        <f t="shared" si="198"/>
        <v>16</v>
      </c>
      <c r="AY264" s="1">
        <f t="shared" si="199"/>
        <v>9</v>
      </c>
      <c r="AZ264" s="1">
        <f t="shared" si="200"/>
        <v>10</v>
      </c>
      <c r="BA264" s="1">
        <f t="shared" si="201"/>
        <v>14</v>
      </c>
      <c r="BB264" s="1">
        <f t="shared" si="202"/>
        <v>5</v>
      </c>
      <c r="BC264" s="1">
        <f t="shared" si="203"/>
        <v>4</v>
      </c>
      <c r="BD264" s="1">
        <f t="shared" si="204"/>
        <v>0</v>
      </c>
      <c r="BE264" s="1">
        <f t="shared" si="205"/>
        <v>1</v>
      </c>
      <c r="BF264" s="1">
        <f t="shared" si="206"/>
        <v>4</v>
      </c>
      <c r="BG264" s="1">
        <f t="shared" si="207"/>
        <v>5</v>
      </c>
      <c r="BH264" s="1">
        <f t="shared" si="208"/>
        <v>5</v>
      </c>
      <c r="BI264" s="1">
        <f t="shared" si="209"/>
        <v>56</v>
      </c>
      <c r="BJ264" s="1">
        <f t="shared" si="210"/>
        <v>108</v>
      </c>
      <c r="BK264" s="1">
        <f t="shared" si="211"/>
        <v>1</v>
      </c>
      <c r="BL264" s="1">
        <f t="shared" si="212"/>
        <v>14</v>
      </c>
      <c r="BM264" s="1">
        <f t="shared" si="213"/>
        <v>3</v>
      </c>
      <c r="BN264" s="1">
        <f t="shared" si="214"/>
        <v>24</v>
      </c>
      <c r="BO264" s="1">
        <f t="shared" si="215"/>
        <v>0</v>
      </c>
      <c r="BP264" s="1">
        <f t="shared" si="216"/>
        <v>0</v>
      </c>
      <c r="BQ264" s="1">
        <f t="shared" si="217"/>
        <v>0</v>
      </c>
      <c r="BR264" s="1">
        <f t="shared" si="218"/>
        <v>0</v>
      </c>
      <c r="BS264" s="1">
        <f t="shared" si="219"/>
        <v>0</v>
      </c>
      <c r="BT264" s="1">
        <f t="shared" si="220"/>
        <v>0</v>
      </c>
      <c r="BU264" s="1">
        <f t="shared" si="221"/>
        <v>0</v>
      </c>
      <c r="BV264" s="1">
        <f t="shared" si="222"/>
        <v>0</v>
      </c>
      <c r="BW264" s="1">
        <f t="shared" si="223"/>
        <v>0</v>
      </c>
      <c r="BX264" s="1">
        <f t="shared" si="224"/>
        <v>0</v>
      </c>
      <c r="BY264" s="1">
        <f t="shared" si="225"/>
        <v>0</v>
      </c>
      <c r="BZ264" s="1">
        <f t="shared" si="226"/>
        <v>0</v>
      </c>
      <c r="CA264" s="1">
        <f t="shared" si="227"/>
        <v>0</v>
      </c>
      <c r="CB264" s="1">
        <f t="shared" si="228"/>
        <v>0</v>
      </c>
      <c r="CC264" s="1">
        <f t="shared" si="229"/>
        <v>28</v>
      </c>
      <c r="CD264" s="1">
        <f t="shared" si="230"/>
        <v>11</v>
      </c>
      <c r="CE264" s="1">
        <f t="shared" si="231"/>
        <v>83</v>
      </c>
      <c r="CF264" s="1">
        <f t="shared" si="232"/>
        <v>16</v>
      </c>
      <c r="CG264" s="1">
        <f t="shared" si="233"/>
        <v>10</v>
      </c>
      <c r="CH264" s="1">
        <f t="shared" si="234"/>
        <v>9</v>
      </c>
      <c r="CI264" s="1">
        <f t="shared" si="235"/>
        <v>203</v>
      </c>
      <c r="CJ264" s="1">
        <f t="shared" si="236"/>
        <v>17</v>
      </c>
      <c r="CK264" s="1">
        <f t="shared" si="237"/>
        <v>1</v>
      </c>
      <c r="CL264" s="1">
        <f t="shared" si="238"/>
        <v>71</v>
      </c>
      <c r="CM264" s="1">
        <f t="shared" si="239"/>
        <v>80</v>
      </c>
      <c r="CN264" s="1">
        <f t="shared" si="240"/>
        <v>824</v>
      </c>
    </row>
    <row r="265" spans="1:92" ht="13.15" customHeight="1">
      <c r="B265" s="3" t="s">
        <v>1785</v>
      </c>
      <c r="C265" s="1" t="s">
        <v>1449</v>
      </c>
      <c r="D265" s="3" t="s">
        <v>1450</v>
      </c>
      <c r="E265" s="24">
        <v>612664.06000000006</v>
      </c>
      <c r="F265" s="24">
        <v>6571392.8899999997</v>
      </c>
      <c r="G265" s="4" t="s">
        <v>1457</v>
      </c>
      <c r="H265" s="35">
        <v>96.31</v>
      </c>
      <c r="I265" s="5">
        <v>0.4</v>
      </c>
      <c r="K265" s="5">
        <v>6</v>
      </c>
      <c r="L265" s="24">
        <v>4.78</v>
      </c>
      <c r="M265" s="33">
        <f t="shared" si="194"/>
        <v>91.53</v>
      </c>
      <c r="N265" s="6">
        <v>36647</v>
      </c>
      <c r="O265" s="1" t="s">
        <v>1468</v>
      </c>
      <c r="P265" s="9" t="s">
        <v>161</v>
      </c>
      <c r="Q265" s="8">
        <v>0.15</v>
      </c>
      <c r="R265" s="9" t="s">
        <v>1469</v>
      </c>
      <c r="S265" s="8">
        <v>1.5</v>
      </c>
      <c r="T265" s="9" t="s">
        <v>77</v>
      </c>
      <c r="U265" s="8">
        <v>3.8</v>
      </c>
      <c r="V265" s="9" t="s">
        <v>1470</v>
      </c>
      <c r="AI265" s="42" t="s">
        <v>1437</v>
      </c>
      <c r="AJ265" s="34" t="s">
        <v>1438</v>
      </c>
      <c r="AK265" s="3" t="s">
        <v>1818</v>
      </c>
      <c r="AL265" s="1" t="s">
        <v>414</v>
      </c>
      <c r="AM265" s="1" t="s">
        <v>575</v>
      </c>
      <c r="AN265" s="1" t="s">
        <v>1103</v>
      </c>
      <c r="AO265" s="13" t="str">
        <f>algandmed!AP265</f>
        <v>VPA on hävinud.</v>
      </c>
      <c r="AP265" s="13" t="str">
        <f>algandmed!AQ265</f>
        <v>-</v>
      </c>
      <c r="AQ265" s="13" t="str">
        <f>algandmed!AR265</f>
        <v>-</v>
      </c>
      <c r="AR265" s="13" t="str">
        <f>algandmed!AS265</f>
        <v>-</v>
      </c>
      <c r="AS265" s="1" t="s">
        <v>1456</v>
      </c>
      <c r="AU265" s="1">
        <f t="shared" si="195"/>
        <v>0</v>
      </c>
      <c r="AV265" s="1">
        <f t="shared" si="196"/>
        <v>6</v>
      </c>
      <c r="AW265" s="1">
        <f t="shared" si="197"/>
        <v>10</v>
      </c>
      <c r="AX265" s="1">
        <f t="shared" si="198"/>
        <v>16</v>
      </c>
      <c r="AY265" s="1">
        <f t="shared" si="199"/>
        <v>9</v>
      </c>
      <c r="AZ265" s="1">
        <f t="shared" si="200"/>
        <v>10</v>
      </c>
      <c r="BA265" s="1">
        <f t="shared" si="201"/>
        <v>14</v>
      </c>
      <c r="BB265" s="1">
        <f t="shared" si="202"/>
        <v>5</v>
      </c>
      <c r="BC265" s="1">
        <f t="shared" si="203"/>
        <v>3</v>
      </c>
      <c r="BD265" s="1">
        <f t="shared" si="204"/>
        <v>0</v>
      </c>
      <c r="BE265" s="1">
        <f t="shared" si="205"/>
        <v>1</v>
      </c>
      <c r="BF265" s="1">
        <f t="shared" si="206"/>
        <v>4</v>
      </c>
      <c r="BG265" s="1">
        <f t="shared" si="207"/>
        <v>5</v>
      </c>
      <c r="BH265" s="1">
        <f t="shared" si="208"/>
        <v>5</v>
      </c>
      <c r="BI265" s="1">
        <f t="shared" si="209"/>
        <v>56</v>
      </c>
      <c r="BJ265" s="1">
        <f t="shared" si="210"/>
        <v>6</v>
      </c>
      <c r="BK265" s="1">
        <f t="shared" si="211"/>
        <v>4</v>
      </c>
      <c r="BL265" s="1">
        <f t="shared" si="212"/>
        <v>55</v>
      </c>
      <c r="BM265" s="1">
        <f t="shared" si="213"/>
        <v>3</v>
      </c>
      <c r="BN265" s="1">
        <f t="shared" si="214"/>
        <v>14</v>
      </c>
      <c r="BO265" s="1">
        <f t="shared" si="215"/>
        <v>3</v>
      </c>
      <c r="BP265" s="1">
        <f t="shared" si="216"/>
        <v>49</v>
      </c>
      <c r="BQ265" s="1">
        <f t="shared" si="217"/>
        <v>0</v>
      </c>
      <c r="BR265" s="1">
        <f t="shared" si="218"/>
        <v>0</v>
      </c>
      <c r="BS265" s="1">
        <f t="shared" si="219"/>
        <v>0</v>
      </c>
      <c r="BT265" s="1">
        <f t="shared" si="220"/>
        <v>0</v>
      </c>
      <c r="BU265" s="1">
        <f t="shared" si="221"/>
        <v>0</v>
      </c>
      <c r="BV265" s="1">
        <f t="shared" si="222"/>
        <v>0</v>
      </c>
      <c r="BW265" s="1">
        <f t="shared" si="223"/>
        <v>0</v>
      </c>
      <c r="BX265" s="1">
        <f t="shared" si="224"/>
        <v>0</v>
      </c>
      <c r="BY265" s="1">
        <f t="shared" si="225"/>
        <v>0</v>
      </c>
      <c r="BZ265" s="1">
        <f t="shared" si="226"/>
        <v>0</v>
      </c>
      <c r="CA265" s="1">
        <f t="shared" si="227"/>
        <v>0</v>
      </c>
      <c r="CB265" s="1">
        <f t="shared" si="228"/>
        <v>0</v>
      </c>
      <c r="CC265" s="1">
        <f t="shared" si="229"/>
        <v>28</v>
      </c>
      <c r="CD265" s="1">
        <f t="shared" si="230"/>
        <v>11</v>
      </c>
      <c r="CE265" s="1">
        <f t="shared" si="231"/>
        <v>83</v>
      </c>
      <c r="CF265" s="1">
        <f t="shared" si="232"/>
        <v>16</v>
      </c>
      <c r="CG265" s="1">
        <f t="shared" si="233"/>
        <v>10</v>
      </c>
      <c r="CH265" s="1">
        <f t="shared" si="234"/>
        <v>9</v>
      </c>
      <c r="CI265" s="1">
        <f t="shared" si="235"/>
        <v>15</v>
      </c>
      <c r="CJ265" s="1">
        <f t="shared" si="236"/>
        <v>1</v>
      </c>
      <c r="CK265" s="1">
        <f t="shared" si="237"/>
        <v>1</v>
      </c>
      <c r="CL265" s="1">
        <f t="shared" si="238"/>
        <v>1</v>
      </c>
      <c r="CM265" s="1">
        <f t="shared" si="239"/>
        <v>80</v>
      </c>
      <c r="CN265" s="1">
        <f t="shared" si="240"/>
        <v>533</v>
      </c>
    </row>
    <row r="266" spans="1:92" ht="13.15" customHeight="1">
      <c r="B266" s="3" t="s">
        <v>1786</v>
      </c>
      <c r="C266" s="1" t="s">
        <v>1449</v>
      </c>
      <c r="D266" s="3" t="s">
        <v>1450</v>
      </c>
      <c r="E266" s="30">
        <v>612654.86</v>
      </c>
      <c r="F266" s="30">
        <v>6571378.3499999996</v>
      </c>
      <c r="G266" s="4" t="s">
        <v>1457</v>
      </c>
      <c r="H266" s="35">
        <v>95.78</v>
      </c>
      <c r="I266" s="5">
        <v>0</v>
      </c>
      <c r="J266" s="5">
        <v>6.07</v>
      </c>
      <c r="K266" s="5">
        <v>6.2</v>
      </c>
      <c r="L266" s="24">
        <v>4.45</v>
      </c>
      <c r="M266" s="33">
        <f t="shared" si="194"/>
        <v>91.33</v>
      </c>
      <c r="N266" s="6">
        <v>42852</v>
      </c>
      <c r="O266" s="1" t="s">
        <v>1468</v>
      </c>
      <c r="P266" s="9" t="s">
        <v>161</v>
      </c>
      <c r="Q266" s="8">
        <v>0.1</v>
      </c>
      <c r="R266" s="9" t="s">
        <v>1471</v>
      </c>
      <c r="S266" s="8">
        <v>0.4</v>
      </c>
      <c r="T266" s="9" t="s">
        <v>1472</v>
      </c>
      <c r="U266" s="8">
        <v>2</v>
      </c>
      <c r="V266" s="9" t="s">
        <v>1473</v>
      </c>
      <c r="W266" s="8">
        <v>3.8</v>
      </c>
      <c r="X266" s="9" t="s">
        <v>1474</v>
      </c>
      <c r="AI266" s="42" t="s">
        <v>1437</v>
      </c>
      <c r="AJ266" s="34" t="s">
        <v>1438</v>
      </c>
      <c r="AK266" s="3" t="s">
        <v>1818</v>
      </c>
      <c r="AM266" s="1" t="s">
        <v>575</v>
      </c>
      <c r="AN266" s="1" t="s">
        <v>1103</v>
      </c>
      <c r="AO266" s="13" t="str">
        <f>algandmed!AP266</f>
        <v>VPA on maapinnaga tasa, suue on katteta. VPA asub transpordi alal. VPA põhjas paksud naftasaadused.</v>
      </c>
      <c r="AP266" s="13" t="str">
        <f>algandmed!AQ266</f>
        <v>Proovi ei võeta, kuna see iseloomustaks vaid naftasaaduste lahustuvust vees.</v>
      </c>
      <c r="AQ266" s="13" t="str">
        <f>algandmed!AR266</f>
        <v>-</v>
      </c>
      <c r="AR266" s="13" t="str">
        <f>algandmed!AS266</f>
        <v>Eemaldada VPA-st naftasaadused (vajadusel korduvalt) ja jätkata seiret.</v>
      </c>
      <c r="AS266" s="1" t="s">
        <v>1456</v>
      </c>
      <c r="AU266" s="1">
        <f t="shared" si="195"/>
        <v>0</v>
      </c>
      <c r="AV266" s="1">
        <f t="shared" si="196"/>
        <v>6</v>
      </c>
      <c r="AW266" s="1">
        <f t="shared" si="197"/>
        <v>10</v>
      </c>
      <c r="AX266" s="1">
        <f t="shared" si="198"/>
        <v>16</v>
      </c>
      <c r="AY266" s="1">
        <f t="shared" si="199"/>
        <v>9</v>
      </c>
      <c r="AZ266" s="1">
        <f t="shared" si="200"/>
        <v>10</v>
      </c>
      <c r="BA266" s="1">
        <f t="shared" si="201"/>
        <v>14</v>
      </c>
      <c r="BB266" s="1">
        <f t="shared" si="202"/>
        <v>5</v>
      </c>
      <c r="BC266" s="1">
        <f t="shared" si="203"/>
        <v>1</v>
      </c>
      <c r="BD266" s="1">
        <f t="shared" si="204"/>
        <v>4</v>
      </c>
      <c r="BE266" s="1">
        <f t="shared" si="205"/>
        <v>3</v>
      </c>
      <c r="BF266" s="1">
        <f t="shared" si="206"/>
        <v>4</v>
      </c>
      <c r="BG266" s="1">
        <f t="shared" si="207"/>
        <v>5</v>
      </c>
      <c r="BH266" s="1">
        <f t="shared" si="208"/>
        <v>5</v>
      </c>
      <c r="BI266" s="1">
        <f t="shared" si="209"/>
        <v>56</v>
      </c>
      <c r="BJ266" s="1">
        <f t="shared" si="210"/>
        <v>6</v>
      </c>
      <c r="BK266" s="1">
        <f t="shared" si="211"/>
        <v>3</v>
      </c>
      <c r="BL266" s="1">
        <f t="shared" si="212"/>
        <v>47</v>
      </c>
      <c r="BM266" s="1">
        <f t="shared" si="213"/>
        <v>3</v>
      </c>
      <c r="BN266" s="1">
        <f t="shared" si="214"/>
        <v>55</v>
      </c>
      <c r="BO266" s="1">
        <f t="shared" si="215"/>
        <v>1</v>
      </c>
      <c r="BP266" s="1">
        <f t="shared" si="216"/>
        <v>37</v>
      </c>
      <c r="BQ266" s="1">
        <f t="shared" si="217"/>
        <v>3</v>
      </c>
      <c r="BR266" s="1">
        <f t="shared" si="218"/>
        <v>41</v>
      </c>
      <c r="BS266" s="1">
        <f t="shared" si="219"/>
        <v>0</v>
      </c>
      <c r="BT266" s="1">
        <f t="shared" si="220"/>
        <v>0</v>
      </c>
      <c r="BU266" s="1">
        <f t="shared" si="221"/>
        <v>0</v>
      </c>
      <c r="BV266" s="1">
        <f t="shared" si="222"/>
        <v>0</v>
      </c>
      <c r="BW266" s="1">
        <f t="shared" si="223"/>
        <v>0</v>
      </c>
      <c r="BX266" s="1">
        <f t="shared" si="224"/>
        <v>0</v>
      </c>
      <c r="BY266" s="1">
        <f t="shared" si="225"/>
        <v>0</v>
      </c>
      <c r="BZ266" s="1">
        <f t="shared" si="226"/>
        <v>0</v>
      </c>
      <c r="CA266" s="1">
        <f t="shared" si="227"/>
        <v>0</v>
      </c>
      <c r="CB266" s="1">
        <f t="shared" si="228"/>
        <v>0</v>
      </c>
      <c r="CC266" s="1">
        <f t="shared" si="229"/>
        <v>28</v>
      </c>
      <c r="CD266" s="1">
        <f t="shared" si="230"/>
        <v>11</v>
      </c>
      <c r="CE266" s="1">
        <f t="shared" si="231"/>
        <v>83</v>
      </c>
      <c r="CF266" s="1">
        <f t="shared" si="232"/>
        <v>0</v>
      </c>
      <c r="CG266" s="1">
        <f t="shared" si="233"/>
        <v>10</v>
      </c>
      <c r="CH266" s="1">
        <f t="shared" si="234"/>
        <v>9</v>
      </c>
      <c r="CI266" s="1">
        <f t="shared" si="235"/>
        <v>99</v>
      </c>
      <c r="CJ266" s="1">
        <f t="shared" si="236"/>
        <v>76</v>
      </c>
      <c r="CK266" s="1">
        <f t="shared" si="237"/>
        <v>1</v>
      </c>
      <c r="CL266" s="1">
        <f t="shared" si="238"/>
        <v>71</v>
      </c>
      <c r="CM266" s="1">
        <f t="shared" si="239"/>
        <v>80</v>
      </c>
      <c r="CN266" s="1">
        <f t="shared" si="240"/>
        <v>812</v>
      </c>
    </row>
    <row r="267" spans="1:92" ht="13.15" customHeight="1">
      <c r="B267" s="3" t="s">
        <v>1787</v>
      </c>
      <c r="C267" s="1" t="s">
        <v>1449</v>
      </c>
      <c r="D267" s="3" t="s">
        <v>1450</v>
      </c>
      <c r="E267" s="30">
        <v>612640.94999999995</v>
      </c>
      <c r="F267" s="30">
        <v>6571384.2599999998</v>
      </c>
      <c r="G267" s="4" t="s">
        <v>1457</v>
      </c>
      <c r="H267" s="35">
        <v>95.79</v>
      </c>
      <c r="I267" s="5">
        <v>0</v>
      </c>
      <c r="J267" s="5">
        <v>6</v>
      </c>
      <c r="K267" s="5">
        <v>6</v>
      </c>
      <c r="L267" s="24">
        <v>3.57</v>
      </c>
      <c r="M267" s="33">
        <f t="shared" si="194"/>
        <v>92.220000000000013</v>
      </c>
      <c r="N267" s="6">
        <v>42852</v>
      </c>
      <c r="O267" s="1" t="s">
        <v>1468</v>
      </c>
      <c r="P267" s="9" t="s">
        <v>161</v>
      </c>
      <c r="Q267" s="8">
        <v>0.15</v>
      </c>
      <c r="R267" s="9" t="s">
        <v>1475</v>
      </c>
      <c r="S267" s="8">
        <v>0.3</v>
      </c>
      <c r="T267" s="9" t="s">
        <v>1476</v>
      </c>
      <c r="U267" s="8">
        <v>2</v>
      </c>
      <c r="V267" s="9" t="s">
        <v>77</v>
      </c>
      <c r="W267" s="8">
        <v>3.8</v>
      </c>
      <c r="X267" s="9" t="s">
        <v>1455</v>
      </c>
      <c r="AI267" s="42" t="s">
        <v>1437</v>
      </c>
      <c r="AJ267" s="34" t="s">
        <v>1438</v>
      </c>
      <c r="AK267" s="3" t="s">
        <v>1818</v>
      </c>
      <c r="AM267" s="1" t="s">
        <v>575</v>
      </c>
      <c r="AN267" s="1" t="s">
        <v>1103</v>
      </c>
      <c r="AO267" s="13" t="str">
        <f>algandmed!AP267</f>
        <v>VPA on maapinnaga tasa, suudmel on lahtine kate. VPA asub transpordi alal. VPA põhjas 10cm naftasaadusi.</v>
      </c>
      <c r="AP267" s="13" t="str">
        <f>algandmed!AQ267</f>
        <v>Proovi ei võeta, kuna see iseloomustaks vaid naftasaaduste lahustuvust vees.</v>
      </c>
      <c r="AQ267" s="13" t="str">
        <f>algandmed!AR267</f>
        <v>-</v>
      </c>
      <c r="AR267" s="13" t="str">
        <f>algandmed!AS267</f>
        <v>Eemaldada VPA-st naftasaadused (vajadusel korduvalt) ja jätkata seiret.</v>
      </c>
      <c r="AS267" s="1" t="s">
        <v>1456</v>
      </c>
      <c r="AU267" s="1">
        <f t="shared" si="195"/>
        <v>0</v>
      </c>
      <c r="AV267" s="1">
        <f t="shared" si="196"/>
        <v>6</v>
      </c>
      <c r="AW267" s="1">
        <f t="shared" si="197"/>
        <v>10</v>
      </c>
      <c r="AX267" s="1">
        <f t="shared" si="198"/>
        <v>16</v>
      </c>
      <c r="AY267" s="1">
        <f t="shared" si="199"/>
        <v>9</v>
      </c>
      <c r="AZ267" s="1">
        <f t="shared" si="200"/>
        <v>10</v>
      </c>
      <c r="BA267" s="1">
        <f t="shared" si="201"/>
        <v>14</v>
      </c>
      <c r="BB267" s="1">
        <f t="shared" si="202"/>
        <v>5</v>
      </c>
      <c r="BC267" s="1">
        <f t="shared" si="203"/>
        <v>1</v>
      </c>
      <c r="BD267" s="1">
        <f t="shared" si="204"/>
        <v>1</v>
      </c>
      <c r="BE267" s="1">
        <f t="shared" si="205"/>
        <v>1</v>
      </c>
      <c r="BF267" s="1">
        <f t="shared" si="206"/>
        <v>4</v>
      </c>
      <c r="BG267" s="1">
        <f t="shared" si="207"/>
        <v>5</v>
      </c>
      <c r="BH267" s="1">
        <f t="shared" si="208"/>
        <v>5</v>
      </c>
      <c r="BI267" s="1">
        <f t="shared" si="209"/>
        <v>56</v>
      </c>
      <c r="BJ267" s="1">
        <f t="shared" si="210"/>
        <v>6</v>
      </c>
      <c r="BK267" s="1">
        <f t="shared" si="211"/>
        <v>4</v>
      </c>
      <c r="BL267" s="1">
        <f t="shared" si="212"/>
        <v>63</v>
      </c>
      <c r="BM267" s="1">
        <f t="shared" si="213"/>
        <v>3</v>
      </c>
      <c r="BN267" s="1">
        <f t="shared" si="214"/>
        <v>83</v>
      </c>
      <c r="BO267" s="1">
        <f t="shared" si="215"/>
        <v>1</v>
      </c>
      <c r="BP267" s="1">
        <f t="shared" si="216"/>
        <v>14</v>
      </c>
      <c r="BQ267" s="1">
        <f t="shared" si="217"/>
        <v>3</v>
      </c>
      <c r="BR267" s="1">
        <f t="shared" si="218"/>
        <v>24</v>
      </c>
      <c r="BS267" s="1">
        <f t="shared" si="219"/>
        <v>0</v>
      </c>
      <c r="BT267" s="1">
        <f t="shared" si="220"/>
        <v>0</v>
      </c>
      <c r="BU267" s="1">
        <f t="shared" si="221"/>
        <v>0</v>
      </c>
      <c r="BV267" s="1">
        <f t="shared" si="222"/>
        <v>0</v>
      </c>
      <c r="BW267" s="1">
        <f t="shared" si="223"/>
        <v>0</v>
      </c>
      <c r="BX267" s="1">
        <f t="shared" si="224"/>
        <v>0</v>
      </c>
      <c r="BY267" s="1">
        <f t="shared" si="225"/>
        <v>0</v>
      </c>
      <c r="BZ267" s="1">
        <f t="shared" si="226"/>
        <v>0</v>
      </c>
      <c r="CA267" s="1">
        <f t="shared" si="227"/>
        <v>0</v>
      </c>
      <c r="CB267" s="1">
        <f t="shared" si="228"/>
        <v>0</v>
      </c>
      <c r="CC267" s="1">
        <f t="shared" si="229"/>
        <v>28</v>
      </c>
      <c r="CD267" s="1">
        <f t="shared" si="230"/>
        <v>11</v>
      </c>
      <c r="CE267" s="1">
        <f t="shared" si="231"/>
        <v>83</v>
      </c>
      <c r="CF267" s="1">
        <f t="shared" si="232"/>
        <v>0</v>
      </c>
      <c r="CG267" s="1">
        <f t="shared" si="233"/>
        <v>10</v>
      </c>
      <c r="CH267" s="1">
        <f t="shared" si="234"/>
        <v>9</v>
      </c>
      <c r="CI267" s="1">
        <f t="shared" si="235"/>
        <v>104</v>
      </c>
      <c r="CJ267" s="1">
        <f t="shared" si="236"/>
        <v>76</v>
      </c>
      <c r="CK267" s="1">
        <f t="shared" si="237"/>
        <v>1</v>
      </c>
      <c r="CL267" s="1">
        <f t="shared" si="238"/>
        <v>71</v>
      </c>
      <c r="CM267" s="1">
        <f t="shared" si="239"/>
        <v>80</v>
      </c>
      <c r="CN267" s="1">
        <f t="shared" si="240"/>
        <v>817</v>
      </c>
    </row>
    <row r="268" spans="1:92" ht="13.15" customHeight="1">
      <c r="B268" s="3" t="s">
        <v>1788</v>
      </c>
      <c r="C268" s="1" t="s">
        <v>1449</v>
      </c>
      <c r="D268" s="3" t="s">
        <v>1450</v>
      </c>
      <c r="E268" s="30">
        <v>612616.49</v>
      </c>
      <c r="F268" s="30">
        <v>6571399.9800000004</v>
      </c>
      <c r="G268" s="4" t="s">
        <v>1457</v>
      </c>
      <c r="H268" s="35">
        <v>96.47</v>
      </c>
      <c r="I268" s="5">
        <v>0.54</v>
      </c>
      <c r="J268" s="5">
        <v>5.54</v>
      </c>
      <c r="K268" s="5">
        <v>6</v>
      </c>
      <c r="L268" s="24">
        <v>4.5199999999999996</v>
      </c>
      <c r="M268" s="33">
        <f t="shared" si="194"/>
        <v>91.95</v>
      </c>
      <c r="N268" s="6">
        <v>42852</v>
      </c>
      <c r="O268" s="1" t="s">
        <v>1468</v>
      </c>
      <c r="P268" s="9" t="s">
        <v>161</v>
      </c>
      <c r="Q268" s="8">
        <v>0.15</v>
      </c>
      <c r="R268" s="9" t="s">
        <v>1477</v>
      </c>
      <c r="S268" s="8">
        <v>0.3</v>
      </c>
      <c r="T268" s="9" t="s">
        <v>1478</v>
      </c>
      <c r="U268" s="8">
        <v>2.2000000000000002</v>
      </c>
      <c r="V268" s="9" t="s">
        <v>77</v>
      </c>
      <c r="W268" s="8">
        <v>3</v>
      </c>
      <c r="X268" s="9" t="s">
        <v>1479</v>
      </c>
      <c r="Y268" s="8">
        <v>3.8</v>
      </c>
      <c r="Z268" s="9" t="s">
        <v>78</v>
      </c>
      <c r="AI268" s="42" t="s">
        <v>1437</v>
      </c>
      <c r="AJ268" s="34" t="s">
        <v>1438</v>
      </c>
      <c r="AK268" s="3" t="s">
        <v>1818</v>
      </c>
      <c r="AM268" s="1" t="s">
        <v>575</v>
      </c>
      <c r="AN268" s="1" t="s">
        <v>1103</v>
      </c>
      <c r="AO268" s="13" t="str">
        <f>algandmed!AP268</f>
        <v>VPA on terve. VPA asub transpordi alal. Algne sügavus oli oli 6m ja VPA põhjas naftasaadused 46cm.</v>
      </c>
      <c r="AP268" s="13" t="str">
        <f>algandmed!AQ268</f>
        <v>Proovi ei võeta, kuna see iseloomustaks vaid naftasaaduste lahustuvust vees.</v>
      </c>
      <c r="AQ268" s="13" t="str">
        <f>algandmed!AR268</f>
        <v>-</v>
      </c>
      <c r="AR268" s="13" t="str">
        <f>algandmed!AS268</f>
        <v>Eemaldada VPA-st naftasaadused (vajadusel korduvalt) ja jätkata seiret.</v>
      </c>
      <c r="AS268" s="1" t="s">
        <v>1456</v>
      </c>
      <c r="AU268" s="1">
        <f t="shared" si="195"/>
        <v>0</v>
      </c>
      <c r="AV268" s="1">
        <f t="shared" si="196"/>
        <v>6</v>
      </c>
      <c r="AW268" s="1">
        <f t="shared" si="197"/>
        <v>10</v>
      </c>
      <c r="AX268" s="1">
        <f t="shared" si="198"/>
        <v>16</v>
      </c>
      <c r="AY268" s="1">
        <f t="shared" si="199"/>
        <v>9</v>
      </c>
      <c r="AZ268" s="1">
        <f t="shared" si="200"/>
        <v>10</v>
      </c>
      <c r="BA268" s="1">
        <f t="shared" si="201"/>
        <v>14</v>
      </c>
      <c r="BB268" s="1">
        <f t="shared" si="202"/>
        <v>5</v>
      </c>
      <c r="BC268" s="1">
        <f t="shared" si="203"/>
        <v>4</v>
      </c>
      <c r="BD268" s="1">
        <f t="shared" si="204"/>
        <v>4</v>
      </c>
      <c r="BE268" s="1">
        <f t="shared" si="205"/>
        <v>1</v>
      </c>
      <c r="BF268" s="1">
        <f t="shared" si="206"/>
        <v>4</v>
      </c>
      <c r="BG268" s="1">
        <f t="shared" si="207"/>
        <v>5</v>
      </c>
      <c r="BH268" s="1">
        <f t="shared" si="208"/>
        <v>5</v>
      </c>
      <c r="BI268" s="1">
        <f t="shared" si="209"/>
        <v>56</v>
      </c>
      <c r="BJ268" s="1">
        <f t="shared" si="210"/>
        <v>6</v>
      </c>
      <c r="BK268" s="1">
        <f t="shared" si="211"/>
        <v>4</v>
      </c>
      <c r="BL268" s="1">
        <f t="shared" si="212"/>
        <v>22</v>
      </c>
      <c r="BM268" s="1">
        <f t="shared" si="213"/>
        <v>3</v>
      </c>
      <c r="BN268" s="1">
        <f t="shared" si="214"/>
        <v>41</v>
      </c>
      <c r="BO268" s="1">
        <f t="shared" si="215"/>
        <v>3</v>
      </c>
      <c r="BP268" s="1">
        <f t="shared" si="216"/>
        <v>14</v>
      </c>
      <c r="BQ268" s="1">
        <f t="shared" si="217"/>
        <v>1</v>
      </c>
      <c r="BR268" s="1">
        <f t="shared" si="218"/>
        <v>49</v>
      </c>
      <c r="BS268" s="1">
        <f t="shared" si="219"/>
        <v>3</v>
      </c>
      <c r="BT268" s="1">
        <f t="shared" si="220"/>
        <v>9</v>
      </c>
      <c r="BU268" s="1">
        <f t="shared" si="221"/>
        <v>0</v>
      </c>
      <c r="BV268" s="1">
        <f t="shared" si="222"/>
        <v>0</v>
      </c>
      <c r="BW268" s="1">
        <f t="shared" si="223"/>
        <v>0</v>
      </c>
      <c r="BX268" s="1">
        <f t="shared" si="224"/>
        <v>0</v>
      </c>
      <c r="BY268" s="1">
        <f t="shared" si="225"/>
        <v>0</v>
      </c>
      <c r="BZ268" s="1">
        <f t="shared" si="226"/>
        <v>0</v>
      </c>
      <c r="CA268" s="1">
        <f t="shared" si="227"/>
        <v>0</v>
      </c>
      <c r="CB268" s="1">
        <f t="shared" si="228"/>
        <v>0</v>
      </c>
      <c r="CC268" s="1">
        <f t="shared" si="229"/>
        <v>28</v>
      </c>
      <c r="CD268" s="1">
        <f t="shared" si="230"/>
        <v>11</v>
      </c>
      <c r="CE268" s="1">
        <f t="shared" si="231"/>
        <v>83</v>
      </c>
      <c r="CF268" s="1">
        <f t="shared" si="232"/>
        <v>0</v>
      </c>
      <c r="CG268" s="1">
        <f t="shared" si="233"/>
        <v>10</v>
      </c>
      <c r="CH268" s="1">
        <f t="shared" si="234"/>
        <v>9</v>
      </c>
      <c r="CI268" s="1">
        <f t="shared" si="235"/>
        <v>98</v>
      </c>
      <c r="CJ268" s="1">
        <f t="shared" si="236"/>
        <v>76</v>
      </c>
      <c r="CK268" s="1">
        <f t="shared" si="237"/>
        <v>1</v>
      </c>
      <c r="CL268" s="1">
        <f t="shared" si="238"/>
        <v>71</v>
      </c>
      <c r="CM268" s="1">
        <f t="shared" si="239"/>
        <v>80</v>
      </c>
      <c r="CN268" s="1">
        <f t="shared" si="240"/>
        <v>771</v>
      </c>
    </row>
    <row r="269" spans="1:92" ht="13.15" customHeight="1">
      <c r="B269" s="3" t="s">
        <v>1789</v>
      </c>
      <c r="C269" s="1" t="s">
        <v>1449</v>
      </c>
      <c r="D269" s="3" t="s">
        <v>1450</v>
      </c>
      <c r="E269" s="30">
        <v>612644.85</v>
      </c>
      <c r="F269" s="30">
        <v>6571356.5099999998</v>
      </c>
      <c r="G269" s="4" t="s">
        <v>1457</v>
      </c>
      <c r="H269" s="35">
        <v>95.69</v>
      </c>
      <c r="I269" s="5">
        <v>0</v>
      </c>
      <c r="J269" s="5">
        <v>4.8099999999999996</v>
      </c>
      <c r="K269" s="5">
        <v>6</v>
      </c>
      <c r="L269" s="24">
        <v>1.95</v>
      </c>
      <c r="M269" s="33">
        <f t="shared" si="194"/>
        <v>93.74</v>
      </c>
      <c r="N269" s="6">
        <v>42852</v>
      </c>
      <c r="O269" s="1" t="s">
        <v>1480</v>
      </c>
      <c r="P269" s="9" t="s">
        <v>161</v>
      </c>
      <c r="Q269" s="8">
        <v>0.1</v>
      </c>
      <c r="R269" s="9" t="s">
        <v>1481</v>
      </c>
      <c r="S269" s="8">
        <v>0.3</v>
      </c>
      <c r="T269" s="9" t="s">
        <v>1482</v>
      </c>
      <c r="U269" s="8">
        <v>2.5</v>
      </c>
      <c r="V269" s="9" t="s">
        <v>77</v>
      </c>
      <c r="W269" s="8">
        <v>3.5</v>
      </c>
      <c r="X269" s="9" t="s">
        <v>1483</v>
      </c>
      <c r="Y269" s="8">
        <v>3.8</v>
      </c>
      <c r="Z269" s="9" t="s">
        <v>1455</v>
      </c>
      <c r="AI269" s="42" t="s">
        <v>1437</v>
      </c>
      <c r="AJ269" s="34" t="s">
        <v>1438</v>
      </c>
      <c r="AK269" s="3" t="s">
        <v>1818</v>
      </c>
      <c r="AM269" s="1" t="s">
        <v>575</v>
      </c>
      <c r="AN269" s="1" t="s">
        <v>1103</v>
      </c>
      <c r="AO269" s="13" t="str">
        <f>algandmed!AP269</f>
        <v>VPA on maapinnaga tasa, suudmel on lahtine kate. VPA asub transpordi alal. VPA põhjas võib naftasaaduste kihi paksus olla 1,95m. Algne sügavus oli oli 6m.</v>
      </c>
      <c r="AP269" s="13" t="str">
        <f>algandmed!AQ269</f>
        <v>Proovi ei võeta, kuna see iseloomustaks vaid naftasaaduste lahustuvust vees.</v>
      </c>
      <c r="AQ269" s="13" t="str">
        <f>algandmed!AR269</f>
        <v>-</v>
      </c>
      <c r="AR269" s="13" t="str">
        <f>algandmed!AS269</f>
        <v>Eemaldada VPA-st naftasaadused (vajadusel korduvalt) ja jätkata seiret.</v>
      </c>
      <c r="AS269" s="1" t="s">
        <v>1456</v>
      </c>
      <c r="AU269" s="1">
        <f t="shared" si="195"/>
        <v>0</v>
      </c>
      <c r="AV269" s="1">
        <f t="shared" si="196"/>
        <v>6</v>
      </c>
      <c r="AW269" s="1">
        <f t="shared" si="197"/>
        <v>10</v>
      </c>
      <c r="AX269" s="1">
        <f t="shared" si="198"/>
        <v>16</v>
      </c>
      <c r="AY269" s="1">
        <f t="shared" si="199"/>
        <v>9</v>
      </c>
      <c r="AZ269" s="1">
        <f t="shared" si="200"/>
        <v>10</v>
      </c>
      <c r="BA269" s="1">
        <f t="shared" si="201"/>
        <v>14</v>
      </c>
      <c r="BB269" s="1">
        <f t="shared" si="202"/>
        <v>5</v>
      </c>
      <c r="BC269" s="1">
        <f t="shared" si="203"/>
        <v>1</v>
      </c>
      <c r="BD269" s="1">
        <f t="shared" si="204"/>
        <v>4</v>
      </c>
      <c r="BE269" s="1">
        <f t="shared" si="205"/>
        <v>1</v>
      </c>
      <c r="BF269" s="1">
        <f t="shared" si="206"/>
        <v>4</v>
      </c>
      <c r="BG269" s="1">
        <f t="shared" si="207"/>
        <v>5</v>
      </c>
      <c r="BH269" s="1">
        <f t="shared" si="208"/>
        <v>5</v>
      </c>
      <c r="BI269" s="1">
        <f t="shared" si="209"/>
        <v>56</v>
      </c>
      <c r="BJ269" s="1">
        <f t="shared" si="210"/>
        <v>6</v>
      </c>
      <c r="BK269" s="1">
        <f t="shared" si="211"/>
        <v>3</v>
      </c>
      <c r="BL269" s="1">
        <f t="shared" si="212"/>
        <v>30</v>
      </c>
      <c r="BM269" s="1">
        <f t="shared" si="213"/>
        <v>3</v>
      </c>
      <c r="BN269" s="1">
        <f t="shared" si="214"/>
        <v>49</v>
      </c>
      <c r="BO269" s="1">
        <f t="shared" si="215"/>
        <v>3</v>
      </c>
      <c r="BP269" s="1">
        <f t="shared" si="216"/>
        <v>14</v>
      </c>
      <c r="BQ269" s="1">
        <f t="shared" si="217"/>
        <v>3</v>
      </c>
      <c r="BR269" s="1">
        <f t="shared" si="218"/>
        <v>13</v>
      </c>
      <c r="BS269" s="1">
        <f t="shared" si="219"/>
        <v>3</v>
      </c>
      <c r="BT269" s="1">
        <f t="shared" si="220"/>
        <v>24</v>
      </c>
      <c r="BU269" s="1">
        <f t="shared" si="221"/>
        <v>0</v>
      </c>
      <c r="BV269" s="1">
        <f t="shared" si="222"/>
        <v>0</v>
      </c>
      <c r="BW269" s="1">
        <f t="shared" si="223"/>
        <v>0</v>
      </c>
      <c r="BX269" s="1">
        <f t="shared" si="224"/>
        <v>0</v>
      </c>
      <c r="BY269" s="1">
        <f t="shared" si="225"/>
        <v>0</v>
      </c>
      <c r="BZ269" s="1">
        <f t="shared" si="226"/>
        <v>0</v>
      </c>
      <c r="CA269" s="1">
        <f t="shared" si="227"/>
        <v>0</v>
      </c>
      <c r="CB269" s="1">
        <f t="shared" si="228"/>
        <v>0</v>
      </c>
      <c r="CC269" s="1">
        <f t="shared" si="229"/>
        <v>28</v>
      </c>
      <c r="CD269" s="1">
        <f t="shared" si="230"/>
        <v>11</v>
      </c>
      <c r="CE269" s="1">
        <f t="shared" si="231"/>
        <v>83</v>
      </c>
      <c r="CF269" s="1">
        <f t="shared" si="232"/>
        <v>0</v>
      </c>
      <c r="CG269" s="1">
        <f t="shared" si="233"/>
        <v>10</v>
      </c>
      <c r="CH269" s="1">
        <f t="shared" si="234"/>
        <v>9</v>
      </c>
      <c r="CI269" s="1">
        <f t="shared" si="235"/>
        <v>154</v>
      </c>
      <c r="CJ269" s="1">
        <f t="shared" si="236"/>
        <v>76</v>
      </c>
      <c r="CK269" s="1">
        <f t="shared" si="237"/>
        <v>1</v>
      </c>
      <c r="CL269" s="1">
        <f t="shared" si="238"/>
        <v>71</v>
      </c>
      <c r="CM269" s="1">
        <f t="shared" si="239"/>
        <v>80</v>
      </c>
      <c r="CN269" s="1">
        <f t="shared" si="240"/>
        <v>820</v>
      </c>
    </row>
    <row r="270" spans="1:92" ht="13.15" customHeight="1">
      <c r="B270" s="3" t="s">
        <v>1790</v>
      </c>
      <c r="C270" s="1" t="s">
        <v>1449</v>
      </c>
      <c r="D270" s="3" t="s">
        <v>1450</v>
      </c>
      <c r="E270" s="30">
        <v>612584.05000000005</v>
      </c>
      <c r="F270" s="30">
        <v>6571373.7400000002</v>
      </c>
      <c r="G270" s="4" t="s">
        <v>1457</v>
      </c>
      <c r="H270" s="35">
        <v>95.9</v>
      </c>
      <c r="I270" s="5">
        <v>0</v>
      </c>
      <c r="K270" s="5">
        <v>6</v>
      </c>
      <c r="L270" s="24">
        <v>4.41</v>
      </c>
      <c r="M270" s="33">
        <f t="shared" si="194"/>
        <v>91.490000000000009</v>
      </c>
      <c r="N270" s="6">
        <v>36647</v>
      </c>
      <c r="O270" s="1" t="s">
        <v>1480</v>
      </c>
      <c r="P270" s="9" t="s">
        <v>161</v>
      </c>
      <c r="Q270" s="8">
        <v>0.15</v>
      </c>
      <c r="R270" s="9" t="s">
        <v>1477</v>
      </c>
      <c r="S270" s="8">
        <v>0.25</v>
      </c>
      <c r="T270" s="9" t="s">
        <v>1484</v>
      </c>
      <c r="U270" s="8">
        <v>2.5</v>
      </c>
      <c r="V270" s="9" t="s">
        <v>1483</v>
      </c>
      <c r="W270" s="8">
        <v>3.8</v>
      </c>
      <c r="X270" s="9" t="s">
        <v>78</v>
      </c>
      <c r="AI270" s="42" t="s">
        <v>1437</v>
      </c>
      <c r="AJ270" s="34" t="s">
        <v>1438</v>
      </c>
      <c r="AK270" s="3" t="s">
        <v>1818</v>
      </c>
      <c r="AM270" s="1" t="s">
        <v>575</v>
      </c>
      <c r="AN270" s="1" t="s">
        <v>1103</v>
      </c>
      <c r="AO270" s="13" t="str">
        <f>algandmed!AP270</f>
        <v>VPA on hävinud. VPA asukohta ei leidnud.</v>
      </c>
      <c r="AP270" s="13" t="str">
        <f>algandmed!AQ270</f>
        <v>-</v>
      </c>
      <c r="AQ270" s="13" t="str">
        <f>algandmed!AR270</f>
        <v>-</v>
      </c>
      <c r="AR270" s="13" t="str">
        <f>algandmed!AS270</f>
        <v>-</v>
      </c>
      <c r="AS270" s="1" t="s">
        <v>1456</v>
      </c>
      <c r="AU270" s="1">
        <f t="shared" si="195"/>
        <v>0</v>
      </c>
      <c r="AV270" s="1">
        <f t="shared" si="196"/>
        <v>6</v>
      </c>
      <c r="AW270" s="1">
        <f t="shared" si="197"/>
        <v>10</v>
      </c>
      <c r="AX270" s="1">
        <f t="shared" si="198"/>
        <v>16</v>
      </c>
      <c r="AY270" s="1">
        <f t="shared" si="199"/>
        <v>9</v>
      </c>
      <c r="AZ270" s="1">
        <f t="shared" si="200"/>
        <v>10</v>
      </c>
      <c r="BA270" s="1">
        <f t="shared" si="201"/>
        <v>14</v>
      </c>
      <c r="BB270" s="1">
        <f t="shared" si="202"/>
        <v>4</v>
      </c>
      <c r="BC270" s="1">
        <f t="shared" si="203"/>
        <v>1</v>
      </c>
      <c r="BD270" s="1">
        <f t="shared" si="204"/>
        <v>0</v>
      </c>
      <c r="BE270" s="1">
        <f t="shared" si="205"/>
        <v>1</v>
      </c>
      <c r="BF270" s="1">
        <f t="shared" si="206"/>
        <v>4</v>
      </c>
      <c r="BG270" s="1">
        <f t="shared" si="207"/>
        <v>5</v>
      </c>
      <c r="BH270" s="1">
        <f t="shared" si="208"/>
        <v>5</v>
      </c>
      <c r="BI270" s="1">
        <f t="shared" si="209"/>
        <v>56</v>
      </c>
      <c r="BJ270" s="1">
        <f t="shared" si="210"/>
        <v>6</v>
      </c>
      <c r="BK270" s="1">
        <f t="shared" si="211"/>
        <v>4</v>
      </c>
      <c r="BL270" s="1">
        <f t="shared" si="212"/>
        <v>22</v>
      </c>
      <c r="BM270" s="1">
        <f t="shared" si="213"/>
        <v>4</v>
      </c>
      <c r="BN270" s="1">
        <f t="shared" si="214"/>
        <v>24</v>
      </c>
      <c r="BO270" s="1">
        <f t="shared" si="215"/>
        <v>3</v>
      </c>
      <c r="BP270" s="1">
        <f t="shared" si="216"/>
        <v>13</v>
      </c>
      <c r="BQ270" s="1">
        <f t="shared" si="217"/>
        <v>3</v>
      </c>
      <c r="BR270" s="1">
        <f t="shared" si="218"/>
        <v>9</v>
      </c>
      <c r="BS270" s="1">
        <f t="shared" si="219"/>
        <v>0</v>
      </c>
      <c r="BT270" s="1">
        <f t="shared" si="220"/>
        <v>0</v>
      </c>
      <c r="BU270" s="1">
        <f t="shared" si="221"/>
        <v>0</v>
      </c>
      <c r="BV270" s="1">
        <f t="shared" si="222"/>
        <v>0</v>
      </c>
      <c r="BW270" s="1">
        <f t="shared" si="223"/>
        <v>0</v>
      </c>
      <c r="BX270" s="1">
        <f t="shared" si="224"/>
        <v>0</v>
      </c>
      <c r="BY270" s="1">
        <f t="shared" si="225"/>
        <v>0</v>
      </c>
      <c r="BZ270" s="1">
        <f t="shared" si="226"/>
        <v>0</v>
      </c>
      <c r="CA270" s="1">
        <f t="shared" si="227"/>
        <v>0</v>
      </c>
      <c r="CB270" s="1">
        <f t="shared" si="228"/>
        <v>0</v>
      </c>
      <c r="CC270" s="1">
        <f t="shared" si="229"/>
        <v>28</v>
      </c>
      <c r="CD270" s="1">
        <f t="shared" si="230"/>
        <v>11</v>
      </c>
      <c r="CE270" s="1">
        <f t="shared" si="231"/>
        <v>83</v>
      </c>
      <c r="CF270" s="1">
        <f t="shared" si="232"/>
        <v>0</v>
      </c>
      <c r="CG270" s="1">
        <f t="shared" si="233"/>
        <v>10</v>
      </c>
      <c r="CH270" s="1">
        <f t="shared" si="234"/>
        <v>9</v>
      </c>
      <c r="CI270" s="1">
        <f t="shared" si="235"/>
        <v>40</v>
      </c>
      <c r="CJ270" s="1">
        <f t="shared" si="236"/>
        <v>1</v>
      </c>
      <c r="CK270" s="1">
        <f t="shared" si="237"/>
        <v>1</v>
      </c>
      <c r="CL270" s="1">
        <f t="shared" si="238"/>
        <v>1</v>
      </c>
      <c r="CM270" s="1">
        <f t="shared" si="239"/>
        <v>80</v>
      </c>
      <c r="CN270" s="1">
        <f t="shared" si="240"/>
        <v>493</v>
      </c>
    </row>
    <row r="271" spans="1:92" ht="13.15" customHeight="1">
      <c r="B271" s="3" t="s">
        <v>1791</v>
      </c>
      <c r="C271" s="1" t="s">
        <v>1449</v>
      </c>
      <c r="D271" s="3" t="s">
        <v>1450</v>
      </c>
      <c r="E271" s="30">
        <v>612497.91</v>
      </c>
      <c r="F271" s="30">
        <v>6571337.6699999999</v>
      </c>
      <c r="G271" s="4" t="s">
        <v>1486</v>
      </c>
      <c r="H271" s="35">
        <v>97.03</v>
      </c>
      <c r="I271" s="5">
        <v>0.38</v>
      </c>
      <c r="J271" s="5">
        <v>6.52</v>
      </c>
      <c r="K271" s="5">
        <v>6</v>
      </c>
      <c r="L271" s="24">
        <v>6.21</v>
      </c>
      <c r="M271" s="33">
        <f t="shared" si="194"/>
        <v>90.820000000000007</v>
      </c>
      <c r="N271" s="6">
        <v>42852</v>
      </c>
      <c r="O271" s="1" t="s">
        <v>1487</v>
      </c>
      <c r="P271" s="9" t="s">
        <v>1488</v>
      </c>
      <c r="Q271" s="8">
        <v>3</v>
      </c>
      <c r="R271" s="9" t="s">
        <v>1489</v>
      </c>
      <c r="AI271" s="1" t="s">
        <v>1490</v>
      </c>
      <c r="AJ271" s="53" t="s">
        <v>1491</v>
      </c>
      <c r="AK271" s="48" t="s">
        <v>1820</v>
      </c>
      <c r="AM271" s="1" t="s">
        <v>575</v>
      </c>
      <c r="AN271" s="1" t="s">
        <v>1103</v>
      </c>
      <c r="AO271" s="13" t="str">
        <f>algandmed!AP271</f>
        <v>VPA on terve. VPA päis keere-keermes, avamiseks kettvõti. Veepinnal naftasaaduste kihti pole.</v>
      </c>
      <c r="AP271" s="13" t="str">
        <f>algandmed!AQ271</f>
        <v>Proov võeti pumbaga MP-1.</v>
      </c>
      <c r="AQ271" s="13" t="str">
        <f>algandmed!AR271</f>
        <v>Proovi võtmisel 25.09.2017 oli vett VPA-s 10l, pumba sügavus 6,65m manteltoru otsast. Proov võeti pärast 4-kordse veekoguse välja pumpamist (5 minutit) sagedusel 150Hz. q 0,14. S 0,1.</v>
      </c>
      <c r="AR271" s="13" t="str">
        <f>algandmed!AS271</f>
        <v>Jätkata seiret.</v>
      </c>
      <c r="AS271" s="1" t="s">
        <v>1456</v>
      </c>
      <c r="AU271" s="1">
        <f t="shared" si="195"/>
        <v>0</v>
      </c>
      <c r="AV271" s="1">
        <f t="shared" si="196"/>
        <v>4</v>
      </c>
      <c r="AW271" s="1">
        <f t="shared" si="197"/>
        <v>10</v>
      </c>
      <c r="AX271" s="1">
        <f t="shared" si="198"/>
        <v>16</v>
      </c>
      <c r="AY271" s="1">
        <f t="shared" si="199"/>
        <v>9</v>
      </c>
      <c r="AZ271" s="1">
        <f t="shared" si="200"/>
        <v>10</v>
      </c>
      <c r="BA271" s="1">
        <f t="shared" si="201"/>
        <v>14</v>
      </c>
      <c r="BB271" s="1">
        <f t="shared" si="202"/>
        <v>5</v>
      </c>
      <c r="BC271" s="1">
        <f t="shared" si="203"/>
        <v>4</v>
      </c>
      <c r="BD271" s="1">
        <f t="shared" si="204"/>
        <v>4</v>
      </c>
      <c r="BE271" s="1">
        <f t="shared" si="205"/>
        <v>1</v>
      </c>
      <c r="BF271" s="1">
        <f t="shared" si="206"/>
        <v>4</v>
      </c>
      <c r="BG271" s="1">
        <f t="shared" si="207"/>
        <v>5</v>
      </c>
      <c r="BH271" s="1">
        <f t="shared" si="208"/>
        <v>5</v>
      </c>
      <c r="BI271" s="1">
        <f t="shared" si="209"/>
        <v>42</v>
      </c>
      <c r="BJ271" s="1">
        <f t="shared" si="210"/>
        <v>67</v>
      </c>
      <c r="BK271" s="1">
        <f t="shared" si="211"/>
        <v>1</v>
      </c>
      <c r="BL271" s="1">
        <f t="shared" si="212"/>
        <v>52</v>
      </c>
      <c r="BM271" s="1">
        <f t="shared" si="213"/>
        <v>0</v>
      </c>
      <c r="BN271" s="1">
        <f t="shared" si="214"/>
        <v>0</v>
      </c>
      <c r="BO271" s="1">
        <f t="shared" si="215"/>
        <v>0</v>
      </c>
      <c r="BP271" s="1">
        <f t="shared" si="216"/>
        <v>0</v>
      </c>
      <c r="BQ271" s="1">
        <f t="shared" si="217"/>
        <v>0</v>
      </c>
      <c r="BR271" s="1">
        <f t="shared" si="218"/>
        <v>0</v>
      </c>
      <c r="BS271" s="1">
        <f t="shared" si="219"/>
        <v>0</v>
      </c>
      <c r="BT271" s="1">
        <f t="shared" si="220"/>
        <v>0</v>
      </c>
      <c r="BU271" s="1">
        <f t="shared" si="221"/>
        <v>0</v>
      </c>
      <c r="BV271" s="1">
        <f t="shared" si="222"/>
        <v>0</v>
      </c>
      <c r="BW271" s="1">
        <f t="shared" si="223"/>
        <v>0</v>
      </c>
      <c r="BX271" s="1">
        <f t="shared" si="224"/>
        <v>0</v>
      </c>
      <c r="BY271" s="1">
        <f t="shared" si="225"/>
        <v>0</v>
      </c>
      <c r="BZ271" s="1">
        <f t="shared" si="226"/>
        <v>0</v>
      </c>
      <c r="CA271" s="1">
        <f t="shared" si="227"/>
        <v>0</v>
      </c>
      <c r="CB271" s="1">
        <f t="shared" si="228"/>
        <v>0</v>
      </c>
      <c r="CC271" s="1">
        <f t="shared" si="229"/>
        <v>21</v>
      </c>
      <c r="CD271" s="1">
        <f t="shared" si="230"/>
        <v>8</v>
      </c>
      <c r="CE271" s="1">
        <f t="shared" si="231"/>
        <v>31</v>
      </c>
      <c r="CF271" s="1">
        <f t="shared" si="232"/>
        <v>0</v>
      </c>
      <c r="CG271" s="1">
        <f t="shared" si="233"/>
        <v>10</v>
      </c>
      <c r="CH271" s="1">
        <f t="shared" si="234"/>
        <v>9</v>
      </c>
      <c r="CI271" s="1">
        <f t="shared" si="235"/>
        <v>93</v>
      </c>
      <c r="CJ271" s="1">
        <f t="shared" si="236"/>
        <v>25</v>
      </c>
      <c r="CK271" s="1">
        <f t="shared" si="237"/>
        <v>183</v>
      </c>
      <c r="CL271" s="1">
        <f t="shared" si="238"/>
        <v>15</v>
      </c>
      <c r="CM271" s="1">
        <f t="shared" si="239"/>
        <v>80</v>
      </c>
      <c r="CN271" s="1">
        <f t="shared" si="240"/>
        <v>728</v>
      </c>
    </row>
    <row r="272" spans="1:92" ht="13.15" customHeight="1">
      <c r="B272" s="3" t="s">
        <v>1792</v>
      </c>
      <c r="C272" s="1" t="s">
        <v>1449</v>
      </c>
      <c r="D272" s="3" t="s">
        <v>1450</v>
      </c>
      <c r="E272" s="24">
        <v>612627.30000000005</v>
      </c>
      <c r="F272" s="24">
        <v>6571267.9000000004</v>
      </c>
      <c r="G272" s="4" t="s">
        <v>1226</v>
      </c>
      <c r="I272" s="5">
        <v>0.1</v>
      </c>
      <c r="K272" s="5">
        <v>6</v>
      </c>
      <c r="L272" s="24">
        <v>4.75</v>
      </c>
      <c r="M272" s="33">
        <f t="shared" si="194"/>
        <v>-4.75</v>
      </c>
      <c r="N272" s="6">
        <v>36648</v>
      </c>
      <c r="O272" s="1" t="s">
        <v>1492</v>
      </c>
      <c r="P272" s="9" t="s">
        <v>427</v>
      </c>
      <c r="Q272" s="8">
        <v>3</v>
      </c>
      <c r="R272" s="9" t="s">
        <v>1493</v>
      </c>
      <c r="AI272" s="42" t="s">
        <v>1230</v>
      </c>
      <c r="AJ272" s="34" t="s">
        <v>1231</v>
      </c>
      <c r="AK272" s="3" t="s">
        <v>1819</v>
      </c>
      <c r="AM272" s="1" t="s">
        <v>575</v>
      </c>
      <c r="AN272" s="1" t="s">
        <v>1103</v>
      </c>
      <c r="AO272" s="13" t="str">
        <f>algandmed!AP272</f>
        <v>VPA on hävinud või likvideeritud raudteeäärsete alade korrastamise käigus.</v>
      </c>
      <c r="AP272" s="13" t="str">
        <f>algandmed!AQ272</f>
        <v>-</v>
      </c>
      <c r="AQ272" s="13" t="str">
        <f>algandmed!AR272</f>
        <v>-</v>
      </c>
      <c r="AR272" s="13" t="str">
        <f>algandmed!AS272</f>
        <v>-</v>
      </c>
      <c r="AS272" s="1" t="s">
        <v>1456</v>
      </c>
      <c r="AU272" s="1">
        <f t="shared" si="195"/>
        <v>0</v>
      </c>
      <c r="AV272" s="1">
        <f t="shared" si="196"/>
        <v>4</v>
      </c>
      <c r="AW272" s="1">
        <f t="shared" si="197"/>
        <v>10</v>
      </c>
      <c r="AX272" s="1">
        <f t="shared" si="198"/>
        <v>16</v>
      </c>
      <c r="AY272" s="1">
        <f t="shared" si="199"/>
        <v>8</v>
      </c>
      <c r="AZ272" s="1">
        <f t="shared" si="200"/>
        <v>9</v>
      </c>
      <c r="BA272" s="1">
        <f t="shared" si="201"/>
        <v>14</v>
      </c>
      <c r="BB272" s="1">
        <f t="shared" si="202"/>
        <v>0</v>
      </c>
      <c r="BC272" s="1">
        <f t="shared" si="203"/>
        <v>3</v>
      </c>
      <c r="BD272" s="1">
        <f t="shared" si="204"/>
        <v>0</v>
      </c>
      <c r="BE272" s="1">
        <f t="shared" si="205"/>
        <v>1</v>
      </c>
      <c r="BF272" s="1">
        <f t="shared" si="206"/>
        <v>4</v>
      </c>
      <c r="BG272" s="1">
        <f t="shared" si="207"/>
        <v>5</v>
      </c>
      <c r="BH272" s="1">
        <f t="shared" si="208"/>
        <v>5</v>
      </c>
      <c r="BI272" s="1">
        <f t="shared" si="209"/>
        <v>42</v>
      </c>
      <c r="BJ272" s="1">
        <f t="shared" si="210"/>
        <v>28</v>
      </c>
      <c r="BK272" s="1">
        <f t="shared" si="211"/>
        <v>1</v>
      </c>
      <c r="BL272" s="1">
        <f t="shared" si="212"/>
        <v>36</v>
      </c>
      <c r="BM272" s="1">
        <f t="shared" si="213"/>
        <v>0</v>
      </c>
      <c r="BN272" s="1">
        <f t="shared" si="214"/>
        <v>0</v>
      </c>
      <c r="BO272" s="1">
        <f t="shared" si="215"/>
        <v>0</v>
      </c>
      <c r="BP272" s="1">
        <f t="shared" si="216"/>
        <v>0</v>
      </c>
      <c r="BQ272" s="1">
        <f t="shared" si="217"/>
        <v>0</v>
      </c>
      <c r="BR272" s="1">
        <f t="shared" si="218"/>
        <v>0</v>
      </c>
      <c r="BS272" s="1">
        <f t="shared" si="219"/>
        <v>0</v>
      </c>
      <c r="BT272" s="1">
        <f t="shared" si="220"/>
        <v>0</v>
      </c>
      <c r="BU272" s="1">
        <f t="shared" si="221"/>
        <v>0</v>
      </c>
      <c r="BV272" s="1">
        <f t="shared" si="222"/>
        <v>0</v>
      </c>
      <c r="BW272" s="1">
        <f t="shared" si="223"/>
        <v>0</v>
      </c>
      <c r="BX272" s="1">
        <f t="shared" si="224"/>
        <v>0</v>
      </c>
      <c r="BY272" s="1">
        <f t="shared" si="225"/>
        <v>0</v>
      </c>
      <c r="BZ272" s="1">
        <f t="shared" si="226"/>
        <v>0</v>
      </c>
      <c r="CA272" s="1">
        <f t="shared" si="227"/>
        <v>0</v>
      </c>
      <c r="CB272" s="1">
        <f t="shared" si="228"/>
        <v>0</v>
      </c>
      <c r="CC272" s="1">
        <f t="shared" si="229"/>
        <v>32</v>
      </c>
      <c r="CD272" s="1">
        <f t="shared" si="230"/>
        <v>11</v>
      </c>
      <c r="CE272" s="1">
        <f t="shared" si="231"/>
        <v>72</v>
      </c>
      <c r="CF272" s="1">
        <f t="shared" si="232"/>
        <v>0</v>
      </c>
      <c r="CG272" s="1">
        <f t="shared" si="233"/>
        <v>10</v>
      </c>
      <c r="CH272" s="1">
        <f t="shared" si="234"/>
        <v>9</v>
      </c>
      <c r="CI272" s="1">
        <f t="shared" si="235"/>
        <v>74</v>
      </c>
      <c r="CJ272" s="1">
        <f t="shared" si="236"/>
        <v>1</v>
      </c>
      <c r="CK272" s="1">
        <f t="shared" si="237"/>
        <v>1</v>
      </c>
      <c r="CL272" s="1">
        <f t="shared" si="238"/>
        <v>1</v>
      </c>
      <c r="CM272" s="1">
        <f t="shared" si="239"/>
        <v>80</v>
      </c>
      <c r="CN272" s="1">
        <f t="shared" si="240"/>
        <v>477</v>
      </c>
    </row>
    <row r="273" spans="1:92" ht="13.15" customHeight="1">
      <c r="B273" s="3" t="s">
        <v>1793</v>
      </c>
      <c r="C273" s="1" t="s">
        <v>1449</v>
      </c>
      <c r="D273" s="3" t="s">
        <v>1450</v>
      </c>
      <c r="E273" s="30">
        <v>612694.07999999996</v>
      </c>
      <c r="F273" s="30">
        <v>6571213.1900000004</v>
      </c>
      <c r="G273" s="4" t="s">
        <v>1226</v>
      </c>
      <c r="H273" s="5">
        <v>94.84</v>
      </c>
      <c r="I273" s="5">
        <v>0.21</v>
      </c>
      <c r="J273" s="5">
        <v>5.49</v>
      </c>
      <c r="K273" s="5">
        <v>5.5</v>
      </c>
      <c r="L273" s="24">
        <v>4.05</v>
      </c>
      <c r="M273" s="33">
        <f t="shared" si="194"/>
        <v>90.79</v>
      </c>
      <c r="N273" s="6">
        <v>42852</v>
      </c>
      <c r="O273" s="1" t="s">
        <v>1495</v>
      </c>
      <c r="P273" s="9" t="s">
        <v>1496</v>
      </c>
      <c r="Q273" s="8">
        <v>3</v>
      </c>
      <c r="R273" s="9" t="s">
        <v>1493</v>
      </c>
      <c r="AI273" s="42" t="s">
        <v>1230</v>
      </c>
      <c r="AJ273" s="34" t="s">
        <v>1231</v>
      </c>
      <c r="AK273" s="3" t="s">
        <v>1819</v>
      </c>
      <c r="AM273" s="1" t="s">
        <v>575</v>
      </c>
      <c r="AN273" s="1" t="s">
        <v>1103</v>
      </c>
      <c r="AO273" s="13" t="str">
        <f>algandmed!AP273</f>
        <v>VPA on terve. Päis on keere-keermes, avamiseks kettvõti. Veepinnal naftasaaduste kihti pole.</v>
      </c>
      <c r="AP273" s="13" t="str">
        <f>algandmed!AQ273</f>
        <v>Proov võeti pumbaga MP-1.</v>
      </c>
      <c r="AQ273" s="13" t="str">
        <f>algandmed!AR273</f>
        <v>Proovi võtmisel 25.09.2017 oli vett VPA-s 18l, pumba sügavus 5,5m manteltoru otsast. Proov võeti pärast 4-kordse veekoguse välja pumpamist (47 minutit) sagedusel 102Hz. q 0,02. S 0,34. Pumbates sagedusega 150Hz alanes veetase 3 minutiga pumbani.</v>
      </c>
      <c r="AR273" s="13" t="str">
        <f>algandmed!AS273</f>
        <v>Jätkata seiret.</v>
      </c>
      <c r="AS273" s="1" t="s">
        <v>1456</v>
      </c>
      <c r="AU273" s="1">
        <f t="shared" si="195"/>
        <v>0</v>
      </c>
      <c r="AV273" s="1">
        <f t="shared" si="196"/>
        <v>4</v>
      </c>
      <c r="AW273" s="1">
        <f t="shared" si="197"/>
        <v>10</v>
      </c>
      <c r="AX273" s="1">
        <f t="shared" si="198"/>
        <v>16</v>
      </c>
      <c r="AY273" s="1">
        <f t="shared" si="199"/>
        <v>9</v>
      </c>
      <c r="AZ273" s="1">
        <f t="shared" si="200"/>
        <v>10</v>
      </c>
      <c r="BA273" s="1">
        <f t="shared" si="201"/>
        <v>14</v>
      </c>
      <c r="BB273" s="1">
        <f t="shared" si="202"/>
        <v>5</v>
      </c>
      <c r="BC273" s="1">
        <f t="shared" si="203"/>
        <v>4</v>
      </c>
      <c r="BD273" s="1">
        <f t="shared" si="204"/>
        <v>4</v>
      </c>
      <c r="BE273" s="1">
        <f t="shared" si="205"/>
        <v>3</v>
      </c>
      <c r="BF273" s="1">
        <f t="shared" si="206"/>
        <v>4</v>
      </c>
      <c r="BG273" s="1">
        <f t="shared" si="207"/>
        <v>5</v>
      </c>
      <c r="BH273" s="1">
        <f t="shared" si="208"/>
        <v>5</v>
      </c>
      <c r="BI273" s="1">
        <f t="shared" si="209"/>
        <v>43</v>
      </c>
      <c r="BJ273" s="1">
        <f t="shared" si="210"/>
        <v>50</v>
      </c>
      <c r="BK273" s="1">
        <f t="shared" si="211"/>
        <v>1</v>
      </c>
      <c r="BL273" s="1">
        <f t="shared" si="212"/>
        <v>36</v>
      </c>
      <c r="BM273" s="1">
        <f t="shared" si="213"/>
        <v>0</v>
      </c>
      <c r="BN273" s="1">
        <f t="shared" si="214"/>
        <v>0</v>
      </c>
      <c r="BO273" s="1">
        <f t="shared" si="215"/>
        <v>0</v>
      </c>
      <c r="BP273" s="1">
        <f t="shared" si="216"/>
        <v>0</v>
      </c>
      <c r="BQ273" s="1">
        <f t="shared" si="217"/>
        <v>0</v>
      </c>
      <c r="BR273" s="1">
        <f t="shared" si="218"/>
        <v>0</v>
      </c>
      <c r="BS273" s="1">
        <f t="shared" si="219"/>
        <v>0</v>
      </c>
      <c r="BT273" s="1">
        <f t="shared" si="220"/>
        <v>0</v>
      </c>
      <c r="BU273" s="1">
        <f t="shared" si="221"/>
        <v>0</v>
      </c>
      <c r="BV273" s="1">
        <f t="shared" si="222"/>
        <v>0</v>
      </c>
      <c r="BW273" s="1">
        <f t="shared" si="223"/>
        <v>0</v>
      </c>
      <c r="BX273" s="1">
        <f t="shared" si="224"/>
        <v>0</v>
      </c>
      <c r="BY273" s="1">
        <f t="shared" si="225"/>
        <v>0</v>
      </c>
      <c r="BZ273" s="1">
        <f t="shared" si="226"/>
        <v>0</v>
      </c>
      <c r="CA273" s="1">
        <f t="shared" si="227"/>
        <v>0</v>
      </c>
      <c r="CB273" s="1">
        <f t="shared" si="228"/>
        <v>0</v>
      </c>
      <c r="CC273" s="1">
        <f t="shared" si="229"/>
        <v>32</v>
      </c>
      <c r="CD273" s="1">
        <f t="shared" si="230"/>
        <v>11</v>
      </c>
      <c r="CE273" s="1">
        <f t="shared" si="231"/>
        <v>72</v>
      </c>
      <c r="CF273" s="1">
        <f t="shared" si="232"/>
        <v>0</v>
      </c>
      <c r="CG273" s="1">
        <f t="shared" si="233"/>
        <v>10</v>
      </c>
      <c r="CH273" s="1">
        <f t="shared" si="234"/>
        <v>9</v>
      </c>
      <c r="CI273" s="1">
        <f t="shared" si="235"/>
        <v>92</v>
      </c>
      <c r="CJ273" s="1">
        <f t="shared" si="236"/>
        <v>25</v>
      </c>
      <c r="CK273" s="1">
        <f t="shared" si="237"/>
        <v>245</v>
      </c>
      <c r="CL273" s="1">
        <f t="shared" si="238"/>
        <v>15</v>
      </c>
      <c r="CM273" s="1">
        <f t="shared" si="239"/>
        <v>80</v>
      </c>
      <c r="CN273" s="1">
        <f t="shared" si="240"/>
        <v>814</v>
      </c>
    </row>
    <row r="274" spans="1:92" ht="13.15" customHeight="1">
      <c r="A274" s="2">
        <v>19881</v>
      </c>
      <c r="B274" s="3" t="s">
        <v>1497</v>
      </c>
      <c r="C274" s="1" t="s">
        <v>1449</v>
      </c>
      <c r="D274" s="3" t="s">
        <v>1450</v>
      </c>
      <c r="E274" s="30">
        <v>612810.1</v>
      </c>
      <c r="F274" s="30">
        <v>6571637.7999999998</v>
      </c>
      <c r="G274" s="4" t="s">
        <v>1457</v>
      </c>
      <c r="H274" s="5">
        <v>91.95</v>
      </c>
      <c r="I274" s="5">
        <v>0.99</v>
      </c>
      <c r="J274" s="5">
        <v>6.89</v>
      </c>
      <c r="K274" s="5">
        <v>6.8</v>
      </c>
      <c r="L274" s="24">
        <v>4.2699999999999996</v>
      </c>
      <c r="M274" s="33">
        <f t="shared" si="194"/>
        <v>87.68</v>
      </c>
      <c r="N274" s="6">
        <v>42852</v>
      </c>
      <c r="O274" s="1" t="s">
        <v>1498</v>
      </c>
      <c r="P274" s="7" t="s">
        <v>726</v>
      </c>
      <c r="Q274" s="8">
        <v>0.3</v>
      </c>
      <c r="R274" s="7" t="s">
        <v>1499</v>
      </c>
      <c r="S274" s="8">
        <v>0.7</v>
      </c>
      <c r="T274" s="7" t="s">
        <v>1500</v>
      </c>
      <c r="U274" s="8">
        <v>1</v>
      </c>
      <c r="V274" s="7" t="s">
        <v>1501</v>
      </c>
      <c r="AI274" s="42" t="s">
        <v>1437</v>
      </c>
      <c r="AJ274" s="34" t="s">
        <v>1438</v>
      </c>
      <c r="AK274" s="3" t="s">
        <v>1818</v>
      </c>
      <c r="AM274" s="1" t="s">
        <v>575</v>
      </c>
      <c r="AN274" s="1" t="s">
        <v>1103</v>
      </c>
      <c r="AO274" s="13" t="str">
        <f>algandmed!AP274</f>
        <v>VPA on terve. Päise avamiseks 6-kantvõti 8. Veepinnal naftasaaduste kihti pole.</v>
      </c>
      <c r="AP274" s="13" t="str">
        <f>algandmed!AQ274</f>
        <v>Proov võeti pumbaga MP-1. Pumpamisae algul oli veepinnal naftasaaduste laigud. VPA-st on võetud proove Tapa Veduridepoo pinnasereostuse likvideerimise järgse seire raames.</v>
      </c>
      <c r="AQ274" s="13" t="str">
        <f>algandmed!AR274</f>
        <v>Proovi võtmisel 22.09.2017 oli vett VPA-s 26l, pumba sügavus 7,6m manteltoru otsast. Proov võeti pärast 4-kordse veekoguse välja pumpamist (15 minutit) sagedusel 135Hz. q 0,11. S 3,45. Pumbates sagedusega 200Hz alanes veetase 3 minutiga pumbani.</v>
      </c>
      <c r="AR274" s="13" t="str">
        <f>algandmed!AS274</f>
        <v>Jätkata seiret.</v>
      </c>
      <c r="AS274" s="1" t="s">
        <v>60</v>
      </c>
      <c r="AU274" s="1">
        <f t="shared" si="195"/>
        <v>5</v>
      </c>
      <c r="AV274" s="1">
        <f t="shared" si="196"/>
        <v>7</v>
      </c>
      <c r="AW274" s="1">
        <f t="shared" si="197"/>
        <v>10</v>
      </c>
      <c r="AX274" s="1">
        <f t="shared" si="198"/>
        <v>16</v>
      </c>
      <c r="AY274" s="1">
        <f t="shared" si="199"/>
        <v>8</v>
      </c>
      <c r="AZ274" s="1">
        <f t="shared" si="200"/>
        <v>9</v>
      </c>
      <c r="BA274" s="1">
        <f t="shared" si="201"/>
        <v>14</v>
      </c>
      <c r="BB274" s="1">
        <f t="shared" si="202"/>
        <v>5</v>
      </c>
      <c r="BC274" s="1">
        <f t="shared" si="203"/>
        <v>4</v>
      </c>
      <c r="BD274" s="1">
        <f t="shared" si="204"/>
        <v>4</v>
      </c>
      <c r="BE274" s="1">
        <f t="shared" si="205"/>
        <v>3</v>
      </c>
      <c r="BF274" s="1">
        <f t="shared" si="206"/>
        <v>4</v>
      </c>
      <c r="BG274" s="1">
        <f t="shared" si="207"/>
        <v>5</v>
      </c>
      <c r="BH274" s="1">
        <f t="shared" si="208"/>
        <v>5</v>
      </c>
      <c r="BI274" s="1">
        <f t="shared" si="209"/>
        <v>45</v>
      </c>
      <c r="BJ274" s="1">
        <f t="shared" si="210"/>
        <v>47</v>
      </c>
      <c r="BK274" s="1">
        <f t="shared" si="211"/>
        <v>3</v>
      </c>
      <c r="BL274" s="1">
        <f t="shared" si="212"/>
        <v>68</v>
      </c>
      <c r="BM274" s="1">
        <f t="shared" si="213"/>
        <v>3</v>
      </c>
      <c r="BN274" s="1">
        <f t="shared" si="214"/>
        <v>88</v>
      </c>
      <c r="BO274" s="1">
        <f t="shared" si="215"/>
        <v>1</v>
      </c>
      <c r="BP274" s="1">
        <f t="shared" si="216"/>
        <v>149</v>
      </c>
      <c r="BQ274" s="1">
        <f t="shared" si="217"/>
        <v>0</v>
      </c>
      <c r="BR274" s="1">
        <f t="shared" si="218"/>
        <v>0</v>
      </c>
      <c r="BS274" s="1">
        <f t="shared" si="219"/>
        <v>0</v>
      </c>
      <c r="BT274" s="1">
        <f t="shared" si="220"/>
        <v>0</v>
      </c>
      <c r="BU274" s="1">
        <f t="shared" si="221"/>
        <v>0</v>
      </c>
      <c r="BV274" s="1">
        <f t="shared" si="222"/>
        <v>0</v>
      </c>
      <c r="BW274" s="1">
        <f t="shared" si="223"/>
        <v>0</v>
      </c>
      <c r="BX274" s="1">
        <f t="shared" si="224"/>
        <v>0</v>
      </c>
      <c r="BY274" s="1">
        <f t="shared" si="225"/>
        <v>0</v>
      </c>
      <c r="BZ274" s="1">
        <f t="shared" si="226"/>
        <v>0</v>
      </c>
      <c r="CA274" s="1">
        <f t="shared" si="227"/>
        <v>0</v>
      </c>
      <c r="CB274" s="1">
        <f t="shared" si="228"/>
        <v>0</v>
      </c>
      <c r="CC274" s="1">
        <f t="shared" si="229"/>
        <v>28</v>
      </c>
      <c r="CD274" s="1">
        <f t="shared" si="230"/>
        <v>11</v>
      </c>
      <c r="CE274" s="1">
        <f t="shared" si="231"/>
        <v>83</v>
      </c>
      <c r="CF274" s="1">
        <f t="shared" si="232"/>
        <v>0</v>
      </c>
      <c r="CG274" s="1">
        <f t="shared" si="233"/>
        <v>10</v>
      </c>
      <c r="CH274" s="1">
        <f t="shared" si="234"/>
        <v>9</v>
      </c>
      <c r="CI274" s="1">
        <f t="shared" si="235"/>
        <v>79</v>
      </c>
      <c r="CJ274" s="1">
        <f t="shared" si="236"/>
        <v>171</v>
      </c>
      <c r="CK274" s="1">
        <f t="shared" si="237"/>
        <v>245</v>
      </c>
      <c r="CL274" s="1">
        <f t="shared" si="238"/>
        <v>15</v>
      </c>
      <c r="CM274" s="1">
        <f t="shared" si="239"/>
        <v>105</v>
      </c>
      <c r="CN274" s="1">
        <f t="shared" si="240"/>
        <v>1259</v>
      </c>
    </row>
    <row r="275" spans="1:92" ht="13.15" customHeight="1">
      <c r="A275" s="2">
        <v>19882</v>
      </c>
      <c r="B275" s="3" t="s">
        <v>1502</v>
      </c>
      <c r="C275" s="1" t="s">
        <v>1449</v>
      </c>
      <c r="D275" s="3" t="s">
        <v>1450</v>
      </c>
      <c r="E275" s="30">
        <v>612835.09</v>
      </c>
      <c r="F275" s="30">
        <v>6571492.5300000003</v>
      </c>
      <c r="G275" s="4" t="s">
        <v>1457</v>
      </c>
      <c r="H275" s="5">
        <v>94.21</v>
      </c>
      <c r="I275" s="5">
        <v>0.74</v>
      </c>
      <c r="J275" s="5">
        <v>8.5</v>
      </c>
      <c r="K275" s="5">
        <v>8.5</v>
      </c>
      <c r="L275" s="24">
        <v>5.2</v>
      </c>
      <c r="M275" s="33">
        <f t="shared" si="194"/>
        <v>89.009999999999991</v>
      </c>
      <c r="N275" s="6">
        <v>42852</v>
      </c>
      <c r="O275" s="1" t="s">
        <v>1503</v>
      </c>
      <c r="P275" s="7" t="s">
        <v>1504</v>
      </c>
      <c r="Q275" s="8">
        <v>1</v>
      </c>
      <c r="R275" s="7" t="s">
        <v>1505</v>
      </c>
      <c r="S275" s="8">
        <v>2.5</v>
      </c>
      <c r="T275" s="7" t="s">
        <v>1506</v>
      </c>
      <c r="U275" s="8">
        <v>3.6</v>
      </c>
      <c r="V275" s="7" t="s">
        <v>1507</v>
      </c>
      <c r="AI275" s="42" t="s">
        <v>1437</v>
      </c>
      <c r="AJ275" s="34" t="s">
        <v>1438</v>
      </c>
      <c r="AK275" s="3" t="s">
        <v>1818</v>
      </c>
      <c r="AM275" s="1" t="s">
        <v>575</v>
      </c>
      <c r="AN275" s="1" t="s">
        <v>1103</v>
      </c>
      <c r="AO275" s="13" t="str">
        <f>algandmed!AP275</f>
        <v>VPA on terve. Päise avamiseks 6-kantvõti 8. Veepinnal naftasaaduste kihti pole.</v>
      </c>
      <c r="AP275" s="13" t="str">
        <f>algandmed!AQ275</f>
        <v>Proov võeti pumbaga MP-1.</v>
      </c>
      <c r="AQ275" s="13" t="str">
        <f>algandmed!AR275</f>
        <v>Proovi võtmisel 22.09.2017 oli vett VPA-s 31,3l, pumba sügavus 8,2m manteltoru otsast. Proov võeti pärast 4-kordse veekoguse välja pumpamist (6 minutit) sagedusel 250Hz. q 0,32. S 0,98.</v>
      </c>
      <c r="AR275" s="13" t="str">
        <f>algandmed!AS275</f>
        <v>Jätkata seiret.</v>
      </c>
      <c r="AS275" s="1" t="s">
        <v>60</v>
      </c>
      <c r="AU275" s="1">
        <f t="shared" si="195"/>
        <v>5</v>
      </c>
      <c r="AV275" s="1">
        <f t="shared" si="196"/>
        <v>7</v>
      </c>
      <c r="AW275" s="1">
        <f t="shared" si="197"/>
        <v>10</v>
      </c>
      <c r="AX275" s="1">
        <f t="shared" si="198"/>
        <v>16</v>
      </c>
      <c r="AY275" s="1">
        <f t="shared" si="199"/>
        <v>9</v>
      </c>
      <c r="AZ275" s="1">
        <f t="shared" si="200"/>
        <v>10</v>
      </c>
      <c r="BA275" s="1">
        <f t="shared" si="201"/>
        <v>14</v>
      </c>
      <c r="BB275" s="1">
        <f t="shared" si="202"/>
        <v>5</v>
      </c>
      <c r="BC275" s="1">
        <f t="shared" si="203"/>
        <v>4</v>
      </c>
      <c r="BD275" s="1">
        <f t="shared" si="204"/>
        <v>3</v>
      </c>
      <c r="BE275" s="1">
        <f t="shared" si="205"/>
        <v>3</v>
      </c>
      <c r="BF275" s="1">
        <f t="shared" si="206"/>
        <v>3</v>
      </c>
      <c r="BG275" s="1">
        <f t="shared" si="207"/>
        <v>5</v>
      </c>
      <c r="BH275" s="1">
        <f t="shared" si="208"/>
        <v>5</v>
      </c>
      <c r="BI275" s="1">
        <f t="shared" si="209"/>
        <v>45</v>
      </c>
      <c r="BJ275" s="1">
        <f t="shared" si="210"/>
        <v>80</v>
      </c>
      <c r="BK275" s="1">
        <f t="shared" si="211"/>
        <v>1</v>
      </c>
      <c r="BL275" s="1">
        <f t="shared" si="212"/>
        <v>72</v>
      </c>
      <c r="BM275" s="1">
        <f t="shared" si="213"/>
        <v>3</v>
      </c>
      <c r="BN275" s="1">
        <f t="shared" si="214"/>
        <v>87</v>
      </c>
      <c r="BO275" s="1">
        <f t="shared" si="215"/>
        <v>3</v>
      </c>
      <c r="BP275" s="1">
        <f t="shared" si="216"/>
        <v>106</v>
      </c>
      <c r="BQ275" s="1">
        <f t="shared" si="217"/>
        <v>0</v>
      </c>
      <c r="BR275" s="1">
        <f t="shared" si="218"/>
        <v>0</v>
      </c>
      <c r="BS275" s="1">
        <f t="shared" si="219"/>
        <v>0</v>
      </c>
      <c r="BT275" s="1">
        <f t="shared" si="220"/>
        <v>0</v>
      </c>
      <c r="BU275" s="1">
        <f t="shared" si="221"/>
        <v>0</v>
      </c>
      <c r="BV275" s="1">
        <f t="shared" si="222"/>
        <v>0</v>
      </c>
      <c r="BW275" s="1">
        <f t="shared" si="223"/>
        <v>0</v>
      </c>
      <c r="BX275" s="1">
        <f t="shared" si="224"/>
        <v>0</v>
      </c>
      <c r="BY275" s="1">
        <f t="shared" si="225"/>
        <v>0</v>
      </c>
      <c r="BZ275" s="1">
        <f t="shared" si="226"/>
        <v>0</v>
      </c>
      <c r="CA275" s="1">
        <f t="shared" si="227"/>
        <v>0</v>
      </c>
      <c r="CB275" s="1">
        <f t="shared" si="228"/>
        <v>0</v>
      </c>
      <c r="CC275" s="1">
        <f t="shared" si="229"/>
        <v>28</v>
      </c>
      <c r="CD275" s="1">
        <f t="shared" si="230"/>
        <v>11</v>
      </c>
      <c r="CE275" s="1">
        <f t="shared" si="231"/>
        <v>83</v>
      </c>
      <c r="CF275" s="1">
        <f t="shared" si="232"/>
        <v>0</v>
      </c>
      <c r="CG275" s="1">
        <f t="shared" si="233"/>
        <v>10</v>
      </c>
      <c r="CH275" s="1">
        <f t="shared" si="234"/>
        <v>9</v>
      </c>
      <c r="CI275" s="1">
        <f t="shared" si="235"/>
        <v>79</v>
      </c>
      <c r="CJ275" s="1">
        <f t="shared" si="236"/>
        <v>25</v>
      </c>
      <c r="CK275" s="1">
        <f t="shared" si="237"/>
        <v>185</v>
      </c>
      <c r="CL275" s="1">
        <f t="shared" si="238"/>
        <v>15</v>
      </c>
      <c r="CM275" s="1">
        <f t="shared" si="239"/>
        <v>105</v>
      </c>
      <c r="CN275" s="1">
        <f t="shared" si="240"/>
        <v>1046</v>
      </c>
    </row>
    <row r="276" spans="1:92" ht="13.15" customHeight="1">
      <c r="A276" s="2">
        <v>19121</v>
      </c>
      <c r="B276" s="3" t="s">
        <v>1508</v>
      </c>
      <c r="C276" s="1" t="s">
        <v>1449</v>
      </c>
      <c r="D276" s="3" t="s">
        <v>1450</v>
      </c>
      <c r="E276" s="5">
        <v>612824</v>
      </c>
      <c r="F276" s="5">
        <v>6571454</v>
      </c>
      <c r="G276" s="4" t="s">
        <v>1457</v>
      </c>
      <c r="H276" s="5">
        <v>93.4</v>
      </c>
      <c r="I276" s="5">
        <v>0.1</v>
      </c>
      <c r="K276" s="5">
        <v>30.3</v>
      </c>
      <c r="L276" s="24">
        <v>5.4</v>
      </c>
      <c r="M276" s="33">
        <f t="shared" si="194"/>
        <v>88</v>
      </c>
      <c r="N276" s="6">
        <v>28230</v>
      </c>
      <c r="O276" s="1" t="s">
        <v>1509</v>
      </c>
      <c r="P276" s="9" t="s">
        <v>1510</v>
      </c>
      <c r="Q276" s="8">
        <v>1.75</v>
      </c>
      <c r="R276" s="9" t="s">
        <v>1511</v>
      </c>
      <c r="S276" s="8">
        <v>4</v>
      </c>
      <c r="T276" s="9" t="s">
        <v>78</v>
      </c>
      <c r="U276" s="8">
        <v>8.8000000000000007</v>
      </c>
      <c r="V276" s="9" t="s">
        <v>1512</v>
      </c>
      <c r="W276" s="8">
        <v>13.7</v>
      </c>
      <c r="X276" s="9" t="s">
        <v>1511</v>
      </c>
      <c r="Y276" s="8">
        <v>17.5</v>
      </c>
      <c r="Z276" s="9" t="s">
        <v>78</v>
      </c>
      <c r="AA276" s="8">
        <v>18.899999999999999</v>
      </c>
      <c r="AB276" s="9" t="s">
        <v>1513</v>
      </c>
      <c r="AC276" s="8">
        <v>22.3</v>
      </c>
      <c r="AD276" s="9" t="s">
        <v>1514</v>
      </c>
      <c r="AE276" s="8">
        <v>24</v>
      </c>
      <c r="AF276" s="9" t="s">
        <v>78</v>
      </c>
      <c r="AI276" s="42" t="s">
        <v>1437</v>
      </c>
      <c r="AJ276" s="34" t="s">
        <v>1438</v>
      </c>
      <c r="AK276" s="3" t="s">
        <v>1818</v>
      </c>
      <c r="AM276" s="1" t="s">
        <v>575</v>
      </c>
      <c r="AN276" s="1" t="s">
        <v>1103</v>
      </c>
      <c r="AO276" s="13" t="str">
        <f>algandmed!AP276</f>
        <v>VPA on likvideeritud pinnasereostuse puhastustööde käigus 2015.a</v>
      </c>
      <c r="AP276" s="13" t="str">
        <f>algandmed!AQ276</f>
        <v>-</v>
      </c>
      <c r="AQ276" s="13" t="str">
        <f>algandmed!AR276</f>
        <v>-</v>
      </c>
      <c r="AR276" s="13" t="str">
        <f>algandmed!AS276</f>
        <v>-</v>
      </c>
      <c r="AU276" s="1">
        <f t="shared" si="195"/>
        <v>5</v>
      </c>
      <c r="AV276" s="1">
        <f t="shared" si="196"/>
        <v>6</v>
      </c>
      <c r="AW276" s="1">
        <f t="shared" si="197"/>
        <v>10</v>
      </c>
      <c r="AX276" s="1">
        <f t="shared" si="198"/>
        <v>16</v>
      </c>
      <c r="AY276" s="1">
        <f t="shared" si="199"/>
        <v>6</v>
      </c>
      <c r="AZ276" s="1">
        <f t="shared" si="200"/>
        <v>7</v>
      </c>
      <c r="BA276" s="1">
        <f t="shared" si="201"/>
        <v>14</v>
      </c>
      <c r="BB276" s="1">
        <f t="shared" si="202"/>
        <v>4</v>
      </c>
      <c r="BC276" s="1">
        <f t="shared" si="203"/>
        <v>3</v>
      </c>
      <c r="BD276" s="1">
        <f t="shared" si="204"/>
        <v>0</v>
      </c>
      <c r="BE276" s="1">
        <f t="shared" si="205"/>
        <v>4</v>
      </c>
      <c r="BF276" s="1">
        <f t="shared" si="206"/>
        <v>3</v>
      </c>
      <c r="BG276" s="1">
        <f t="shared" si="207"/>
        <v>2</v>
      </c>
      <c r="BH276" s="1">
        <f t="shared" si="208"/>
        <v>5</v>
      </c>
      <c r="BI276" s="1">
        <f t="shared" si="209"/>
        <v>40</v>
      </c>
      <c r="BJ276" s="1">
        <f t="shared" si="210"/>
        <v>33</v>
      </c>
      <c r="BK276" s="1">
        <f t="shared" si="211"/>
        <v>4</v>
      </c>
      <c r="BL276" s="1">
        <f t="shared" si="212"/>
        <v>38</v>
      </c>
      <c r="BM276" s="1">
        <f t="shared" si="213"/>
        <v>1</v>
      </c>
      <c r="BN276" s="1">
        <f t="shared" si="214"/>
        <v>9</v>
      </c>
      <c r="BO276" s="1">
        <f t="shared" si="215"/>
        <v>3</v>
      </c>
      <c r="BP276" s="1">
        <f t="shared" si="216"/>
        <v>18</v>
      </c>
      <c r="BQ276" s="1">
        <f t="shared" si="217"/>
        <v>4</v>
      </c>
      <c r="BR276" s="1">
        <f t="shared" si="218"/>
        <v>38</v>
      </c>
      <c r="BS276" s="1">
        <f t="shared" si="219"/>
        <v>4</v>
      </c>
      <c r="BT276" s="1">
        <f t="shared" si="220"/>
        <v>9</v>
      </c>
      <c r="BU276" s="1">
        <f t="shared" si="221"/>
        <v>4</v>
      </c>
      <c r="BV276" s="1">
        <f t="shared" si="222"/>
        <v>25</v>
      </c>
      <c r="BW276" s="1">
        <f t="shared" si="223"/>
        <v>4</v>
      </c>
      <c r="BX276" s="1">
        <f t="shared" si="224"/>
        <v>17</v>
      </c>
      <c r="BY276" s="1">
        <f t="shared" si="225"/>
        <v>2</v>
      </c>
      <c r="BZ276" s="1">
        <f t="shared" si="226"/>
        <v>9</v>
      </c>
      <c r="CA276" s="1">
        <f t="shared" si="227"/>
        <v>0</v>
      </c>
      <c r="CB276" s="1">
        <f t="shared" si="228"/>
        <v>0</v>
      </c>
      <c r="CC276" s="1">
        <f t="shared" si="229"/>
        <v>28</v>
      </c>
      <c r="CD276" s="1">
        <f t="shared" si="230"/>
        <v>11</v>
      </c>
      <c r="CE276" s="1">
        <f t="shared" si="231"/>
        <v>83</v>
      </c>
      <c r="CF276" s="1">
        <f t="shared" si="232"/>
        <v>0</v>
      </c>
      <c r="CG276" s="1">
        <f t="shared" si="233"/>
        <v>10</v>
      </c>
      <c r="CH276" s="1">
        <f t="shared" si="234"/>
        <v>9</v>
      </c>
      <c r="CI276" s="1">
        <f t="shared" si="235"/>
        <v>64</v>
      </c>
      <c r="CJ276" s="1">
        <f t="shared" si="236"/>
        <v>1</v>
      </c>
      <c r="CK276" s="1">
        <f t="shared" si="237"/>
        <v>1</v>
      </c>
      <c r="CL276" s="1">
        <f t="shared" si="238"/>
        <v>1</v>
      </c>
      <c r="CM276" s="1">
        <f t="shared" si="239"/>
        <v>0</v>
      </c>
      <c r="CN276" s="1">
        <f t="shared" si="240"/>
        <v>555</v>
      </c>
    </row>
    <row r="277" spans="1:92" ht="13.15" customHeight="1">
      <c r="A277" s="2">
        <v>19122</v>
      </c>
      <c r="B277" s="3" t="s">
        <v>1516</v>
      </c>
      <c r="C277" s="1" t="s">
        <v>1449</v>
      </c>
      <c r="D277" s="3" t="s">
        <v>1450</v>
      </c>
      <c r="E277" s="30">
        <v>612696.54</v>
      </c>
      <c r="F277" s="30">
        <v>6571511.71</v>
      </c>
      <c r="G277" s="4" t="s">
        <v>1457</v>
      </c>
      <c r="H277" s="5">
        <v>94.43</v>
      </c>
      <c r="I277" s="5">
        <v>0.76</v>
      </c>
      <c r="K277" s="5">
        <v>20.2</v>
      </c>
      <c r="L277" s="24">
        <v>4.5199999999999996</v>
      </c>
      <c r="M277" s="33">
        <f t="shared" si="194"/>
        <v>89.910000000000011</v>
      </c>
      <c r="N277" s="6">
        <v>42852</v>
      </c>
      <c r="O277" s="1" t="s">
        <v>1517</v>
      </c>
      <c r="P277" s="9" t="s">
        <v>1510</v>
      </c>
      <c r="Q277" s="8">
        <v>0.5</v>
      </c>
      <c r="R277" s="9" t="s">
        <v>1467</v>
      </c>
      <c r="S277" s="8">
        <v>1.25</v>
      </c>
      <c r="T277" s="9" t="s">
        <v>1518</v>
      </c>
      <c r="U277" s="8">
        <v>2.5</v>
      </c>
      <c r="V277" s="9" t="s">
        <v>1519</v>
      </c>
      <c r="W277" s="8">
        <v>3.2</v>
      </c>
      <c r="X277" s="9" t="s">
        <v>834</v>
      </c>
      <c r="Y277" s="8">
        <v>3.3</v>
      </c>
      <c r="Z277" s="9" t="s">
        <v>1520</v>
      </c>
      <c r="AA277" s="8">
        <v>8.8000000000000007</v>
      </c>
      <c r="AB277" s="9" t="s">
        <v>78</v>
      </c>
      <c r="AC277" s="8">
        <v>20.100000000000001</v>
      </c>
      <c r="AD277" s="9" t="s">
        <v>834</v>
      </c>
      <c r="AI277" s="42" t="s">
        <v>1437</v>
      </c>
      <c r="AJ277" s="34" t="s">
        <v>1438</v>
      </c>
      <c r="AK277" s="3" t="s">
        <v>1818</v>
      </c>
      <c r="AM277" s="1" t="s">
        <v>575</v>
      </c>
      <c r="AN277" s="1" t="s">
        <v>1103</v>
      </c>
      <c r="AO277" s="13" t="str">
        <f>algandmed!AP277</f>
        <v>VPA on terve. Avamiseks padrunvõti 17. Manteltoru on olnud 0,2m üle maapinna, praegu 0,56m kõrgemaks keevitatud. Veepinnal on paks masuudikiht, VPA sügavust ei saanud mõõta.</v>
      </c>
      <c r="AP277" s="13" t="str">
        <f>algandmed!AQ277</f>
        <v>Proovi ei võeta, kuna see iseloomustaks vaid naftasaaduste lahustuvust vees.</v>
      </c>
      <c r="AQ277" s="13" t="str">
        <f>algandmed!AR277</f>
        <v>-</v>
      </c>
      <c r="AR277" s="13" t="str">
        <f>algandmed!AS277</f>
        <v>Eemaldada VPA-st naftasaadused (vajadusel korduvalt) ja jätkata seiret.</v>
      </c>
      <c r="AU277" s="1">
        <f t="shared" si="195"/>
        <v>5</v>
      </c>
      <c r="AV277" s="1">
        <f t="shared" si="196"/>
        <v>6</v>
      </c>
      <c r="AW277" s="1">
        <f t="shared" si="197"/>
        <v>10</v>
      </c>
      <c r="AX277" s="1">
        <f t="shared" si="198"/>
        <v>16</v>
      </c>
      <c r="AY277" s="1">
        <f t="shared" si="199"/>
        <v>9</v>
      </c>
      <c r="AZ277" s="1">
        <f t="shared" si="200"/>
        <v>10</v>
      </c>
      <c r="BA277" s="1">
        <f t="shared" si="201"/>
        <v>14</v>
      </c>
      <c r="BB277" s="1">
        <f t="shared" si="202"/>
        <v>5</v>
      </c>
      <c r="BC277" s="1">
        <f t="shared" si="203"/>
        <v>4</v>
      </c>
      <c r="BD277" s="1">
        <f t="shared" si="204"/>
        <v>0</v>
      </c>
      <c r="BE277" s="1">
        <f t="shared" si="205"/>
        <v>4</v>
      </c>
      <c r="BF277" s="1">
        <f t="shared" si="206"/>
        <v>4</v>
      </c>
      <c r="BG277" s="1">
        <f t="shared" si="207"/>
        <v>5</v>
      </c>
      <c r="BH277" s="1">
        <f t="shared" si="208"/>
        <v>5</v>
      </c>
      <c r="BI277" s="1">
        <f t="shared" si="209"/>
        <v>40</v>
      </c>
      <c r="BJ277" s="1">
        <f t="shared" si="210"/>
        <v>33</v>
      </c>
      <c r="BK277" s="1">
        <f t="shared" si="211"/>
        <v>3</v>
      </c>
      <c r="BL277" s="1">
        <f t="shared" si="212"/>
        <v>14</v>
      </c>
      <c r="BM277" s="1">
        <f t="shared" si="213"/>
        <v>4</v>
      </c>
      <c r="BN277" s="1">
        <f t="shared" si="214"/>
        <v>27</v>
      </c>
      <c r="BO277" s="1">
        <f t="shared" si="215"/>
        <v>3</v>
      </c>
      <c r="BP277" s="1">
        <f t="shared" si="216"/>
        <v>22</v>
      </c>
      <c r="BQ277" s="1">
        <f t="shared" si="217"/>
        <v>3</v>
      </c>
      <c r="BR277" s="1">
        <f t="shared" si="218"/>
        <v>4</v>
      </c>
      <c r="BS277" s="1">
        <f t="shared" si="219"/>
        <v>3</v>
      </c>
      <c r="BT277" s="1">
        <f t="shared" si="220"/>
        <v>40</v>
      </c>
      <c r="BU277" s="1">
        <f t="shared" si="221"/>
        <v>3</v>
      </c>
      <c r="BV277" s="1">
        <f t="shared" si="222"/>
        <v>9</v>
      </c>
      <c r="BW277" s="1">
        <f t="shared" si="223"/>
        <v>4</v>
      </c>
      <c r="BX277" s="1">
        <f t="shared" si="224"/>
        <v>4</v>
      </c>
      <c r="BY277" s="1">
        <f t="shared" si="225"/>
        <v>0</v>
      </c>
      <c r="BZ277" s="1">
        <f t="shared" si="226"/>
        <v>0</v>
      </c>
      <c r="CA277" s="1">
        <f t="shared" si="227"/>
        <v>0</v>
      </c>
      <c r="CB277" s="1">
        <f t="shared" si="228"/>
        <v>0</v>
      </c>
      <c r="CC277" s="1">
        <f t="shared" si="229"/>
        <v>28</v>
      </c>
      <c r="CD277" s="1">
        <f t="shared" si="230"/>
        <v>11</v>
      </c>
      <c r="CE277" s="1">
        <f t="shared" si="231"/>
        <v>83</v>
      </c>
      <c r="CF277" s="1">
        <f t="shared" si="232"/>
        <v>0</v>
      </c>
      <c r="CG277" s="1">
        <f t="shared" si="233"/>
        <v>10</v>
      </c>
      <c r="CH277" s="1">
        <f t="shared" si="234"/>
        <v>9</v>
      </c>
      <c r="CI277" s="1">
        <f t="shared" si="235"/>
        <v>173</v>
      </c>
      <c r="CJ277" s="1">
        <f t="shared" si="236"/>
        <v>76</v>
      </c>
      <c r="CK277" s="1">
        <f t="shared" si="237"/>
        <v>1</v>
      </c>
      <c r="CL277" s="1">
        <f t="shared" si="238"/>
        <v>71</v>
      </c>
      <c r="CM277" s="1">
        <f t="shared" si="239"/>
        <v>0</v>
      </c>
      <c r="CN277" s="1">
        <f t="shared" si="240"/>
        <v>775</v>
      </c>
    </row>
    <row r="278" spans="1:92" ht="13.15" customHeight="1">
      <c r="A278" s="2">
        <v>19123</v>
      </c>
      <c r="B278" s="3" t="s">
        <v>1521</v>
      </c>
      <c r="C278" s="1" t="s">
        <v>1449</v>
      </c>
      <c r="D278" s="3" t="s">
        <v>1450</v>
      </c>
      <c r="E278" s="5">
        <v>613088</v>
      </c>
      <c r="F278" s="5">
        <v>6571647</v>
      </c>
      <c r="G278" s="4" t="s">
        <v>431</v>
      </c>
      <c r="H278" s="5">
        <v>91.15</v>
      </c>
      <c r="I278" s="5">
        <v>0.3</v>
      </c>
      <c r="K278" s="5">
        <v>20</v>
      </c>
      <c r="L278" s="24">
        <v>3.26</v>
      </c>
      <c r="M278" s="33">
        <f t="shared" si="194"/>
        <v>87.89</v>
      </c>
      <c r="N278" s="6">
        <v>28754</v>
      </c>
      <c r="O278" s="1" t="s">
        <v>1522</v>
      </c>
      <c r="P278" s="9" t="s">
        <v>77</v>
      </c>
      <c r="Q278" s="8">
        <v>1.3</v>
      </c>
      <c r="R278" s="9" t="s">
        <v>1113</v>
      </c>
      <c r="S278" s="8">
        <v>3.8</v>
      </c>
      <c r="T278" s="9" t="s">
        <v>78</v>
      </c>
      <c r="U278" s="8">
        <v>12.5</v>
      </c>
      <c r="V278" s="9" t="s">
        <v>1519</v>
      </c>
      <c r="W278" s="8">
        <v>16.5</v>
      </c>
      <c r="X278" s="9" t="s">
        <v>1523</v>
      </c>
      <c r="AM278" s="1" t="s">
        <v>575</v>
      </c>
      <c r="AN278" s="1" t="s">
        <v>1103</v>
      </c>
      <c r="AO278" s="13" t="str">
        <f>algandmed!AP278</f>
        <v>VPA on hävinud või likvideeritud. VPA-d ei leitud. VEKA koordinaadid valed. Ilmselt on VPA manteltoru välja tõmmatud.</v>
      </c>
      <c r="AP278" s="13" t="str">
        <f>algandmed!AQ278</f>
        <v>-</v>
      </c>
      <c r="AQ278" s="13" t="str">
        <f>algandmed!AR278</f>
        <v>-</v>
      </c>
      <c r="AR278" s="13" t="str">
        <f>algandmed!AS278</f>
        <v>-</v>
      </c>
      <c r="AU278" s="1">
        <f t="shared" si="195"/>
        <v>5</v>
      </c>
      <c r="AV278" s="1">
        <f t="shared" si="196"/>
        <v>7</v>
      </c>
      <c r="AW278" s="1">
        <f t="shared" si="197"/>
        <v>10</v>
      </c>
      <c r="AX278" s="1">
        <f t="shared" si="198"/>
        <v>16</v>
      </c>
      <c r="AY278" s="1">
        <f t="shared" si="199"/>
        <v>6</v>
      </c>
      <c r="AZ278" s="1">
        <f t="shared" si="200"/>
        <v>7</v>
      </c>
      <c r="BA278" s="1">
        <f t="shared" si="201"/>
        <v>20</v>
      </c>
      <c r="BB278" s="1">
        <f t="shared" si="202"/>
        <v>5</v>
      </c>
      <c r="BC278" s="1">
        <f t="shared" si="203"/>
        <v>3</v>
      </c>
      <c r="BD278" s="1">
        <f t="shared" si="204"/>
        <v>0</v>
      </c>
      <c r="BE278" s="1">
        <f t="shared" si="205"/>
        <v>2</v>
      </c>
      <c r="BF278" s="1">
        <f t="shared" si="206"/>
        <v>4</v>
      </c>
      <c r="BG278" s="1">
        <f t="shared" si="207"/>
        <v>5</v>
      </c>
      <c r="BH278" s="1">
        <f t="shared" si="208"/>
        <v>5</v>
      </c>
      <c r="BI278" s="1">
        <f t="shared" si="209"/>
        <v>39</v>
      </c>
      <c r="BJ278" s="1">
        <f t="shared" si="210"/>
        <v>14</v>
      </c>
      <c r="BK278" s="1">
        <f t="shared" si="211"/>
        <v>3</v>
      </c>
      <c r="BL278" s="1">
        <f t="shared" si="212"/>
        <v>19</v>
      </c>
      <c r="BM278" s="1">
        <f t="shared" si="213"/>
        <v>3</v>
      </c>
      <c r="BN278" s="1">
        <f t="shared" si="214"/>
        <v>9</v>
      </c>
      <c r="BO278" s="1">
        <f t="shared" si="215"/>
        <v>4</v>
      </c>
      <c r="BP278" s="1">
        <f t="shared" si="216"/>
        <v>22</v>
      </c>
      <c r="BQ278" s="1">
        <f t="shared" si="217"/>
        <v>4</v>
      </c>
      <c r="BR278" s="1">
        <f t="shared" si="218"/>
        <v>30</v>
      </c>
      <c r="BS278" s="1">
        <f t="shared" si="219"/>
        <v>0</v>
      </c>
      <c r="BT278" s="1">
        <f t="shared" si="220"/>
        <v>0</v>
      </c>
      <c r="BU278" s="1">
        <f t="shared" si="221"/>
        <v>0</v>
      </c>
      <c r="BV278" s="1">
        <f t="shared" si="222"/>
        <v>0</v>
      </c>
      <c r="BW278" s="1">
        <f t="shared" si="223"/>
        <v>0</v>
      </c>
      <c r="BX278" s="1">
        <f t="shared" si="224"/>
        <v>0</v>
      </c>
      <c r="BY278" s="1">
        <f t="shared" si="225"/>
        <v>0</v>
      </c>
      <c r="BZ278" s="1">
        <f t="shared" si="226"/>
        <v>0</v>
      </c>
      <c r="CA278" s="1">
        <f t="shared" si="227"/>
        <v>0</v>
      </c>
      <c r="CB278" s="1">
        <f t="shared" si="228"/>
        <v>0</v>
      </c>
      <c r="CC278" s="1">
        <f t="shared" si="229"/>
        <v>0</v>
      </c>
      <c r="CD278" s="1">
        <f t="shared" si="230"/>
        <v>0</v>
      </c>
      <c r="CE278" s="1">
        <f t="shared" si="231"/>
        <v>0</v>
      </c>
      <c r="CF278" s="1">
        <f t="shared" si="232"/>
        <v>0</v>
      </c>
      <c r="CG278" s="1">
        <f t="shared" si="233"/>
        <v>10</v>
      </c>
      <c r="CH278" s="1">
        <f t="shared" si="234"/>
        <v>9</v>
      </c>
      <c r="CI278" s="1">
        <f t="shared" si="235"/>
        <v>117</v>
      </c>
      <c r="CJ278" s="1">
        <f t="shared" si="236"/>
        <v>1</v>
      </c>
      <c r="CK278" s="1">
        <f t="shared" si="237"/>
        <v>1</v>
      </c>
      <c r="CL278" s="1">
        <f t="shared" si="238"/>
        <v>1</v>
      </c>
      <c r="CM278" s="1">
        <f t="shared" si="239"/>
        <v>0</v>
      </c>
      <c r="CN278" s="1">
        <f t="shared" si="240"/>
        <v>381</v>
      </c>
    </row>
    <row r="279" spans="1:92" ht="13.15" customHeight="1">
      <c r="A279" s="2">
        <v>19124</v>
      </c>
      <c r="B279" s="3" t="s">
        <v>1525</v>
      </c>
      <c r="C279" s="1" t="s">
        <v>1449</v>
      </c>
      <c r="D279" s="3" t="s">
        <v>1450</v>
      </c>
      <c r="E279" s="30">
        <v>612714.79</v>
      </c>
      <c r="F279" s="30">
        <v>6571765.6600000001</v>
      </c>
      <c r="G279" s="4" t="s">
        <v>431</v>
      </c>
      <c r="H279" s="5">
        <v>88.43</v>
      </c>
      <c r="I279" s="5">
        <v>0.56999999999999995</v>
      </c>
      <c r="J279" s="5">
        <v>0.44</v>
      </c>
      <c r="K279" s="5">
        <v>20.6</v>
      </c>
      <c r="L279" s="24">
        <v>0.78</v>
      </c>
      <c r="M279" s="33">
        <f t="shared" si="194"/>
        <v>87.65</v>
      </c>
      <c r="N279" s="6">
        <v>42852</v>
      </c>
      <c r="O279" s="1" t="s">
        <v>1526</v>
      </c>
      <c r="P279" s="9" t="s">
        <v>83</v>
      </c>
      <c r="Q279" s="8">
        <v>0.2</v>
      </c>
      <c r="R279" s="9" t="s">
        <v>75</v>
      </c>
      <c r="S279" s="8">
        <v>2</v>
      </c>
      <c r="T279" s="9" t="s">
        <v>845</v>
      </c>
      <c r="U279" s="8">
        <v>2.8</v>
      </c>
      <c r="V279" s="9" t="s">
        <v>86</v>
      </c>
      <c r="W279" s="8">
        <v>3.1</v>
      </c>
      <c r="X279" s="9" t="s">
        <v>1527</v>
      </c>
      <c r="Y279" s="8">
        <v>7.7</v>
      </c>
      <c r="Z279" s="9" t="s">
        <v>78</v>
      </c>
      <c r="AA279" s="8">
        <v>12.9</v>
      </c>
      <c r="AB279" s="9" t="s">
        <v>1528</v>
      </c>
      <c r="AM279" s="1" t="s">
        <v>575</v>
      </c>
      <c r="AN279" s="1" t="s">
        <v>1103</v>
      </c>
      <c r="AO279" s="13" t="str">
        <f>algandmed!AP279</f>
        <v>VPA on avriis, täisloobitud. VPA on päiseta. Algne sügavus oli oli 20,6m maapinnast. Veepinnal naftasaaduste kihti pole.</v>
      </c>
      <c r="AP279" s="13" t="str">
        <f>algandmed!AQ279</f>
        <v>Proovi ei võetud.</v>
      </c>
      <c r="AQ279" s="13" t="str">
        <f>algandmed!AR279</f>
        <v>-</v>
      </c>
      <c r="AR279" s="13" t="str">
        <f>algandmed!AS279</f>
        <v>VPA tuleks nõuetekohaselt likvideerida.</v>
      </c>
      <c r="AU279" s="1">
        <f t="shared" si="195"/>
        <v>5</v>
      </c>
      <c r="AV279" s="1">
        <f t="shared" si="196"/>
        <v>6</v>
      </c>
      <c r="AW279" s="1">
        <f t="shared" si="197"/>
        <v>10</v>
      </c>
      <c r="AX279" s="1">
        <f t="shared" si="198"/>
        <v>16</v>
      </c>
      <c r="AY279" s="1">
        <f t="shared" si="199"/>
        <v>9</v>
      </c>
      <c r="AZ279" s="1">
        <f t="shared" si="200"/>
        <v>10</v>
      </c>
      <c r="BA279" s="1">
        <f t="shared" si="201"/>
        <v>20</v>
      </c>
      <c r="BB279" s="1">
        <f t="shared" si="202"/>
        <v>5</v>
      </c>
      <c r="BC279" s="1">
        <f t="shared" si="203"/>
        <v>4</v>
      </c>
      <c r="BD279" s="1">
        <f t="shared" si="204"/>
        <v>4</v>
      </c>
      <c r="BE279" s="1">
        <f t="shared" si="205"/>
        <v>4</v>
      </c>
      <c r="BF279" s="1">
        <f t="shared" si="206"/>
        <v>4</v>
      </c>
      <c r="BG279" s="1">
        <f t="shared" si="207"/>
        <v>5</v>
      </c>
      <c r="BH279" s="1">
        <f t="shared" si="208"/>
        <v>5</v>
      </c>
      <c r="BI279" s="1">
        <f t="shared" si="209"/>
        <v>43</v>
      </c>
      <c r="BJ279" s="1">
        <f t="shared" si="210"/>
        <v>4</v>
      </c>
      <c r="BK279" s="1">
        <f t="shared" si="211"/>
        <v>3</v>
      </c>
      <c r="BL279" s="1">
        <f t="shared" si="212"/>
        <v>11</v>
      </c>
      <c r="BM279" s="1">
        <f t="shared" si="213"/>
        <v>1</v>
      </c>
      <c r="BN279" s="1">
        <f t="shared" si="214"/>
        <v>6</v>
      </c>
      <c r="BO279" s="1">
        <f t="shared" si="215"/>
        <v>3</v>
      </c>
      <c r="BP279" s="1">
        <f t="shared" si="216"/>
        <v>4</v>
      </c>
      <c r="BQ279" s="1">
        <f t="shared" si="217"/>
        <v>3</v>
      </c>
      <c r="BR279" s="1">
        <f t="shared" si="218"/>
        <v>8</v>
      </c>
      <c r="BS279" s="1">
        <f t="shared" si="219"/>
        <v>3</v>
      </c>
      <c r="BT279" s="1">
        <f t="shared" si="220"/>
        <v>9</v>
      </c>
      <c r="BU279" s="1">
        <f t="shared" si="221"/>
        <v>4</v>
      </c>
      <c r="BV279" s="1">
        <f t="shared" si="222"/>
        <v>40</v>
      </c>
      <c r="BW279" s="1">
        <f t="shared" si="223"/>
        <v>0</v>
      </c>
      <c r="BX279" s="1">
        <f t="shared" si="224"/>
        <v>0</v>
      </c>
      <c r="BY279" s="1">
        <f t="shared" si="225"/>
        <v>0</v>
      </c>
      <c r="BZ279" s="1">
        <f t="shared" si="226"/>
        <v>0</v>
      </c>
      <c r="CA279" s="1">
        <f t="shared" si="227"/>
        <v>0</v>
      </c>
      <c r="CB279" s="1">
        <f t="shared" si="228"/>
        <v>0</v>
      </c>
      <c r="CC279" s="1">
        <f t="shared" si="229"/>
        <v>0</v>
      </c>
      <c r="CD279" s="1">
        <f t="shared" si="230"/>
        <v>0</v>
      </c>
      <c r="CE279" s="1">
        <f t="shared" si="231"/>
        <v>0</v>
      </c>
      <c r="CF279" s="1">
        <f t="shared" si="232"/>
        <v>0</v>
      </c>
      <c r="CG279" s="1">
        <f t="shared" si="233"/>
        <v>10</v>
      </c>
      <c r="CH279" s="1">
        <f t="shared" si="234"/>
        <v>9</v>
      </c>
      <c r="CI279" s="1">
        <f t="shared" si="235"/>
        <v>120</v>
      </c>
      <c r="CJ279" s="1">
        <f t="shared" si="236"/>
        <v>17</v>
      </c>
      <c r="CK279" s="1">
        <f t="shared" si="237"/>
        <v>1</v>
      </c>
      <c r="CL279" s="1">
        <f t="shared" si="238"/>
        <v>39</v>
      </c>
      <c r="CM279" s="1">
        <f t="shared" si="239"/>
        <v>0</v>
      </c>
      <c r="CN279" s="1">
        <f t="shared" si="240"/>
        <v>445</v>
      </c>
    </row>
    <row r="280" spans="1:92" ht="13.15" customHeight="1">
      <c r="A280" s="2">
        <v>19125</v>
      </c>
      <c r="B280" s="3" t="s">
        <v>1529</v>
      </c>
      <c r="C280" s="1" t="s">
        <v>1449</v>
      </c>
      <c r="D280" s="3" t="s">
        <v>1450</v>
      </c>
      <c r="E280" s="30">
        <v>612584.71</v>
      </c>
      <c r="F280" s="30">
        <v>6571856.0499999998</v>
      </c>
      <c r="G280" s="4" t="s">
        <v>431</v>
      </c>
      <c r="H280" s="5">
        <v>88.38</v>
      </c>
      <c r="I280" s="5">
        <v>0.94</v>
      </c>
      <c r="J280" s="5">
        <v>5.59</v>
      </c>
      <c r="K280" s="5">
        <v>20.2</v>
      </c>
      <c r="L280" s="24">
        <v>0.75</v>
      </c>
      <c r="M280" s="33">
        <f t="shared" si="194"/>
        <v>87.63</v>
      </c>
      <c r="N280" s="6">
        <v>42852</v>
      </c>
      <c r="O280" s="1" t="s">
        <v>1530</v>
      </c>
      <c r="P280" s="9" t="s">
        <v>83</v>
      </c>
      <c r="Q280" s="8">
        <v>0.6</v>
      </c>
      <c r="R280" s="9" t="s">
        <v>87</v>
      </c>
      <c r="S280" s="8">
        <v>5.4</v>
      </c>
      <c r="T280" s="9" t="s">
        <v>78</v>
      </c>
      <c r="U280" s="8">
        <v>11.8</v>
      </c>
      <c r="V280" s="9" t="s">
        <v>1531</v>
      </c>
      <c r="AI280" s="42"/>
      <c r="AJ280" s="53" t="s">
        <v>80</v>
      </c>
      <c r="AM280" s="1" t="s">
        <v>575</v>
      </c>
      <c r="AN280" s="1" t="s">
        <v>1103</v>
      </c>
      <c r="AO280" s="13" t="str">
        <f>algandmed!AP280</f>
        <v>VPA on täis loobitud. VPA on päiseta. Algne sügavus oli oli 20,2m maapinnast. Veepinnal naftasaaduste kihti pole.</v>
      </c>
      <c r="AP280" s="13" t="str">
        <f>algandmed!AQ280</f>
        <v>Proovi ei võetud.</v>
      </c>
      <c r="AQ280" s="13" t="str">
        <f>algandmed!AR280</f>
        <v>-</v>
      </c>
      <c r="AR280" s="13" t="str">
        <f>algandmed!AS280</f>
        <v>VPA tuleks nõuetekohaselt likvideerida.</v>
      </c>
      <c r="AU280" s="1">
        <f t="shared" si="195"/>
        <v>5</v>
      </c>
      <c r="AV280" s="1">
        <f t="shared" si="196"/>
        <v>6</v>
      </c>
      <c r="AW280" s="1">
        <f t="shared" si="197"/>
        <v>10</v>
      </c>
      <c r="AX280" s="1">
        <f t="shared" si="198"/>
        <v>16</v>
      </c>
      <c r="AY280" s="1">
        <f t="shared" si="199"/>
        <v>9</v>
      </c>
      <c r="AZ280" s="1">
        <f t="shared" si="200"/>
        <v>10</v>
      </c>
      <c r="BA280" s="1">
        <f t="shared" si="201"/>
        <v>20</v>
      </c>
      <c r="BB280" s="1">
        <f t="shared" si="202"/>
        <v>5</v>
      </c>
      <c r="BC280" s="1">
        <f t="shared" si="203"/>
        <v>4</v>
      </c>
      <c r="BD280" s="1">
        <f t="shared" si="204"/>
        <v>4</v>
      </c>
      <c r="BE280" s="1">
        <f t="shared" si="205"/>
        <v>4</v>
      </c>
      <c r="BF280" s="1">
        <f t="shared" si="206"/>
        <v>4</v>
      </c>
      <c r="BG280" s="1">
        <f t="shared" si="207"/>
        <v>5</v>
      </c>
      <c r="BH280" s="1">
        <f t="shared" si="208"/>
        <v>5</v>
      </c>
      <c r="BI280" s="1">
        <f t="shared" si="209"/>
        <v>43</v>
      </c>
      <c r="BJ280" s="1">
        <f t="shared" si="210"/>
        <v>4</v>
      </c>
      <c r="BK280" s="1">
        <f t="shared" si="211"/>
        <v>3</v>
      </c>
      <c r="BL280" s="1">
        <f t="shared" si="212"/>
        <v>8</v>
      </c>
      <c r="BM280" s="1">
        <f t="shared" si="213"/>
        <v>3</v>
      </c>
      <c r="BN280" s="1">
        <f t="shared" si="214"/>
        <v>9</v>
      </c>
      <c r="BO280" s="1">
        <f t="shared" si="215"/>
        <v>4</v>
      </c>
      <c r="BP280" s="1">
        <f t="shared" si="216"/>
        <v>19</v>
      </c>
      <c r="BQ280" s="1">
        <f t="shared" si="217"/>
        <v>0</v>
      </c>
      <c r="BR280" s="1">
        <f t="shared" si="218"/>
        <v>0</v>
      </c>
      <c r="BS280" s="1">
        <f t="shared" si="219"/>
        <v>0</v>
      </c>
      <c r="BT280" s="1">
        <f t="shared" si="220"/>
        <v>0</v>
      </c>
      <c r="BU280" s="1">
        <f t="shared" si="221"/>
        <v>0</v>
      </c>
      <c r="BV280" s="1">
        <f t="shared" si="222"/>
        <v>0</v>
      </c>
      <c r="BW280" s="1">
        <f t="shared" si="223"/>
        <v>0</v>
      </c>
      <c r="BX280" s="1">
        <f t="shared" si="224"/>
        <v>0</v>
      </c>
      <c r="BY280" s="1">
        <f t="shared" si="225"/>
        <v>0</v>
      </c>
      <c r="BZ280" s="1">
        <f t="shared" si="226"/>
        <v>0</v>
      </c>
      <c r="CA280" s="1">
        <f t="shared" si="227"/>
        <v>0</v>
      </c>
      <c r="CB280" s="1">
        <f t="shared" si="228"/>
        <v>0</v>
      </c>
      <c r="CC280" s="1">
        <f t="shared" si="229"/>
        <v>0</v>
      </c>
      <c r="CD280" s="1">
        <f t="shared" si="230"/>
        <v>1</v>
      </c>
      <c r="CE280" s="1">
        <f t="shared" si="231"/>
        <v>0</v>
      </c>
      <c r="CF280" s="1">
        <f t="shared" si="232"/>
        <v>0</v>
      </c>
      <c r="CG280" s="1">
        <f t="shared" si="233"/>
        <v>10</v>
      </c>
      <c r="CH280" s="1">
        <f t="shared" si="234"/>
        <v>9</v>
      </c>
      <c r="CI280" s="1">
        <f t="shared" si="235"/>
        <v>113</v>
      </c>
      <c r="CJ280" s="1">
        <f t="shared" si="236"/>
        <v>17</v>
      </c>
      <c r="CK280" s="1">
        <f t="shared" si="237"/>
        <v>1</v>
      </c>
      <c r="CL280" s="1">
        <f t="shared" si="238"/>
        <v>39</v>
      </c>
      <c r="CM280" s="1">
        <f t="shared" si="239"/>
        <v>0</v>
      </c>
      <c r="CN280" s="1">
        <f t="shared" si="240"/>
        <v>390</v>
      </c>
    </row>
    <row r="281" spans="1:92" ht="13.15" customHeight="1">
      <c r="A281" s="2">
        <v>19127</v>
      </c>
      <c r="B281" s="3" t="s">
        <v>1532</v>
      </c>
      <c r="C281" s="1" t="s">
        <v>1449</v>
      </c>
      <c r="D281" s="3" t="s">
        <v>1450</v>
      </c>
      <c r="E281" s="5">
        <v>612725</v>
      </c>
      <c r="F281" s="5">
        <v>6571575</v>
      </c>
      <c r="G281" s="4" t="s">
        <v>1226</v>
      </c>
      <c r="H281" s="5">
        <v>91.91</v>
      </c>
      <c r="I281" s="5">
        <v>0.2</v>
      </c>
      <c r="K281" s="5">
        <v>20</v>
      </c>
      <c r="L281" s="24">
        <v>4.08</v>
      </c>
      <c r="M281" s="33">
        <f t="shared" si="194"/>
        <v>87.83</v>
      </c>
      <c r="N281" s="6">
        <v>28320</v>
      </c>
      <c r="O281" s="1" t="s">
        <v>1533</v>
      </c>
      <c r="P281" s="9" t="s">
        <v>83</v>
      </c>
      <c r="Q281" s="8">
        <v>0.4</v>
      </c>
      <c r="R281" s="9" t="s">
        <v>1534</v>
      </c>
      <c r="S281" s="8">
        <v>3.7</v>
      </c>
      <c r="T281" s="9" t="s">
        <v>78</v>
      </c>
      <c r="U281" s="8">
        <v>17.399999999999999</v>
      </c>
      <c r="V281" s="9" t="s">
        <v>1535</v>
      </c>
      <c r="AI281" s="42" t="s">
        <v>1230</v>
      </c>
      <c r="AJ281" s="34" t="s">
        <v>1231</v>
      </c>
      <c r="AK281" s="3" t="s">
        <v>1819</v>
      </c>
      <c r="AM281" s="1" t="s">
        <v>575</v>
      </c>
      <c r="AN281" s="1" t="s">
        <v>1103</v>
      </c>
      <c r="AO281" s="13" t="str">
        <f>algandmed!AP281</f>
        <v>VPA hävinud või likvideeritud. VPA-d ei leitud. VEKA koordinaadid valed. Paiknes VPA 634 lähedal. Ilmselt on VPA manteltoru välja tõmmatud.</v>
      </c>
      <c r="AP281" s="13" t="str">
        <f>algandmed!AQ281</f>
        <v>-</v>
      </c>
      <c r="AQ281" s="13" t="str">
        <f>algandmed!AR281</f>
        <v>-</v>
      </c>
      <c r="AR281" s="13" t="str">
        <f>algandmed!AS281</f>
        <v>-</v>
      </c>
      <c r="AU281" s="1">
        <f t="shared" si="195"/>
        <v>5</v>
      </c>
      <c r="AV281" s="1">
        <f t="shared" si="196"/>
        <v>6</v>
      </c>
      <c r="AW281" s="1">
        <f t="shared" si="197"/>
        <v>10</v>
      </c>
      <c r="AX281" s="1">
        <f t="shared" si="198"/>
        <v>16</v>
      </c>
      <c r="AY281" s="1">
        <f t="shared" si="199"/>
        <v>6</v>
      </c>
      <c r="AZ281" s="1">
        <f t="shared" si="200"/>
        <v>7</v>
      </c>
      <c r="BA281" s="1">
        <f t="shared" si="201"/>
        <v>14</v>
      </c>
      <c r="BB281" s="1">
        <f t="shared" si="202"/>
        <v>5</v>
      </c>
      <c r="BC281" s="1">
        <f t="shared" si="203"/>
        <v>3</v>
      </c>
      <c r="BD281" s="1">
        <f t="shared" si="204"/>
        <v>0</v>
      </c>
      <c r="BE281" s="1">
        <f t="shared" si="205"/>
        <v>2</v>
      </c>
      <c r="BF281" s="1">
        <f t="shared" si="206"/>
        <v>4</v>
      </c>
      <c r="BG281" s="1">
        <f t="shared" si="207"/>
        <v>5</v>
      </c>
      <c r="BH281" s="1">
        <f t="shared" si="208"/>
        <v>5</v>
      </c>
      <c r="BI281" s="1">
        <f t="shared" si="209"/>
        <v>39</v>
      </c>
      <c r="BJ281" s="1">
        <f t="shared" si="210"/>
        <v>4</v>
      </c>
      <c r="BK281" s="1">
        <f t="shared" si="211"/>
        <v>3</v>
      </c>
      <c r="BL281" s="1">
        <f t="shared" si="212"/>
        <v>20</v>
      </c>
      <c r="BM281" s="1">
        <f t="shared" si="213"/>
        <v>3</v>
      </c>
      <c r="BN281" s="1">
        <f t="shared" si="214"/>
        <v>9</v>
      </c>
      <c r="BO281" s="1">
        <f t="shared" si="215"/>
        <v>4</v>
      </c>
      <c r="BP281" s="1">
        <f t="shared" si="216"/>
        <v>48</v>
      </c>
      <c r="BQ281" s="1">
        <f t="shared" si="217"/>
        <v>0</v>
      </c>
      <c r="BR281" s="1">
        <f t="shared" si="218"/>
        <v>0</v>
      </c>
      <c r="BS281" s="1">
        <f t="shared" si="219"/>
        <v>0</v>
      </c>
      <c r="BT281" s="1">
        <f t="shared" si="220"/>
        <v>0</v>
      </c>
      <c r="BU281" s="1">
        <f t="shared" si="221"/>
        <v>0</v>
      </c>
      <c r="BV281" s="1">
        <f t="shared" si="222"/>
        <v>0</v>
      </c>
      <c r="BW281" s="1">
        <f t="shared" si="223"/>
        <v>0</v>
      </c>
      <c r="BX281" s="1">
        <f t="shared" si="224"/>
        <v>0</v>
      </c>
      <c r="BY281" s="1">
        <f t="shared" si="225"/>
        <v>0</v>
      </c>
      <c r="BZ281" s="1">
        <f t="shared" si="226"/>
        <v>0</v>
      </c>
      <c r="CA281" s="1">
        <f t="shared" si="227"/>
        <v>0</v>
      </c>
      <c r="CB281" s="1">
        <f t="shared" si="228"/>
        <v>0</v>
      </c>
      <c r="CC281" s="1">
        <f t="shared" si="229"/>
        <v>32</v>
      </c>
      <c r="CD281" s="1">
        <f t="shared" si="230"/>
        <v>11</v>
      </c>
      <c r="CE281" s="1">
        <f t="shared" si="231"/>
        <v>72</v>
      </c>
      <c r="CF281" s="1">
        <f t="shared" si="232"/>
        <v>0</v>
      </c>
      <c r="CG281" s="1">
        <f t="shared" si="233"/>
        <v>10</v>
      </c>
      <c r="CH281" s="1">
        <f t="shared" si="234"/>
        <v>9</v>
      </c>
      <c r="CI281" s="1">
        <f t="shared" si="235"/>
        <v>139</v>
      </c>
      <c r="CJ281" s="1">
        <f t="shared" si="236"/>
        <v>1</v>
      </c>
      <c r="CK281" s="1">
        <f t="shared" si="237"/>
        <v>1</v>
      </c>
      <c r="CL281" s="1">
        <f t="shared" si="238"/>
        <v>1</v>
      </c>
      <c r="CM281" s="1">
        <f t="shared" si="239"/>
        <v>0</v>
      </c>
      <c r="CN281" s="1">
        <f t="shared" si="240"/>
        <v>494</v>
      </c>
    </row>
    <row r="282" spans="1:92" ht="13.15" customHeight="1">
      <c r="A282" s="2">
        <v>19128</v>
      </c>
      <c r="B282" s="3" t="s">
        <v>1537</v>
      </c>
      <c r="C282" s="1" t="s">
        <v>1449</v>
      </c>
      <c r="D282" s="3" t="s">
        <v>1450</v>
      </c>
      <c r="E282" s="30">
        <v>612619.92000000004</v>
      </c>
      <c r="F282" s="30">
        <v>6571578.2199999997</v>
      </c>
      <c r="G282" s="4" t="s">
        <v>1226</v>
      </c>
      <c r="H282" s="5">
        <v>92.89</v>
      </c>
      <c r="I282" s="5">
        <v>0.41</v>
      </c>
      <c r="J282" s="5">
        <v>35.07</v>
      </c>
      <c r="K282" s="5">
        <v>40</v>
      </c>
      <c r="L282" s="24">
        <v>5.19</v>
      </c>
      <c r="M282" s="33">
        <f t="shared" si="194"/>
        <v>87.7</v>
      </c>
      <c r="N282" s="6">
        <v>42852</v>
      </c>
      <c r="O282" s="1" t="s">
        <v>1538</v>
      </c>
      <c r="P282" s="9" t="s">
        <v>83</v>
      </c>
      <c r="Q282" s="8">
        <v>0.4</v>
      </c>
      <c r="R282" s="9" t="s">
        <v>1534</v>
      </c>
      <c r="S282" s="8">
        <v>3.7</v>
      </c>
      <c r="T282" s="9" t="s">
        <v>78</v>
      </c>
      <c r="U282" s="8">
        <v>17.399999999999999</v>
      </c>
      <c r="V282" s="9" t="s">
        <v>1535</v>
      </c>
      <c r="W282" s="8">
        <v>36</v>
      </c>
      <c r="X282" s="9" t="s">
        <v>1539</v>
      </c>
      <c r="AI282" s="42" t="s">
        <v>1230</v>
      </c>
      <c r="AJ282" s="34" t="s">
        <v>1231</v>
      </c>
      <c r="AK282" s="3" t="s">
        <v>1819</v>
      </c>
      <c r="AM282" s="1" t="s">
        <v>575</v>
      </c>
      <c r="AN282" s="1" t="s">
        <v>1103</v>
      </c>
      <c r="AO282" s="13" t="str">
        <f>algandmed!AP282</f>
        <v>VPA on terve. Avamiseks padrunvõti 17 või 19. Veepinnal on paks masuudikiht, ka põhjas võib olla paks masuut. Algne sügavus oli oli 40m.</v>
      </c>
      <c r="AP282" s="13" t="str">
        <f>algandmed!AQ282</f>
        <v>Proovi ei võetud.</v>
      </c>
      <c r="AQ282" s="13" t="str">
        <f>algandmed!AR282</f>
        <v>-</v>
      </c>
      <c r="AR282" s="13" t="str">
        <f>algandmed!AS282</f>
        <v>Eemaldada VPA-st naftasaadused (vajadusel korduvalt) ja jätkata seiret.</v>
      </c>
      <c r="AU282" s="1">
        <f t="shared" si="195"/>
        <v>5</v>
      </c>
      <c r="AV282" s="1">
        <f t="shared" si="196"/>
        <v>6</v>
      </c>
      <c r="AW282" s="1">
        <f t="shared" si="197"/>
        <v>10</v>
      </c>
      <c r="AX282" s="1">
        <f t="shared" si="198"/>
        <v>16</v>
      </c>
      <c r="AY282" s="1">
        <f t="shared" si="199"/>
        <v>9</v>
      </c>
      <c r="AZ282" s="1">
        <f t="shared" si="200"/>
        <v>10</v>
      </c>
      <c r="BA282" s="1">
        <f t="shared" si="201"/>
        <v>14</v>
      </c>
      <c r="BB282" s="1">
        <f t="shared" si="202"/>
        <v>5</v>
      </c>
      <c r="BC282" s="1">
        <f t="shared" si="203"/>
        <v>4</v>
      </c>
      <c r="BD282" s="1">
        <f t="shared" si="204"/>
        <v>5</v>
      </c>
      <c r="BE282" s="1">
        <f t="shared" si="205"/>
        <v>2</v>
      </c>
      <c r="BF282" s="1">
        <f t="shared" si="206"/>
        <v>4</v>
      </c>
      <c r="BG282" s="1">
        <f t="shared" si="207"/>
        <v>4</v>
      </c>
      <c r="BH282" s="1">
        <f t="shared" si="208"/>
        <v>5</v>
      </c>
      <c r="BI282" s="1">
        <f t="shared" si="209"/>
        <v>41</v>
      </c>
      <c r="BJ282" s="1">
        <f t="shared" si="210"/>
        <v>4</v>
      </c>
      <c r="BK282" s="1">
        <f t="shared" si="211"/>
        <v>3</v>
      </c>
      <c r="BL282" s="1">
        <f t="shared" si="212"/>
        <v>20</v>
      </c>
      <c r="BM282" s="1">
        <f t="shared" si="213"/>
        <v>3</v>
      </c>
      <c r="BN282" s="1">
        <f t="shared" si="214"/>
        <v>9</v>
      </c>
      <c r="BO282" s="1">
        <f t="shared" si="215"/>
        <v>4</v>
      </c>
      <c r="BP282" s="1">
        <f t="shared" si="216"/>
        <v>48</v>
      </c>
      <c r="BQ282" s="1">
        <f t="shared" si="217"/>
        <v>2</v>
      </c>
      <c r="BR282" s="1">
        <f t="shared" si="218"/>
        <v>41</v>
      </c>
      <c r="BS282" s="1">
        <f t="shared" si="219"/>
        <v>0</v>
      </c>
      <c r="BT282" s="1">
        <f t="shared" si="220"/>
        <v>0</v>
      </c>
      <c r="BU282" s="1">
        <f t="shared" si="221"/>
        <v>0</v>
      </c>
      <c r="BV282" s="1">
        <f t="shared" si="222"/>
        <v>0</v>
      </c>
      <c r="BW282" s="1">
        <f t="shared" si="223"/>
        <v>0</v>
      </c>
      <c r="BX282" s="1">
        <f t="shared" si="224"/>
        <v>0</v>
      </c>
      <c r="BY282" s="1">
        <f t="shared" si="225"/>
        <v>0</v>
      </c>
      <c r="BZ282" s="1">
        <f t="shared" si="226"/>
        <v>0</v>
      </c>
      <c r="CA282" s="1">
        <f t="shared" si="227"/>
        <v>0</v>
      </c>
      <c r="CB282" s="1">
        <f t="shared" si="228"/>
        <v>0</v>
      </c>
      <c r="CC282" s="1">
        <f t="shared" si="229"/>
        <v>32</v>
      </c>
      <c r="CD282" s="1">
        <f t="shared" si="230"/>
        <v>11</v>
      </c>
      <c r="CE282" s="1">
        <f t="shared" si="231"/>
        <v>72</v>
      </c>
      <c r="CF282" s="1">
        <f t="shared" si="232"/>
        <v>0</v>
      </c>
      <c r="CG282" s="1">
        <f t="shared" si="233"/>
        <v>10</v>
      </c>
      <c r="CH282" s="1">
        <f t="shared" si="234"/>
        <v>9</v>
      </c>
      <c r="CI282" s="1">
        <f t="shared" si="235"/>
        <v>136</v>
      </c>
      <c r="CJ282" s="1">
        <f t="shared" si="236"/>
        <v>17</v>
      </c>
      <c r="CK282" s="1">
        <f t="shared" si="237"/>
        <v>1</v>
      </c>
      <c r="CL282" s="1">
        <f t="shared" si="238"/>
        <v>71</v>
      </c>
      <c r="CM282" s="1">
        <f t="shared" si="239"/>
        <v>0</v>
      </c>
      <c r="CN282" s="1">
        <f t="shared" si="240"/>
        <v>633</v>
      </c>
    </row>
    <row r="283" spans="1:92" ht="13.15" customHeight="1">
      <c r="B283" s="3" t="s">
        <v>1540</v>
      </c>
      <c r="C283" s="1" t="s">
        <v>1449</v>
      </c>
      <c r="D283" s="3" t="s">
        <v>1450</v>
      </c>
      <c r="E283" s="5">
        <v>612785</v>
      </c>
      <c r="F283" s="5">
        <v>6571430</v>
      </c>
      <c r="G283" s="4" t="s">
        <v>1457</v>
      </c>
      <c r="I283" s="5">
        <v>0.5</v>
      </c>
      <c r="K283" s="5">
        <v>4.38</v>
      </c>
      <c r="L283" s="24">
        <v>3.12</v>
      </c>
      <c r="M283" s="33">
        <f t="shared" si="194"/>
        <v>-3.12</v>
      </c>
      <c r="N283" s="6">
        <v>35683</v>
      </c>
      <c r="O283" s="1" t="s">
        <v>1541</v>
      </c>
      <c r="P283" s="9" t="s">
        <v>1542</v>
      </c>
      <c r="Q283" s="8">
        <v>3.7</v>
      </c>
      <c r="R283" s="9" t="s">
        <v>77</v>
      </c>
      <c r="S283" s="8">
        <v>4.3</v>
      </c>
      <c r="T283" s="9" t="s">
        <v>78</v>
      </c>
      <c r="AI283" s="42" t="s">
        <v>1437</v>
      </c>
      <c r="AJ283" s="34" t="s">
        <v>1438</v>
      </c>
      <c r="AK283" s="3" t="s">
        <v>1818</v>
      </c>
      <c r="AM283" s="1" t="s">
        <v>575</v>
      </c>
      <c r="AN283" s="1" t="s">
        <v>1103</v>
      </c>
      <c r="AO283" s="13" t="str">
        <f>algandmed!AP283</f>
        <v>VPA on hävinud või likvideeritud.</v>
      </c>
      <c r="AP283" s="13" t="str">
        <f>algandmed!AQ283</f>
        <v>-</v>
      </c>
      <c r="AQ283" s="13" t="str">
        <f>algandmed!AR283</f>
        <v>-</v>
      </c>
      <c r="AR283" s="13" t="str">
        <f>algandmed!AS283</f>
        <v>-</v>
      </c>
      <c r="AS283" s="1" t="s">
        <v>1544</v>
      </c>
      <c r="AU283" s="1">
        <f t="shared" si="195"/>
        <v>0</v>
      </c>
      <c r="AV283" s="1">
        <f t="shared" si="196"/>
        <v>3</v>
      </c>
      <c r="AW283" s="1">
        <f t="shared" si="197"/>
        <v>10</v>
      </c>
      <c r="AX283" s="1">
        <f t="shared" si="198"/>
        <v>16</v>
      </c>
      <c r="AY283" s="1">
        <f t="shared" si="199"/>
        <v>6</v>
      </c>
      <c r="AZ283" s="1">
        <f t="shared" si="200"/>
        <v>7</v>
      </c>
      <c r="BA283" s="1">
        <f t="shared" si="201"/>
        <v>14</v>
      </c>
      <c r="BB283" s="1">
        <f t="shared" si="202"/>
        <v>0</v>
      </c>
      <c r="BC283" s="1">
        <f t="shared" si="203"/>
        <v>3</v>
      </c>
      <c r="BD283" s="1">
        <f t="shared" si="204"/>
        <v>0</v>
      </c>
      <c r="BE283" s="1">
        <f t="shared" si="205"/>
        <v>4</v>
      </c>
      <c r="BF283" s="1">
        <f t="shared" si="206"/>
        <v>4</v>
      </c>
      <c r="BG283" s="1">
        <f t="shared" si="207"/>
        <v>5</v>
      </c>
      <c r="BH283" s="1">
        <f t="shared" si="208"/>
        <v>5</v>
      </c>
      <c r="BI283" s="1">
        <f t="shared" si="209"/>
        <v>56</v>
      </c>
      <c r="BJ283" s="1">
        <f t="shared" si="210"/>
        <v>33</v>
      </c>
      <c r="BK283" s="1">
        <f t="shared" si="211"/>
        <v>3</v>
      </c>
      <c r="BL283" s="1">
        <f t="shared" si="212"/>
        <v>14</v>
      </c>
      <c r="BM283" s="1">
        <f t="shared" si="213"/>
        <v>3</v>
      </c>
      <c r="BN283" s="1">
        <f t="shared" si="214"/>
        <v>9</v>
      </c>
      <c r="BO283" s="1">
        <f t="shared" si="215"/>
        <v>0</v>
      </c>
      <c r="BP283" s="1">
        <f t="shared" si="216"/>
        <v>0</v>
      </c>
      <c r="BQ283" s="1">
        <f t="shared" si="217"/>
        <v>0</v>
      </c>
      <c r="BR283" s="1">
        <f t="shared" si="218"/>
        <v>0</v>
      </c>
      <c r="BS283" s="1">
        <f t="shared" si="219"/>
        <v>0</v>
      </c>
      <c r="BT283" s="1">
        <f t="shared" si="220"/>
        <v>0</v>
      </c>
      <c r="BU283" s="1">
        <f t="shared" si="221"/>
        <v>0</v>
      </c>
      <c r="BV283" s="1">
        <f t="shared" si="222"/>
        <v>0</v>
      </c>
      <c r="BW283" s="1">
        <f t="shared" si="223"/>
        <v>0</v>
      </c>
      <c r="BX283" s="1">
        <f t="shared" si="224"/>
        <v>0</v>
      </c>
      <c r="BY283" s="1">
        <f t="shared" si="225"/>
        <v>0</v>
      </c>
      <c r="BZ283" s="1">
        <f t="shared" si="226"/>
        <v>0</v>
      </c>
      <c r="CA283" s="1">
        <f t="shared" si="227"/>
        <v>0</v>
      </c>
      <c r="CB283" s="1">
        <f t="shared" si="228"/>
        <v>0</v>
      </c>
      <c r="CC283" s="1">
        <f t="shared" si="229"/>
        <v>28</v>
      </c>
      <c r="CD283" s="1">
        <f t="shared" si="230"/>
        <v>11</v>
      </c>
      <c r="CE283" s="1">
        <f t="shared" si="231"/>
        <v>83</v>
      </c>
      <c r="CF283" s="1">
        <f t="shared" si="232"/>
        <v>0</v>
      </c>
      <c r="CG283" s="1">
        <f t="shared" si="233"/>
        <v>10</v>
      </c>
      <c r="CH283" s="1">
        <f t="shared" si="234"/>
        <v>9</v>
      </c>
      <c r="CI283" s="1">
        <f t="shared" si="235"/>
        <v>33</v>
      </c>
      <c r="CJ283" s="1">
        <f t="shared" si="236"/>
        <v>1</v>
      </c>
      <c r="CK283" s="1">
        <f t="shared" si="237"/>
        <v>1</v>
      </c>
      <c r="CL283" s="1">
        <f t="shared" si="238"/>
        <v>1</v>
      </c>
      <c r="CM283" s="1">
        <f t="shared" si="239"/>
        <v>67</v>
      </c>
      <c r="CN283" s="1">
        <f t="shared" si="240"/>
        <v>439</v>
      </c>
    </row>
    <row r="284" spans="1:92" ht="13.15" customHeight="1">
      <c r="B284" s="3" t="s">
        <v>1545</v>
      </c>
      <c r="C284" s="1" t="s">
        <v>1449</v>
      </c>
      <c r="D284" s="3" t="s">
        <v>1450</v>
      </c>
      <c r="E284" s="5">
        <v>612634.9</v>
      </c>
      <c r="F284" s="5">
        <v>6571516</v>
      </c>
      <c r="G284" s="4" t="s">
        <v>1457</v>
      </c>
      <c r="I284" s="5">
        <v>0</v>
      </c>
      <c r="K284" s="5">
        <v>3.8</v>
      </c>
      <c r="L284" s="24">
        <v>2.5</v>
      </c>
      <c r="M284" s="33">
        <f t="shared" si="194"/>
        <v>-2.5</v>
      </c>
      <c r="N284" s="6">
        <v>35683</v>
      </c>
      <c r="O284" s="1" t="s">
        <v>1546</v>
      </c>
      <c r="P284" s="9" t="s">
        <v>1547</v>
      </c>
      <c r="Q284" s="8">
        <v>3.8</v>
      </c>
      <c r="R284" s="9" t="s">
        <v>1548</v>
      </c>
      <c r="AI284" s="42" t="s">
        <v>1437</v>
      </c>
      <c r="AJ284" s="34" t="s">
        <v>1438</v>
      </c>
      <c r="AK284" s="3" t="s">
        <v>1818</v>
      </c>
      <c r="AM284" s="1" t="s">
        <v>575</v>
      </c>
      <c r="AN284" s="1" t="s">
        <v>1103</v>
      </c>
      <c r="AO284" s="13" t="str">
        <f>algandmed!AP284</f>
        <v>VPA on likvideeritud hoone ehitustööde käigus.</v>
      </c>
      <c r="AP284" s="13" t="str">
        <f>algandmed!AQ284</f>
        <v>-</v>
      </c>
      <c r="AQ284" s="13" t="str">
        <f>algandmed!AR284</f>
        <v>-</v>
      </c>
      <c r="AR284" s="13" t="str">
        <f>algandmed!AS284</f>
        <v>-</v>
      </c>
      <c r="AS284" s="1" t="s">
        <v>1544</v>
      </c>
      <c r="AU284" s="1">
        <f t="shared" si="195"/>
        <v>0</v>
      </c>
      <c r="AV284" s="1">
        <f t="shared" si="196"/>
        <v>3</v>
      </c>
      <c r="AW284" s="1">
        <f t="shared" si="197"/>
        <v>10</v>
      </c>
      <c r="AX284" s="1">
        <f t="shared" si="198"/>
        <v>16</v>
      </c>
      <c r="AY284" s="1">
        <f t="shared" si="199"/>
        <v>8</v>
      </c>
      <c r="AZ284" s="1">
        <f t="shared" si="200"/>
        <v>7</v>
      </c>
      <c r="BA284" s="1">
        <f t="shared" si="201"/>
        <v>14</v>
      </c>
      <c r="BB284" s="1">
        <f t="shared" si="202"/>
        <v>0</v>
      </c>
      <c r="BC284" s="1">
        <f t="shared" si="203"/>
        <v>1</v>
      </c>
      <c r="BD284" s="1">
        <f t="shared" si="204"/>
        <v>0</v>
      </c>
      <c r="BE284" s="1">
        <f t="shared" si="205"/>
        <v>3</v>
      </c>
      <c r="BF284" s="1">
        <f t="shared" si="206"/>
        <v>3</v>
      </c>
      <c r="BG284" s="1">
        <f t="shared" si="207"/>
        <v>4</v>
      </c>
      <c r="BH284" s="1">
        <f t="shared" si="208"/>
        <v>5</v>
      </c>
      <c r="BI284" s="1">
        <f t="shared" si="209"/>
        <v>56</v>
      </c>
      <c r="BJ284" s="1">
        <f t="shared" si="210"/>
        <v>32</v>
      </c>
      <c r="BK284" s="1">
        <f t="shared" si="211"/>
        <v>3</v>
      </c>
      <c r="BL284" s="1">
        <f t="shared" si="212"/>
        <v>22</v>
      </c>
      <c r="BM284" s="1">
        <f t="shared" si="213"/>
        <v>0</v>
      </c>
      <c r="BN284" s="1">
        <f t="shared" si="214"/>
        <v>0</v>
      </c>
      <c r="BO284" s="1">
        <f t="shared" si="215"/>
        <v>0</v>
      </c>
      <c r="BP284" s="1">
        <f t="shared" si="216"/>
        <v>0</v>
      </c>
      <c r="BQ284" s="1">
        <f t="shared" si="217"/>
        <v>0</v>
      </c>
      <c r="BR284" s="1">
        <f t="shared" si="218"/>
        <v>0</v>
      </c>
      <c r="BS284" s="1">
        <f t="shared" si="219"/>
        <v>0</v>
      </c>
      <c r="BT284" s="1">
        <f t="shared" si="220"/>
        <v>0</v>
      </c>
      <c r="BU284" s="1">
        <f t="shared" si="221"/>
        <v>0</v>
      </c>
      <c r="BV284" s="1">
        <f t="shared" si="222"/>
        <v>0</v>
      </c>
      <c r="BW284" s="1">
        <f t="shared" si="223"/>
        <v>0</v>
      </c>
      <c r="BX284" s="1">
        <f t="shared" si="224"/>
        <v>0</v>
      </c>
      <c r="BY284" s="1">
        <f t="shared" si="225"/>
        <v>0</v>
      </c>
      <c r="BZ284" s="1">
        <f t="shared" si="226"/>
        <v>0</v>
      </c>
      <c r="CA284" s="1">
        <f t="shared" si="227"/>
        <v>0</v>
      </c>
      <c r="CB284" s="1">
        <f t="shared" si="228"/>
        <v>0</v>
      </c>
      <c r="CC284" s="1">
        <f t="shared" si="229"/>
        <v>28</v>
      </c>
      <c r="CD284" s="1">
        <f t="shared" si="230"/>
        <v>11</v>
      </c>
      <c r="CE284" s="1">
        <f t="shared" si="231"/>
        <v>83</v>
      </c>
      <c r="CF284" s="1">
        <f t="shared" si="232"/>
        <v>0</v>
      </c>
      <c r="CG284" s="1">
        <f t="shared" si="233"/>
        <v>10</v>
      </c>
      <c r="CH284" s="1">
        <f t="shared" si="234"/>
        <v>9</v>
      </c>
      <c r="CI284" s="1">
        <f t="shared" si="235"/>
        <v>46</v>
      </c>
      <c r="CJ284" s="1">
        <f t="shared" si="236"/>
        <v>1</v>
      </c>
      <c r="CK284" s="1">
        <f t="shared" si="237"/>
        <v>1</v>
      </c>
      <c r="CL284" s="1">
        <f t="shared" si="238"/>
        <v>1</v>
      </c>
      <c r="CM284" s="1">
        <f t="shared" si="239"/>
        <v>67</v>
      </c>
      <c r="CN284" s="1">
        <f t="shared" si="240"/>
        <v>444</v>
      </c>
    </row>
    <row r="285" spans="1:92" ht="13.15" customHeight="1">
      <c r="B285" s="3" t="s">
        <v>1550</v>
      </c>
      <c r="C285" s="1" t="s">
        <v>1449</v>
      </c>
      <c r="D285" s="3" t="s">
        <v>1450</v>
      </c>
      <c r="E285" s="5">
        <v>612703.6</v>
      </c>
      <c r="F285" s="5">
        <v>6571536.9000000004</v>
      </c>
      <c r="G285" s="4" t="s">
        <v>1457</v>
      </c>
      <c r="I285" s="5">
        <v>0.82</v>
      </c>
      <c r="K285" s="5">
        <v>4.0999999999999996</v>
      </c>
      <c r="L285" s="24">
        <v>3.38</v>
      </c>
      <c r="M285" s="33">
        <f t="shared" si="194"/>
        <v>-3.38</v>
      </c>
      <c r="N285" s="6">
        <v>35683</v>
      </c>
      <c r="O285" s="1" t="s">
        <v>1551</v>
      </c>
      <c r="P285" s="9" t="s">
        <v>1542</v>
      </c>
      <c r="Q285" s="8">
        <v>2.9</v>
      </c>
      <c r="R285" s="9" t="s">
        <v>78</v>
      </c>
      <c r="AI285" s="42" t="s">
        <v>1437</v>
      </c>
      <c r="AJ285" s="34" t="s">
        <v>1438</v>
      </c>
      <c r="AK285" s="3" t="s">
        <v>1818</v>
      </c>
      <c r="AM285" s="1" t="s">
        <v>575</v>
      </c>
      <c r="AN285" s="1" t="s">
        <v>1103</v>
      </c>
      <c r="AO285" s="13" t="str">
        <f>algandmed!AP285</f>
        <v>VPA on likvideeritud maa-aluse mahuti likvideerimistööde ja uue, maapealse mahutipargi rajamise käigus.</v>
      </c>
      <c r="AP285" s="13" t="str">
        <f>algandmed!AQ285</f>
        <v>-</v>
      </c>
      <c r="AQ285" s="13" t="str">
        <f>algandmed!AR285</f>
        <v>-</v>
      </c>
      <c r="AR285" s="13" t="str">
        <f>algandmed!AS285</f>
        <v>-</v>
      </c>
      <c r="AS285" s="1" t="s">
        <v>1544</v>
      </c>
      <c r="AU285" s="1">
        <f t="shared" si="195"/>
        <v>0</v>
      </c>
      <c r="AV285" s="1">
        <f t="shared" si="196"/>
        <v>3</v>
      </c>
      <c r="AW285" s="1">
        <f t="shared" si="197"/>
        <v>10</v>
      </c>
      <c r="AX285" s="1">
        <f t="shared" si="198"/>
        <v>16</v>
      </c>
      <c r="AY285" s="1">
        <f t="shared" si="199"/>
        <v>8</v>
      </c>
      <c r="AZ285" s="1">
        <f t="shared" si="200"/>
        <v>9</v>
      </c>
      <c r="BA285" s="1">
        <f t="shared" si="201"/>
        <v>14</v>
      </c>
      <c r="BB285" s="1">
        <f t="shared" si="202"/>
        <v>0</v>
      </c>
      <c r="BC285" s="1">
        <f t="shared" si="203"/>
        <v>4</v>
      </c>
      <c r="BD285" s="1">
        <f t="shared" si="204"/>
        <v>0</v>
      </c>
      <c r="BE285" s="1">
        <f t="shared" si="205"/>
        <v>3</v>
      </c>
      <c r="BF285" s="1">
        <f t="shared" si="206"/>
        <v>4</v>
      </c>
      <c r="BG285" s="1">
        <f t="shared" si="207"/>
        <v>5</v>
      </c>
      <c r="BH285" s="1">
        <f t="shared" si="208"/>
        <v>5</v>
      </c>
      <c r="BI285" s="1">
        <f t="shared" si="209"/>
        <v>58</v>
      </c>
      <c r="BJ285" s="1">
        <f t="shared" si="210"/>
        <v>33</v>
      </c>
      <c r="BK285" s="1">
        <f t="shared" si="211"/>
        <v>3</v>
      </c>
      <c r="BL285" s="1">
        <f t="shared" si="212"/>
        <v>9</v>
      </c>
      <c r="BM285" s="1">
        <f t="shared" si="213"/>
        <v>0</v>
      </c>
      <c r="BN285" s="1">
        <f t="shared" si="214"/>
        <v>0</v>
      </c>
      <c r="BO285" s="1">
        <f t="shared" si="215"/>
        <v>0</v>
      </c>
      <c r="BP285" s="1">
        <f t="shared" si="216"/>
        <v>0</v>
      </c>
      <c r="BQ285" s="1">
        <f t="shared" si="217"/>
        <v>0</v>
      </c>
      <c r="BR285" s="1">
        <f t="shared" si="218"/>
        <v>0</v>
      </c>
      <c r="BS285" s="1">
        <f t="shared" si="219"/>
        <v>0</v>
      </c>
      <c r="BT285" s="1">
        <f t="shared" si="220"/>
        <v>0</v>
      </c>
      <c r="BU285" s="1">
        <f t="shared" si="221"/>
        <v>0</v>
      </c>
      <c r="BV285" s="1">
        <f t="shared" si="222"/>
        <v>0</v>
      </c>
      <c r="BW285" s="1">
        <f t="shared" si="223"/>
        <v>0</v>
      </c>
      <c r="BX285" s="1">
        <f t="shared" si="224"/>
        <v>0</v>
      </c>
      <c r="BY285" s="1">
        <f t="shared" si="225"/>
        <v>0</v>
      </c>
      <c r="BZ285" s="1">
        <f t="shared" si="226"/>
        <v>0</v>
      </c>
      <c r="CA285" s="1">
        <f t="shared" si="227"/>
        <v>0</v>
      </c>
      <c r="CB285" s="1">
        <f t="shared" si="228"/>
        <v>0</v>
      </c>
      <c r="CC285" s="1">
        <f t="shared" si="229"/>
        <v>28</v>
      </c>
      <c r="CD285" s="1">
        <f t="shared" si="230"/>
        <v>11</v>
      </c>
      <c r="CE285" s="1">
        <f t="shared" si="231"/>
        <v>83</v>
      </c>
      <c r="CF285" s="1">
        <f t="shared" si="232"/>
        <v>0</v>
      </c>
      <c r="CG285" s="1">
        <f t="shared" si="233"/>
        <v>10</v>
      </c>
      <c r="CH285" s="1">
        <f t="shared" si="234"/>
        <v>9</v>
      </c>
      <c r="CI285" s="1">
        <f t="shared" si="235"/>
        <v>103</v>
      </c>
      <c r="CJ285" s="1">
        <f t="shared" si="236"/>
        <v>1</v>
      </c>
      <c r="CK285" s="1">
        <f t="shared" si="237"/>
        <v>1</v>
      </c>
      <c r="CL285" s="1">
        <f t="shared" si="238"/>
        <v>1</v>
      </c>
      <c r="CM285" s="1">
        <f t="shared" si="239"/>
        <v>67</v>
      </c>
      <c r="CN285" s="1">
        <f t="shared" si="240"/>
        <v>498</v>
      </c>
    </row>
    <row r="286" spans="1:92" ht="13.15" customHeight="1">
      <c r="B286" s="3" t="s">
        <v>1553</v>
      </c>
      <c r="C286" s="1" t="s">
        <v>1449</v>
      </c>
      <c r="D286" s="3" t="s">
        <v>1450</v>
      </c>
      <c r="E286" s="5">
        <v>612544.69999999995</v>
      </c>
      <c r="F286" s="5">
        <v>6571493.2000000002</v>
      </c>
      <c r="G286" s="4" t="s">
        <v>1457</v>
      </c>
      <c r="I286" s="5">
        <v>0.74</v>
      </c>
      <c r="K286" s="5">
        <v>3.34</v>
      </c>
      <c r="L286" s="24">
        <v>2.17</v>
      </c>
      <c r="M286" s="33">
        <f t="shared" si="194"/>
        <v>-2.17</v>
      </c>
      <c r="N286" s="6">
        <v>35683</v>
      </c>
      <c r="O286" s="1" t="s">
        <v>1554</v>
      </c>
      <c r="P286" s="9" t="s">
        <v>1555</v>
      </c>
      <c r="Q286" s="8">
        <v>2.9</v>
      </c>
      <c r="R286" s="9" t="s">
        <v>1556</v>
      </c>
      <c r="AI286" s="42" t="s">
        <v>1437</v>
      </c>
      <c r="AJ286" s="34" t="s">
        <v>1438</v>
      </c>
      <c r="AK286" s="3" t="s">
        <v>1818</v>
      </c>
      <c r="AM286" s="1" t="s">
        <v>575</v>
      </c>
      <c r="AN286" s="1" t="s">
        <v>1103</v>
      </c>
      <c r="AO286" s="13" t="str">
        <f>algandmed!AP286</f>
        <v>VPA on likvideeritud uue hoone ja raudteeharude rajamise käigus.</v>
      </c>
      <c r="AP286" s="13" t="str">
        <f>algandmed!AQ286</f>
        <v>-</v>
      </c>
      <c r="AQ286" s="13" t="str">
        <f>algandmed!AR286</f>
        <v>-</v>
      </c>
      <c r="AR286" s="13" t="str">
        <f>algandmed!AS286</f>
        <v>-</v>
      </c>
      <c r="AS286" s="1" t="s">
        <v>1544</v>
      </c>
      <c r="AU286" s="1">
        <f t="shared" si="195"/>
        <v>0</v>
      </c>
      <c r="AV286" s="1">
        <f t="shared" si="196"/>
        <v>3</v>
      </c>
      <c r="AW286" s="1">
        <f t="shared" si="197"/>
        <v>10</v>
      </c>
      <c r="AX286" s="1">
        <f t="shared" si="198"/>
        <v>16</v>
      </c>
      <c r="AY286" s="1">
        <f t="shared" si="199"/>
        <v>8</v>
      </c>
      <c r="AZ286" s="1">
        <f t="shared" si="200"/>
        <v>9</v>
      </c>
      <c r="BA286" s="1">
        <f t="shared" si="201"/>
        <v>14</v>
      </c>
      <c r="BB286" s="1">
        <f t="shared" si="202"/>
        <v>0</v>
      </c>
      <c r="BC286" s="1">
        <f t="shared" si="203"/>
        <v>4</v>
      </c>
      <c r="BD286" s="1">
        <f t="shared" si="204"/>
        <v>0</v>
      </c>
      <c r="BE286" s="1">
        <f t="shared" si="205"/>
        <v>4</v>
      </c>
      <c r="BF286" s="1">
        <f t="shared" si="206"/>
        <v>4</v>
      </c>
      <c r="BG286" s="1">
        <f t="shared" si="207"/>
        <v>5</v>
      </c>
      <c r="BH286" s="1">
        <f t="shared" si="208"/>
        <v>5</v>
      </c>
      <c r="BI286" s="1">
        <f t="shared" si="209"/>
        <v>58</v>
      </c>
      <c r="BJ286" s="1">
        <f t="shared" si="210"/>
        <v>35</v>
      </c>
      <c r="BK286" s="1">
        <f t="shared" si="211"/>
        <v>3</v>
      </c>
      <c r="BL286" s="1">
        <f t="shared" si="212"/>
        <v>28</v>
      </c>
      <c r="BM286" s="1">
        <f t="shared" si="213"/>
        <v>0</v>
      </c>
      <c r="BN286" s="1">
        <f t="shared" si="214"/>
        <v>0</v>
      </c>
      <c r="BO286" s="1">
        <f t="shared" si="215"/>
        <v>0</v>
      </c>
      <c r="BP286" s="1">
        <f t="shared" si="216"/>
        <v>0</v>
      </c>
      <c r="BQ286" s="1">
        <f t="shared" si="217"/>
        <v>0</v>
      </c>
      <c r="BR286" s="1">
        <f t="shared" si="218"/>
        <v>0</v>
      </c>
      <c r="BS286" s="1">
        <f t="shared" si="219"/>
        <v>0</v>
      </c>
      <c r="BT286" s="1">
        <f t="shared" si="220"/>
        <v>0</v>
      </c>
      <c r="BU286" s="1">
        <f t="shared" si="221"/>
        <v>0</v>
      </c>
      <c r="BV286" s="1">
        <f t="shared" si="222"/>
        <v>0</v>
      </c>
      <c r="BW286" s="1">
        <f t="shared" si="223"/>
        <v>0</v>
      </c>
      <c r="BX286" s="1">
        <f t="shared" si="224"/>
        <v>0</v>
      </c>
      <c r="BY286" s="1">
        <f t="shared" si="225"/>
        <v>0</v>
      </c>
      <c r="BZ286" s="1">
        <f t="shared" si="226"/>
        <v>0</v>
      </c>
      <c r="CA286" s="1">
        <f t="shared" si="227"/>
        <v>0</v>
      </c>
      <c r="CB286" s="1">
        <f t="shared" si="228"/>
        <v>0</v>
      </c>
      <c r="CC286" s="1">
        <f t="shared" si="229"/>
        <v>28</v>
      </c>
      <c r="CD286" s="1">
        <f t="shared" si="230"/>
        <v>11</v>
      </c>
      <c r="CE286" s="1">
        <f t="shared" si="231"/>
        <v>83</v>
      </c>
      <c r="CF286" s="1">
        <f t="shared" si="232"/>
        <v>0</v>
      </c>
      <c r="CG286" s="1">
        <f t="shared" si="233"/>
        <v>10</v>
      </c>
      <c r="CH286" s="1">
        <f t="shared" si="234"/>
        <v>9</v>
      </c>
      <c r="CI286" s="1">
        <f t="shared" si="235"/>
        <v>64</v>
      </c>
      <c r="CJ286" s="1">
        <f t="shared" si="236"/>
        <v>1</v>
      </c>
      <c r="CK286" s="1">
        <f t="shared" si="237"/>
        <v>1</v>
      </c>
      <c r="CL286" s="1">
        <f t="shared" si="238"/>
        <v>1</v>
      </c>
      <c r="CM286" s="1">
        <f t="shared" si="239"/>
        <v>67</v>
      </c>
      <c r="CN286" s="1">
        <f t="shared" si="240"/>
        <v>481</v>
      </c>
    </row>
    <row r="287" spans="1:92" ht="13.15" customHeight="1">
      <c r="B287" s="3" t="s">
        <v>1558</v>
      </c>
      <c r="C287" s="1" t="s">
        <v>1449</v>
      </c>
      <c r="D287" s="3" t="s">
        <v>1450</v>
      </c>
      <c r="E287" s="5">
        <v>612601.59999999998</v>
      </c>
      <c r="F287" s="5">
        <v>6571420</v>
      </c>
      <c r="G287" s="4" t="s">
        <v>1457</v>
      </c>
      <c r="I287" s="5">
        <v>0.74</v>
      </c>
      <c r="K287" s="5">
        <v>4.3600000000000003</v>
      </c>
      <c r="L287" s="24">
        <v>4.29</v>
      </c>
      <c r="M287" s="33">
        <f t="shared" si="194"/>
        <v>-4.29</v>
      </c>
      <c r="N287" s="6">
        <v>35683</v>
      </c>
      <c r="O287" s="1" t="s">
        <v>1559</v>
      </c>
      <c r="P287" s="9" t="s">
        <v>1484</v>
      </c>
      <c r="Q287" s="8">
        <v>1.6</v>
      </c>
      <c r="R287" s="9" t="s">
        <v>77</v>
      </c>
      <c r="S287" s="8">
        <v>3.9</v>
      </c>
      <c r="T287" s="9" t="s">
        <v>78</v>
      </c>
      <c r="AI287" s="42" t="s">
        <v>1437</v>
      </c>
      <c r="AJ287" s="34" t="s">
        <v>1438</v>
      </c>
      <c r="AK287" s="3" t="s">
        <v>1818</v>
      </c>
      <c r="AM287" s="1" t="s">
        <v>575</v>
      </c>
      <c r="AN287" s="1" t="s">
        <v>1103</v>
      </c>
      <c r="AO287" s="13" t="str">
        <f>algandmed!AP287</f>
        <v>VPA on hävinud.</v>
      </c>
      <c r="AP287" s="13" t="str">
        <f>algandmed!AQ287</f>
        <v>-</v>
      </c>
      <c r="AQ287" s="13" t="str">
        <f>algandmed!AR287</f>
        <v>-</v>
      </c>
      <c r="AR287" s="13" t="str">
        <f>algandmed!AS287</f>
        <v>-</v>
      </c>
      <c r="AS287" s="1" t="s">
        <v>1544</v>
      </c>
      <c r="AU287" s="1">
        <f t="shared" si="195"/>
        <v>0</v>
      </c>
      <c r="AV287" s="1">
        <f t="shared" si="196"/>
        <v>3</v>
      </c>
      <c r="AW287" s="1">
        <f t="shared" si="197"/>
        <v>10</v>
      </c>
      <c r="AX287" s="1">
        <f t="shared" si="198"/>
        <v>16</v>
      </c>
      <c r="AY287" s="1">
        <f t="shared" si="199"/>
        <v>8</v>
      </c>
      <c r="AZ287" s="1">
        <f t="shared" si="200"/>
        <v>7</v>
      </c>
      <c r="BA287" s="1">
        <f t="shared" si="201"/>
        <v>14</v>
      </c>
      <c r="BB287" s="1">
        <f t="shared" si="202"/>
        <v>0</v>
      </c>
      <c r="BC287" s="1">
        <f t="shared" si="203"/>
        <v>4</v>
      </c>
      <c r="BD287" s="1">
        <f t="shared" si="204"/>
        <v>0</v>
      </c>
      <c r="BE287" s="1">
        <f t="shared" si="205"/>
        <v>4</v>
      </c>
      <c r="BF287" s="1">
        <f t="shared" si="206"/>
        <v>4</v>
      </c>
      <c r="BG287" s="1">
        <f t="shared" si="207"/>
        <v>5</v>
      </c>
      <c r="BH287" s="1">
        <f t="shared" si="208"/>
        <v>5</v>
      </c>
      <c r="BI287" s="1">
        <f t="shared" si="209"/>
        <v>59</v>
      </c>
      <c r="BJ287" s="1">
        <f t="shared" si="210"/>
        <v>24</v>
      </c>
      <c r="BK287" s="1">
        <f t="shared" si="211"/>
        <v>3</v>
      </c>
      <c r="BL287" s="1">
        <f t="shared" si="212"/>
        <v>14</v>
      </c>
      <c r="BM287" s="1">
        <f t="shared" si="213"/>
        <v>3</v>
      </c>
      <c r="BN287" s="1">
        <f t="shared" si="214"/>
        <v>9</v>
      </c>
      <c r="BO287" s="1">
        <f t="shared" si="215"/>
        <v>0</v>
      </c>
      <c r="BP287" s="1">
        <f t="shared" si="216"/>
        <v>0</v>
      </c>
      <c r="BQ287" s="1">
        <f t="shared" si="217"/>
        <v>0</v>
      </c>
      <c r="BR287" s="1">
        <f t="shared" si="218"/>
        <v>0</v>
      </c>
      <c r="BS287" s="1">
        <f t="shared" si="219"/>
        <v>0</v>
      </c>
      <c r="BT287" s="1">
        <f t="shared" si="220"/>
        <v>0</v>
      </c>
      <c r="BU287" s="1">
        <f t="shared" si="221"/>
        <v>0</v>
      </c>
      <c r="BV287" s="1">
        <f t="shared" si="222"/>
        <v>0</v>
      </c>
      <c r="BW287" s="1">
        <f t="shared" si="223"/>
        <v>0</v>
      </c>
      <c r="BX287" s="1">
        <f t="shared" si="224"/>
        <v>0</v>
      </c>
      <c r="BY287" s="1">
        <f t="shared" si="225"/>
        <v>0</v>
      </c>
      <c r="BZ287" s="1">
        <f t="shared" si="226"/>
        <v>0</v>
      </c>
      <c r="CA287" s="1">
        <f t="shared" si="227"/>
        <v>0</v>
      </c>
      <c r="CB287" s="1">
        <f t="shared" si="228"/>
        <v>0</v>
      </c>
      <c r="CC287" s="1">
        <f t="shared" si="229"/>
        <v>28</v>
      </c>
      <c r="CD287" s="1">
        <f t="shared" si="230"/>
        <v>11</v>
      </c>
      <c r="CE287" s="1">
        <f t="shared" si="231"/>
        <v>83</v>
      </c>
      <c r="CF287" s="1">
        <f t="shared" si="232"/>
        <v>0</v>
      </c>
      <c r="CG287" s="1">
        <f t="shared" si="233"/>
        <v>10</v>
      </c>
      <c r="CH287" s="1">
        <f t="shared" si="234"/>
        <v>9</v>
      </c>
      <c r="CI287" s="1">
        <f t="shared" si="235"/>
        <v>15</v>
      </c>
      <c r="CJ287" s="1">
        <f t="shared" si="236"/>
        <v>1</v>
      </c>
      <c r="CK287" s="1">
        <f t="shared" si="237"/>
        <v>1</v>
      </c>
      <c r="CL287" s="1">
        <f t="shared" si="238"/>
        <v>1</v>
      </c>
      <c r="CM287" s="1">
        <f t="shared" si="239"/>
        <v>67</v>
      </c>
      <c r="CN287" s="1">
        <f t="shared" si="240"/>
        <v>418</v>
      </c>
    </row>
    <row r="288" spans="1:92" ht="13.15" customHeight="1">
      <c r="B288" s="3" t="s">
        <v>1560</v>
      </c>
      <c r="C288" s="1" t="s">
        <v>1449</v>
      </c>
      <c r="D288" s="3" t="s">
        <v>1450</v>
      </c>
      <c r="E288" s="30">
        <v>612794.15</v>
      </c>
      <c r="F288" s="30">
        <v>6571629.0800000001</v>
      </c>
      <c r="G288" s="4" t="s">
        <v>1457</v>
      </c>
      <c r="H288" s="5">
        <v>91.92</v>
      </c>
      <c r="I288" s="5">
        <v>0.85</v>
      </c>
      <c r="J288" s="5">
        <v>3.04</v>
      </c>
      <c r="K288" s="5">
        <v>4.2</v>
      </c>
      <c r="L288" s="24" t="s">
        <v>1561</v>
      </c>
      <c r="M288" s="33" t="s">
        <v>1562</v>
      </c>
      <c r="N288" s="6">
        <v>42852</v>
      </c>
      <c r="O288" s="1" t="s">
        <v>1563</v>
      </c>
      <c r="P288" s="9" t="s">
        <v>75</v>
      </c>
      <c r="Q288" s="8">
        <v>0.9</v>
      </c>
      <c r="R288" s="9" t="s">
        <v>78</v>
      </c>
      <c r="AI288" s="42" t="s">
        <v>1437</v>
      </c>
      <c r="AJ288" s="34" t="s">
        <v>1438</v>
      </c>
      <c r="AK288" s="3" t="s">
        <v>1818</v>
      </c>
      <c r="AM288" s="1" t="s">
        <v>575</v>
      </c>
      <c r="AN288" s="1" t="s">
        <v>1103</v>
      </c>
      <c r="AO288" s="13" t="str">
        <f>algandmed!AP288</f>
        <v xml:space="preserve">VPA päis on lahtiselt peal, osaliselt täisloobitud. Algne sügavus oli oli 4,2m, vett VPA-s pole. Plastoru 7cm metallmanteltorust madalamal. </v>
      </c>
      <c r="AP288" s="13" t="str">
        <f>algandmed!AQ288</f>
        <v>Proovi ei võetud.</v>
      </c>
      <c r="AQ288" s="13" t="str">
        <f>algandmed!AR288</f>
        <v>-</v>
      </c>
      <c r="AR288" s="13" t="str">
        <f>algandmed!AS288</f>
        <v>VPA tuleb puhastada settest ja nõuetekohaselt likvideerida. VPA taastamine pole otstarbekas.</v>
      </c>
      <c r="AS288" s="1" t="s">
        <v>1544</v>
      </c>
      <c r="AU288" s="1">
        <f t="shared" si="195"/>
        <v>0</v>
      </c>
      <c r="AV288" s="1">
        <f t="shared" si="196"/>
        <v>3</v>
      </c>
      <c r="AW288" s="1">
        <f t="shared" si="197"/>
        <v>10</v>
      </c>
      <c r="AX288" s="1">
        <f t="shared" si="198"/>
        <v>16</v>
      </c>
      <c r="AY288" s="1">
        <f t="shared" si="199"/>
        <v>9</v>
      </c>
      <c r="AZ288" s="1">
        <f t="shared" si="200"/>
        <v>10</v>
      </c>
      <c r="BA288" s="1">
        <f t="shared" si="201"/>
        <v>14</v>
      </c>
      <c r="BB288" s="1">
        <f t="shared" si="202"/>
        <v>5</v>
      </c>
      <c r="BC288" s="1">
        <f t="shared" si="203"/>
        <v>4</v>
      </c>
      <c r="BD288" s="1">
        <f t="shared" si="204"/>
        <v>4</v>
      </c>
      <c r="BE288" s="1">
        <f t="shared" si="205"/>
        <v>3</v>
      </c>
      <c r="BF288" s="1">
        <f t="shared" si="206"/>
        <v>9</v>
      </c>
      <c r="BG288" s="1">
        <f t="shared" si="207"/>
        <v>10</v>
      </c>
      <c r="BH288" s="1">
        <f t="shared" si="208"/>
        <v>5</v>
      </c>
      <c r="BI288" s="1">
        <f t="shared" si="209"/>
        <v>59</v>
      </c>
      <c r="BJ288" s="1">
        <f t="shared" si="210"/>
        <v>11</v>
      </c>
      <c r="BK288" s="1">
        <f t="shared" si="211"/>
        <v>3</v>
      </c>
      <c r="BL288" s="1">
        <f t="shared" si="212"/>
        <v>9</v>
      </c>
      <c r="BM288" s="1">
        <f t="shared" si="213"/>
        <v>0</v>
      </c>
      <c r="BN288" s="1">
        <f t="shared" si="214"/>
        <v>0</v>
      </c>
      <c r="BO288" s="1">
        <f t="shared" si="215"/>
        <v>0</v>
      </c>
      <c r="BP288" s="1">
        <f t="shared" si="216"/>
        <v>0</v>
      </c>
      <c r="BQ288" s="1">
        <f t="shared" si="217"/>
        <v>0</v>
      </c>
      <c r="BR288" s="1">
        <f t="shared" si="218"/>
        <v>0</v>
      </c>
      <c r="BS288" s="1">
        <f t="shared" si="219"/>
        <v>0</v>
      </c>
      <c r="BT288" s="1">
        <f t="shared" si="220"/>
        <v>0</v>
      </c>
      <c r="BU288" s="1">
        <f t="shared" si="221"/>
        <v>0</v>
      </c>
      <c r="BV288" s="1">
        <f t="shared" si="222"/>
        <v>0</v>
      </c>
      <c r="BW288" s="1">
        <f t="shared" si="223"/>
        <v>0</v>
      </c>
      <c r="BX288" s="1">
        <f t="shared" si="224"/>
        <v>0</v>
      </c>
      <c r="BY288" s="1">
        <f t="shared" si="225"/>
        <v>0</v>
      </c>
      <c r="BZ288" s="1">
        <f t="shared" si="226"/>
        <v>0</v>
      </c>
      <c r="CA288" s="1">
        <f t="shared" si="227"/>
        <v>0</v>
      </c>
      <c r="CB288" s="1">
        <f t="shared" si="228"/>
        <v>0</v>
      </c>
      <c r="CC288" s="1">
        <f t="shared" si="229"/>
        <v>28</v>
      </c>
      <c r="CD288" s="1">
        <f t="shared" si="230"/>
        <v>11</v>
      </c>
      <c r="CE288" s="1">
        <f t="shared" si="231"/>
        <v>83</v>
      </c>
      <c r="CF288" s="1">
        <f t="shared" si="232"/>
        <v>0</v>
      </c>
      <c r="CG288" s="1">
        <f t="shared" si="233"/>
        <v>10</v>
      </c>
      <c r="CH288" s="1">
        <f t="shared" si="234"/>
        <v>9</v>
      </c>
      <c r="CI288" s="1">
        <f t="shared" si="235"/>
        <v>140</v>
      </c>
      <c r="CJ288" s="1">
        <f t="shared" si="236"/>
        <v>17</v>
      </c>
      <c r="CK288" s="1">
        <f t="shared" si="237"/>
        <v>1</v>
      </c>
      <c r="CL288" s="1">
        <f t="shared" si="238"/>
        <v>92</v>
      </c>
      <c r="CM288" s="1">
        <f t="shared" si="239"/>
        <v>67</v>
      </c>
      <c r="CN288" s="1">
        <f t="shared" si="240"/>
        <v>642</v>
      </c>
    </row>
    <row r="289" spans="1:92" ht="13.15" customHeight="1">
      <c r="B289" s="3" t="s">
        <v>1564</v>
      </c>
      <c r="C289" s="1" t="s">
        <v>1449</v>
      </c>
      <c r="D289" s="3" t="s">
        <v>1450</v>
      </c>
      <c r="E289" s="30">
        <v>612487.15</v>
      </c>
      <c r="F289" s="30">
        <v>6571385.7000000002</v>
      </c>
      <c r="G289" s="4" t="s">
        <v>1226</v>
      </c>
      <c r="H289" s="5">
        <v>97.1</v>
      </c>
      <c r="I289" s="5">
        <v>0.79</v>
      </c>
      <c r="J289" s="5">
        <v>5.28</v>
      </c>
      <c r="K289" s="5">
        <v>5.7</v>
      </c>
      <c r="L289" s="24">
        <v>3.73</v>
      </c>
      <c r="M289" s="33">
        <f t="shared" ref="M289:M306" si="241">H289-L289</f>
        <v>93.36999999999999</v>
      </c>
      <c r="N289" s="6">
        <v>42852</v>
      </c>
      <c r="P289" s="9" t="s">
        <v>1555</v>
      </c>
      <c r="Q289" s="8">
        <v>1.1000000000000001</v>
      </c>
      <c r="R289" s="9" t="s">
        <v>77</v>
      </c>
      <c r="S289" s="8">
        <v>2.5</v>
      </c>
      <c r="T289" s="9" t="s">
        <v>78</v>
      </c>
      <c r="AI289" s="42" t="s">
        <v>1230</v>
      </c>
      <c r="AJ289" s="34" t="s">
        <v>1231</v>
      </c>
      <c r="AK289" s="3" t="s">
        <v>1819</v>
      </c>
      <c r="AM289" s="1" t="s">
        <v>575</v>
      </c>
      <c r="AN289" s="1" t="s">
        <v>1103</v>
      </c>
      <c r="AO289" s="13" t="str">
        <f>algandmed!AP289</f>
        <v>VPA on terve. Päis on lahtiselt peal. Sisemine plasttoru on 4cm metallmanteltorust madalam. Algne sügavus oli oli 5,7m. VPA veepinnal oli 0,5cm naftasaaduste kiht.</v>
      </c>
      <c r="AP289" s="13" t="str">
        <f>algandmed!AQ289</f>
        <v>Proovi ei võeta, kuna see iseloomustaks vaid naftasaaduste lahustuvust vees.</v>
      </c>
      <c r="AQ289" s="13" t="str">
        <f>algandmed!AR289</f>
        <v>-</v>
      </c>
      <c r="AR289" s="13" t="str">
        <f>algandmed!AS289</f>
        <v>Eemaldada VPA-st naftasaadused (vajadusel korduvalt) ja jätkata seiret.</v>
      </c>
      <c r="AS289" s="1" t="s">
        <v>1544</v>
      </c>
      <c r="AU289" s="1">
        <f t="shared" si="195"/>
        <v>0</v>
      </c>
      <c r="AV289" s="1">
        <f t="shared" si="196"/>
        <v>3</v>
      </c>
      <c r="AW289" s="1">
        <f t="shared" si="197"/>
        <v>10</v>
      </c>
      <c r="AX289" s="1">
        <f t="shared" si="198"/>
        <v>16</v>
      </c>
      <c r="AY289" s="1">
        <f t="shared" si="199"/>
        <v>9</v>
      </c>
      <c r="AZ289" s="1">
        <f t="shared" si="200"/>
        <v>9</v>
      </c>
      <c r="BA289" s="1">
        <f t="shared" si="201"/>
        <v>14</v>
      </c>
      <c r="BB289" s="1">
        <f t="shared" si="202"/>
        <v>4</v>
      </c>
      <c r="BC289" s="1">
        <f t="shared" si="203"/>
        <v>4</v>
      </c>
      <c r="BD289" s="1">
        <f t="shared" si="204"/>
        <v>4</v>
      </c>
      <c r="BE289" s="1">
        <f t="shared" si="205"/>
        <v>3</v>
      </c>
      <c r="BF289" s="1">
        <f t="shared" si="206"/>
        <v>4</v>
      </c>
      <c r="BG289" s="1">
        <f t="shared" si="207"/>
        <v>5</v>
      </c>
      <c r="BH289" s="1">
        <f t="shared" si="208"/>
        <v>5</v>
      </c>
      <c r="BI289" s="1">
        <f t="shared" si="209"/>
        <v>0</v>
      </c>
      <c r="BJ289" s="1">
        <f t="shared" si="210"/>
        <v>35</v>
      </c>
      <c r="BK289" s="1">
        <f t="shared" si="211"/>
        <v>3</v>
      </c>
      <c r="BL289" s="1">
        <f t="shared" si="212"/>
        <v>14</v>
      </c>
      <c r="BM289" s="1">
        <f t="shared" si="213"/>
        <v>3</v>
      </c>
      <c r="BN289" s="1">
        <f t="shared" si="214"/>
        <v>9</v>
      </c>
      <c r="BO289" s="1">
        <f t="shared" si="215"/>
        <v>0</v>
      </c>
      <c r="BP289" s="1">
        <f t="shared" si="216"/>
        <v>0</v>
      </c>
      <c r="BQ289" s="1">
        <f t="shared" si="217"/>
        <v>0</v>
      </c>
      <c r="BR289" s="1">
        <f t="shared" si="218"/>
        <v>0</v>
      </c>
      <c r="BS289" s="1">
        <f t="shared" si="219"/>
        <v>0</v>
      </c>
      <c r="BT289" s="1">
        <f t="shared" si="220"/>
        <v>0</v>
      </c>
      <c r="BU289" s="1">
        <f t="shared" si="221"/>
        <v>0</v>
      </c>
      <c r="BV289" s="1">
        <f t="shared" si="222"/>
        <v>0</v>
      </c>
      <c r="BW289" s="1">
        <f t="shared" si="223"/>
        <v>0</v>
      </c>
      <c r="BX289" s="1">
        <f t="shared" si="224"/>
        <v>0</v>
      </c>
      <c r="BY289" s="1">
        <f t="shared" si="225"/>
        <v>0</v>
      </c>
      <c r="BZ289" s="1">
        <f t="shared" si="226"/>
        <v>0</v>
      </c>
      <c r="CA289" s="1">
        <f t="shared" si="227"/>
        <v>0</v>
      </c>
      <c r="CB289" s="1">
        <f t="shared" si="228"/>
        <v>0</v>
      </c>
      <c r="CC289" s="1">
        <f t="shared" si="229"/>
        <v>32</v>
      </c>
      <c r="CD289" s="1">
        <f t="shared" si="230"/>
        <v>11</v>
      </c>
      <c r="CE289" s="1">
        <f t="shared" si="231"/>
        <v>72</v>
      </c>
      <c r="CF289" s="1">
        <f t="shared" si="232"/>
        <v>0</v>
      </c>
      <c r="CG289" s="1">
        <f t="shared" si="233"/>
        <v>10</v>
      </c>
      <c r="CH289" s="1">
        <f t="shared" si="234"/>
        <v>9</v>
      </c>
      <c r="CI289" s="1">
        <f t="shared" si="235"/>
        <v>163</v>
      </c>
      <c r="CJ289" s="1">
        <f t="shared" si="236"/>
        <v>76</v>
      </c>
      <c r="CK289" s="1">
        <f t="shared" si="237"/>
        <v>1</v>
      </c>
      <c r="CL289" s="1">
        <f t="shared" si="238"/>
        <v>71</v>
      </c>
      <c r="CM289" s="1">
        <f t="shared" si="239"/>
        <v>67</v>
      </c>
      <c r="CN289" s="1">
        <f t="shared" si="240"/>
        <v>666</v>
      </c>
    </row>
    <row r="290" spans="1:92" ht="13.15" customHeight="1">
      <c r="B290" s="3" t="s">
        <v>1565</v>
      </c>
      <c r="C290" s="1" t="s">
        <v>1449</v>
      </c>
      <c r="D290" s="3" t="s">
        <v>1450</v>
      </c>
      <c r="E290" s="5">
        <v>612727.80000000005</v>
      </c>
      <c r="F290" s="5">
        <v>6571462.4000000004</v>
      </c>
      <c r="G290" s="4" t="s">
        <v>1457</v>
      </c>
      <c r="I290" s="5">
        <v>0.63</v>
      </c>
      <c r="K290" s="5">
        <v>3.78</v>
      </c>
      <c r="L290" s="24">
        <v>2.83</v>
      </c>
      <c r="M290" s="33">
        <f t="shared" si="241"/>
        <v>-2.83</v>
      </c>
      <c r="N290" s="6">
        <v>35683</v>
      </c>
      <c r="O290" s="1" t="s">
        <v>1566</v>
      </c>
      <c r="P290" s="9" t="s">
        <v>1555</v>
      </c>
      <c r="Q290" s="8">
        <v>2.8</v>
      </c>
      <c r="R290" s="9" t="s">
        <v>78</v>
      </c>
      <c r="AI290" s="42" t="s">
        <v>1437</v>
      </c>
      <c r="AJ290" s="34" t="s">
        <v>1438</v>
      </c>
      <c r="AK290" s="3" t="s">
        <v>1818</v>
      </c>
      <c r="AM290" s="1" t="s">
        <v>575</v>
      </c>
      <c r="AN290" s="1" t="s">
        <v>1103</v>
      </c>
      <c r="AO290" s="13" t="str">
        <f>algandmed!AP290</f>
        <v>VPA on hävinud, jäetud tee alla. Tapa veduridepoo esindaja ütlusel pole seda likvideeritud vaid suletud pealt sette VPA-sse sattumise vältimiseks.</v>
      </c>
      <c r="AP290" s="13" t="str">
        <f>algandmed!AQ290</f>
        <v>Proovi ei võetud.</v>
      </c>
      <c r="AQ290" s="13" t="str">
        <f>algandmed!AR290</f>
        <v>-</v>
      </c>
      <c r="AR290" s="13" t="str">
        <f>algandmed!AS290</f>
        <v>VPA tuleb seirevõrgust välja arvata, VPA taastamine pole otstarbekas.</v>
      </c>
      <c r="AS290" s="1" t="s">
        <v>1544</v>
      </c>
      <c r="AU290" s="1">
        <f t="shared" si="195"/>
        <v>0</v>
      </c>
      <c r="AV290" s="1">
        <f t="shared" si="196"/>
        <v>3</v>
      </c>
      <c r="AW290" s="1">
        <f t="shared" si="197"/>
        <v>10</v>
      </c>
      <c r="AX290" s="1">
        <f t="shared" si="198"/>
        <v>16</v>
      </c>
      <c r="AY290" s="1">
        <f t="shared" si="199"/>
        <v>8</v>
      </c>
      <c r="AZ290" s="1">
        <f t="shared" si="200"/>
        <v>9</v>
      </c>
      <c r="BA290" s="1">
        <f t="shared" si="201"/>
        <v>14</v>
      </c>
      <c r="BB290" s="1">
        <f t="shared" si="202"/>
        <v>0</v>
      </c>
      <c r="BC290" s="1">
        <f t="shared" si="203"/>
        <v>4</v>
      </c>
      <c r="BD290" s="1">
        <f t="shared" si="204"/>
        <v>0</v>
      </c>
      <c r="BE290" s="1">
        <f t="shared" si="205"/>
        <v>4</v>
      </c>
      <c r="BF290" s="1">
        <f t="shared" si="206"/>
        <v>4</v>
      </c>
      <c r="BG290" s="1">
        <f t="shared" si="207"/>
        <v>5</v>
      </c>
      <c r="BH290" s="1">
        <f t="shared" si="208"/>
        <v>5</v>
      </c>
      <c r="BI290" s="1">
        <f t="shared" si="209"/>
        <v>59</v>
      </c>
      <c r="BJ290" s="1">
        <f t="shared" si="210"/>
        <v>35</v>
      </c>
      <c r="BK290" s="1">
        <f t="shared" si="211"/>
        <v>3</v>
      </c>
      <c r="BL290" s="1">
        <f t="shared" si="212"/>
        <v>9</v>
      </c>
      <c r="BM290" s="1">
        <f t="shared" si="213"/>
        <v>0</v>
      </c>
      <c r="BN290" s="1">
        <f t="shared" si="214"/>
        <v>0</v>
      </c>
      <c r="BO290" s="1">
        <f t="shared" si="215"/>
        <v>0</v>
      </c>
      <c r="BP290" s="1">
        <f t="shared" si="216"/>
        <v>0</v>
      </c>
      <c r="BQ290" s="1">
        <f t="shared" si="217"/>
        <v>0</v>
      </c>
      <c r="BR290" s="1">
        <f t="shared" si="218"/>
        <v>0</v>
      </c>
      <c r="BS290" s="1">
        <f t="shared" si="219"/>
        <v>0</v>
      </c>
      <c r="BT290" s="1">
        <f t="shared" si="220"/>
        <v>0</v>
      </c>
      <c r="BU290" s="1">
        <f t="shared" si="221"/>
        <v>0</v>
      </c>
      <c r="BV290" s="1">
        <f t="shared" si="222"/>
        <v>0</v>
      </c>
      <c r="BW290" s="1">
        <f t="shared" si="223"/>
        <v>0</v>
      </c>
      <c r="BX290" s="1">
        <f t="shared" si="224"/>
        <v>0</v>
      </c>
      <c r="BY290" s="1">
        <f t="shared" si="225"/>
        <v>0</v>
      </c>
      <c r="BZ290" s="1">
        <f t="shared" si="226"/>
        <v>0</v>
      </c>
      <c r="CA290" s="1">
        <f t="shared" si="227"/>
        <v>0</v>
      </c>
      <c r="CB290" s="1">
        <f t="shared" si="228"/>
        <v>0</v>
      </c>
      <c r="CC290" s="1">
        <f t="shared" si="229"/>
        <v>28</v>
      </c>
      <c r="CD290" s="1">
        <f t="shared" si="230"/>
        <v>11</v>
      </c>
      <c r="CE290" s="1">
        <f t="shared" si="231"/>
        <v>83</v>
      </c>
      <c r="CF290" s="1">
        <f t="shared" si="232"/>
        <v>0</v>
      </c>
      <c r="CG290" s="1">
        <f t="shared" si="233"/>
        <v>10</v>
      </c>
      <c r="CH290" s="1">
        <f t="shared" si="234"/>
        <v>9</v>
      </c>
      <c r="CI290" s="1">
        <f t="shared" si="235"/>
        <v>146</v>
      </c>
      <c r="CJ290" s="1">
        <f t="shared" si="236"/>
        <v>17</v>
      </c>
      <c r="CK290" s="1">
        <f t="shared" si="237"/>
        <v>1</v>
      </c>
      <c r="CL290" s="1">
        <f t="shared" si="238"/>
        <v>69</v>
      </c>
      <c r="CM290" s="1">
        <f t="shared" si="239"/>
        <v>67</v>
      </c>
      <c r="CN290" s="1">
        <f t="shared" si="240"/>
        <v>629</v>
      </c>
    </row>
    <row r="291" spans="1:92" ht="13.15" customHeight="1">
      <c r="B291" s="3" t="s">
        <v>712</v>
      </c>
      <c r="C291" s="1" t="s">
        <v>1449</v>
      </c>
      <c r="D291" s="3" t="s">
        <v>1450</v>
      </c>
      <c r="E291" s="30">
        <v>612797.87</v>
      </c>
      <c r="F291" s="30">
        <v>6571582.21</v>
      </c>
      <c r="G291" s="4" t="s">
        <v>1457</v>
      </c>
      <c r="H291" s="5">
        <v>94.55</v>
      </c>
      <c r="I291" s="5">
        <v>0.56999999999999995</v>
      </c>
      <c r="J291" s="5">
        <v>9.9</v>
      </c>
      <c r="K291" s="5">
        <v>9.9</v>
      </c>
      <c r="L291" s="24">
        <v>4.07</v>
      </c>
      <c r="M291" s="33">
        <f t="shared" si="241"/>
        <v>90.47999999999999</v>
      </c>
      <c r="N291" s="6">
        <v>42852</v>
      </c>
      <c r="O291" s="1" t="s">
        <v>1568</v>
      </c>
      <c r="P291" s="9" t="s">
        <v>1569</v>
      </c>
      <c r="Q291" s="8">
        <v>1</v>
      </c>
      <c r="R291" s="9" t="s">
        <v>1570</v>
      </c>
      <c r="S291" s="8">
        <v>2.4</v>
      </c>
      <c r="T291" s="9" t="s">
        <v>1571</v>
      </c>
      <c r="U291" s="8">
        <v>3.8</v>
      </c>
      <c r="V291" s="9" t="s">
        <v>1572</v>
      </c>
      <c r="AI291" s="42" t="s">
        <v>1437</v>
      </c>
      <c r="AJ291" s="34" t="s">
        <v>1438</v>
      </c>
      <c r="AK291" s="3" t="s">
        <v>1818</v>
      </c>
      <c r="AM291" s="1" t="s">
        <v>575</v>
      </c>
      <c r="AN291" s="1" t="s">
        <v>1103</v>
      </c>
      <c r="AO291" s="13" t="str">
        <f>algandmed!AP291</f>
        <v>VPA on terve. Päise avamiseks 6-kantvõti 8. Puuraugu veepinnal võib esineda kuni 1m paksune naftasaaduste kiht.</v>
      </c>
      <c r="AP291" s="13" t="str">
        <f>algandmed!AQ291</f>
        <v>Proovi ei võeta, kuna see iseloomustaks vaid naftasaaduste lahustuvust vees.</v>
      </c>
      <c r="AQ291" s="13" t="str">
        <f>algandmed!AR291</f>
        <v>-</v>
      </c>
      <c r="AR291" s="13" t="str">
        <f>algandmed!AS291</f>
        <v>Eemaldada VPA-st naftasaadused (vajadusel korduvalt) ja jätkata seiret.</v>
      </c>
      <c r="AS291" s="1" t="s">
        <v>1573</v>
      </c>
      <c r="AU291" s="1">
        <f t="shared" si="195"/>
        <v>0</v>
      </c>
      <c r="AV291" s="1">
        <f t="shared" si="196"/>
        <v>5</v>
      </c>
      <c r="AW291" s="1">
        <f t="shared" si="197"/>
        <v>10</v>
      </c>
      <c r="AX291" s="1">
        <f t="shared" si="198"/>
        <v>16</v>
      </c>
      <c r="AY291" s="1">
        <f t="shared" si="199"/>
        <v>9</v>
      </c>
      <c r="AZ291" s="1">
        <f t="shared" si="200"/>
        <v>10</v>
      </c>
      <c r="BA291" s="1">
        <f t="shared" si="201"/>
        <v>14</v>
      </c>
      <c r="BB291" s="1">
        <f t="shared" si="202"/>
        <v>5</v>
      </c>
      <c r="BC291" s="1">
        <f t="shared" si="203"/>
        <v>4</v>
      </c>
      <c r="BD291" s="1">
        <f t="shared" si="204"/>
        <v>3</v>
      </c>
      <c r="BE291" s="1">
        <f t="shared" si="205"/>
        <v>3</v>
      </c>
      <c r="BF291" s="1">
        <f t="shared" si="206"/>
        <v>4</v>
      </c>
      <c r="BG291" s="1">
        <f t="shared" si="207"/>
        <v>5</v>
      </c>
      <c r="BH291" s="1">
        <f t="shared" si="208"/>
        <v>5</v>
      </c>
      <c r="BI291" s="1">
        <f t="shared" si="209"/>
        <v>61</v>
      </c>
      <c r="BJ291" s="1">
        <f t="shared" si="210"/>
        <v>51</v>
      </c>
      <c r="BK291" s="1">
        <f t="shared" si="211"/>
        <v>1</v>
      </c>
      <c r="BL291" s="1">
        <f t="shared" si="212"/>
        <v>18</v>
      </c>
      <c r="BM291" s="1">
        <f t="shared" si="213"/>
        <v>3</v>
      </c>
      <c r="BN291" s="1">
        <f t="shared" si="214"/>
        <v>61</v>
      </c>
      <c r="BO291" s="1">
        <f t="shared" si="215"/>
        <v>3</v>
      </c>
      <c r="BP291" s="1">
        <f t="shared" si="216"/>
        <v>105</v>
      </c>
      <c r="BQ291" s="1">
        <f t="shared" si="217"/>
        <v>0</v>
      </c>
      <c r="BR291" s="1">
        <f t="shared" si="218"/>
        <v>0</v>
      </c>
      <c r="BS291" s="1">
        <f t="shared" si="219"/>
        <v>0</v>
      </c>
      <c r="BT291" s="1">
        <f t="shared" si="220"/>
        <v>0</v>
      </c>
      <c r="BU291" s="1">
        <f t="shared" si="221"/>
        <v>0</v>
      </c>
      <c r="BV291" s="1">
        <f t="shared" si="222"/>
        <v>0</v>
      </c>
      <c r="BW291" s="1">
        <f t="shared" si="223"/>
        <v>0</v>
      </c>
      <c r="BX291" s="1">
        <f t="shared" si="224"/>
        <v>0</v>
      </c>
      <c r="BY291" s="1">
        <f t="shared" si="225"/>
        <v>0</v>
      </c>
      <c r="BZ291" s="1">
        <f t="shared" si="226"/>
        <v>0</v>
      </c>
      <c r="CA291" s="1">
        <f t="shared" si="227"/>
        <v>0</v>
      </c>
      <c r="CB291" s="1">
        <f t="shared" si="228"/>
        <v>0</v>
      </c>
      <c r="CC291" s="1">
        <f t="shared" si="229"/>
        <v>28</v>
      </c>
      <c r="CD291" s="1">
        <f t="shared" si="230"/>
        <v>11</v>
      </c>
      <c r="CE291" s="1">
        <f t="shared" si="231"/>
        <v>83</v>
      </c>
      <c r="CF291" s="1">
        <f t="shared" si="232"/>
        <v>0</v>
      </c>
      <c r="CG291" s="1">
        <f t="shared" si="233"/>
        <v>10</v>
      </c>
      <c r="CH291" s="1">
        <f t="shared" si="234"/>
        <v>9</v>
      </c>
      <c r="CI291" s="1">
        <f t="shared" si="235"/>
        <v>111</v>
      </c>
      <c r="CJ291" s="1">
        <f t="shared" si="236"/>
        <v>76</v>
      </c>
      <c r="CK291" s="1">
        <f t="shared" si="237"/>
        <v>1</v>
      </c>
      <c r="CL291" s="1">
        <f t="shared" si="238"/>
        <v>71</v>
      </c>
      <c r="CM291" s="1">
        <f t="shared" si="239"/>
        <v>45</v>
      </c>
      <c r="CN291" s="1">
        <f t="shared" si="240"/>
        <v>841</v>
      </c>
    </row>
    <row r="292" spans="1:92" ht="13.15" customHeight="1">
      <c r="B292" s="3" t="s">
        <v>717</v>
      </c>
      <c r="C292" s="1" t="s">
        <v>1449</v>
      </c>
      <c r="D292" s="3" t="s">
        <v>1450</v>
      </c>
      <c r="E292" s="33">
        <v>612690.88</v>
      </c>
      <c r="F292" s="33">
        <v>6571470.0300000003</v>
      </c>
      <c r="G292" s="4" t="s">
        <v>1457</v>
      </c>
      <c r="H292" s="5">
        <v>95.36</v>
      </c>
      <c r="I292" s="5">
        <v>0.53</v>
      </c>
      <c r="J292" s="5">
        <v>9.69</v>
      </c>
      <c r="K292" s="5">
        <v>9.5299999999999994</v>
      </c>
      <c r="L292" s="24">
        <v>5.75</v>
      </c>
      <c r="M292" s="33">
        <f t="shared" si="241"/>
        <v>89.61</v>
      </c>
      <c r="N292" s="6">
        <v>42852</v>
      </c>
      <c r="O292" s="1" t="s">
        <v>1574</v>
      </c>
      <c r="P292" s="9" t="s">
        <v>1575</v>
      </c>
      <c r="Q292" s="8">
        <v>1.8</v>
      </c>
      <c r="R292" s="9" t="s">
        <v>1576</v>
      </c>
      <c r="S292" s="8">
        <v>3.3</v>
      </c>
      <c r="T292" s="9" t="s">
        <v>1577</v>
      </c>
      <c r="U292" s="8">
        <v>4.2</v>
      </c>
      <c r="V292" s="9" t="s">
        <v>1577</v>
      </c>
      <c r="AI292" s="42" t="s">
        <v>1437</v>
      </c>
      <c r="AJ292" s="34" t="s">
        <v>1438</v>
      </c>
      <c r="AK292" s="3" t="s">
        <v>1818</v>
      </c>
      <c r="AM292" s="1" t="s">
        <v>575</v>
      </c>
      <c r="AN292" s="1" t="s">
        <v>1103</v>
      </c>
      <c r="AO292" s="13" t="str">
        <f>algandmed!AP292</f>
        <v>VPA on terve. Päise avamiseks 6-kantvõti 8. VPA veepinnal üle 1m paksune naftasaaduste kiht ja põhjas paks naftasaaduste emulsioon.</v>
      </c>
      <c r="AP292" s="13" t="str">
        <f>algandmed!AQ292</f>
        <v>Proovi ei võeta, kuna see iseloomustaks vaid naftasaaduste lahustuvust vees.</v>
      </c>
      <c r="AQ292" s="13" t="str">
        <f>algandmed!AR292</f>
        <v>-</v>
      </c>
      <c r="AR292" s="13" t="str">
        <f>algandmed!AS292</f>
        <v>Eemaldada VPA-st naftasaadused (vajadusel korduvalt) ja jätkata seiret.</v>
      </c>
      <c r="AS292" s="1" t="s">
        <v>1578</v>
      </c>
      <c r="AU292" s="1">
        <f t="shared" si="195"/>
        <v>0</v>
      </c>
      <c r="AV292" s="1">
        <f t="shared" si="196"/>
        <v>5</v>
      </c>
      <c r="AW292" s="1">
        <f t="shared" si="197"/>
        <v>10</v>
      </c>
      <c r="AX292" s="1">
        <f t="shared" si="198"/>
        <v>16</v>
      </c>
      <c r="AY292" s="1">
        <f t="shared" si="199"/>
        <v>9</v>
      </c>
      <c r="AZ292" s="1">
        <f t="shared" si="200"/>
        <v>10</v>
      </c>
      <c r="BA292" s="1">
        <f t="shared" si="201"/>
        <v>14</v>
      </c>
      <c r="BB292" s="1">
        <f t="shared" si="202"/>
        <v>5</v>
      </c>
      <c r="BC292" s="1">
        <f t="shared" si="203"/>
        <v>4</v>
      </c>
      <c r="BD292" s="1">
        <f t="shared" si="204"/>
        <v>4</v>
      </c>
      <c r="BE292" s="1">
        <f t="shared" si="205"/>
        <v>4</v>
      </c>
      <c r="BF292" s="1">
        <f t="shared" si="206"/>
        <v>4</v>
      </c>
      <c r="BG292" s="1">
        <f t="shared" si="207"/>
        <v>5</v>
      </c>
      <c r="BH292" s="1">
        <f t="shared" si="208"/>
        <v>5</v>
      </c>
      <c r="BI292" s="1">
        <f t="shared" si="209"/>
        <v>64</v>
      </c>
      <c r="BJ292" s="1">
        <f t="shared" si="210"/>
        <v>26</v>
      </c>
      <c r="BK292" s="1">
        <f t="shared" si="211"/>
        <v>3</v>
      </c>
      <c r="BL292" s="1">
        <f t="shared" si="212"/>
        <v>53</v>
      </c>
      <c r="BM292" s="1">
        <f t="shared" si="213"/>
        <v>3</v>
      </c>
      <c r="BN292" s="1">
        <f t="shared" si="214"/>
        <v>45</v>
      </c>
      <c r="BO292" s="1">
        <f t="shared" si="215"/>
        <v>3</v>
      </c>
      <c r="BP292" s="1">
        <f t="shared" si="216"/>
        <v>45</v>
      </c>
      <c r="BQ292" s="1">
        <f t="shared" si="217"/>
        <v>0</v>
      </c>
      <c r="BR292" s="1">
        <f t="shared" si="218"/>
        <v>0</v>
      </c>
      <c r="BS292" s="1">
        <f t="shared" si="219"/>
        <v>0</v>
      </c>
      <c r="BT292" s="1">
        <f t="shared" si="220"/>
        <v>0</v>
      </c>
      <c r="BU292" s="1">
        <f t="shared" si="221"/>
        <v>0</v>
      </c>
      <c r="BV292" s="1">
        <f t="shared" si="222"/>
        <v>0</v>
      </c>
      <c r="BW292" s="1">
        <f t="shared" si="223"/>
        <v>0</v>
      </c>
      <c r="BX292" s="1">
        <f t="shared" si="224"/>
        <v>0</v>
      </c>
      <c r="BY292" s="1">
        <f t="shared" si="225"/>
        <v>0</v>
      </c>
      <c r="BZ292" s="1">
        <f t="shared" si="226"/>
        <v>0</v>
      </c>
      <c r="CA292" s="1">
        <f t="shared" si="227"/>
        <v>0</v>
      </c>
      <c r="CB292" s="1">
        <f t="shared" si="228"/>
        <v>0</v>
      </c>
      <c r="CC292" s="1">
        <f t="shared" si="229"/>
        <v>28</v>
      </c>
      <c r="CD292" s="1">
        <f t="shared" si="230"/>
        <v>11</v>
      </c>
      <c r="CE292" s="1">
        <f t="shared" si="231"/>
        <v>83</v>
      </c>
      <c r="CF292" s="1">
        <f t="shared" si="232"/>
        <v>0</v>
      </c>
      <c r="CG292" s="1">
        <f t="shared" si="233"/>
        <v>10</v>
      </c>
      <c r="CH292" s="1">
        <f t="shared" si="234"/>
        <v>9</v>
      </c>
      <c r="CI292" s="1">
        <f t="shared" si="235"/>
        <v>131</v>
      </c>
      <c r="CJ292" s="1">
        <f t="shared" si="236"/>
        <v>76</v>
      </c>
      <c r="CK292" s="1">
        <f t="shared" si="237"/>
        <v>1</v>
      </c>
      <c r="CL292" s="1">
        <f t="shared" si="238"/>
        <v>71</v>
      </c>
      <c r="CM292" s="1">
        <f t="shared" si="239"/>
        <v>45</v>
      </c>
      <c r="CN292" s="1">
        <f t="shared" si="240"/>
        <v>802</v>
      </c>
    </row>
    <row r="293" spans="1:92" ht="13.15" customHeight="1">
      <c r="A293" s="2">
        <v>19864</v>
      </c>
      <c r="B293" s="3" t="s">
        <v>1579</v>
      </c>
      <c r="C293" s="13" t="s">
        <v>1580</v>
      </c>
      <c r="D293" s="3" t="s">
        <v>1581</v>
      </c>
      <c r="E293" s="5">
        <v>682191.34900000005</v>
      </c>
      <c r="F293" s="5">
        <v>6413336.9359999998</v>
      </c>
      <c r="G293" s="4" t="s">
        <v>1582</v>
      </c>
      <c r="H293" s="5">
        <v>82</v>
      </c>
      <c r="I293" s="5">
        <v>0.73</v>
      </c>
      <c r="J293" s="5">
        <v>6.33</v>
      </c>
      <c r="K293" s="5">
        <v>6.3</v>
      </c>
      <c r="L293" s="24">
        <v>3.49</v>
      </c>
      <c r="M293" s="33">
        <f t="shared" si="241"/>
        <v>78.510000000000005</v>
      </c>
      <c r="N293" s="6">
        <v>42838</v>
      </c>
      <c r="O293" s="1" t="s">
        <v>1583</v>
      </c>
      <c r="P293" s="9" t="s">
        <v>1584</v>
      </c>
      <c r="Q293" s="8">
        <v>5.5</v>
      </c>
      <c r="R293" s="9" t="s">
        <v>1585</v>
      </c>
      <c r="AI293" s="42" t="s">
        <v>1586</v>
      </c>
      <c r="AJ293" s="42" t="s">
        <v>1587</v>
      </c>
      <c r="AK293" s="56" t="s">
        <v>1844</v>
      </c>
      <c r="AL293" s="1" t="s">
        <v>1586</v>
      </c>
      <c r="AM293" s="1" t="s">
        <v>1588</v>
      </c>
      <c r="AN293" s="1" t="s">
        <v>1589</v>
      </c>
      <c r="AO293" s="13" t="str">
        <f>algandmed!AP293</f>
        <v>VPA on terve. Avamiseks 6-kant võti 8. Plasttoru 8,5cm metalltorust sügavamal. Veepinnal naftasaaduste kihti pole.</v>
      </c>
      <c r="AP293" s="13" t="str">
        <f>algandmed!AQ293</f>
        <v>Proov võeti baileriga.</v>
      </c>
      <c r="AQ293" s="13" t="str">
        <f>algandmed!AR293</f>
        <v>Proovi võtmiseks 27.09.2017 pumbaga MP-1 oli vähe vett. Veetase alanes pumbani 1 minutiga. Proov võeti baileriga pärast VPA 1-kordset tühjendamist. Vee juurdevool VPA-sse on vähene.</v>
      </c>
      <c r="AR293" s="13" t="str">
        <f>algandmed!AS293</f>
        <v>Jätkata seiret.</v>
      </c>
      <c r="AS293" s="1" t="s">
        <v>60</v>
      </c>
      <c r="AU293" s="1">
        <f t="shared" si="195"/>
        <v>5</v>
      </c>
      <c r="AV293" s="1">
        <f t="shared" si="196"/>
        <v>7</v>
      </c>
      <c r="AW293" s="1">
        <f t="shared" si="197"/>
        <v>10</v>
      </c>
      <c r="AX293" s="1">
        <f t="shared" si="198"/>
        <v>12</v>
      </c>
      <c r="AY293" s="1">
        <f t="shared" si="199"/>
        <v>10</v>
      </c>
      <c r="AZ293" s="1">
        <f t="shared" si="200"/>
        <v>11</v>
      </c>
      <c r="BA293" s="1">
        <f t="shared" si="201"/>
        <v>14</v>
      </c>
      <c r="BB293" s="1">
        <f t="shared" si="202"/>
        <v>2</v>
      </c>
      <c r="BC293" s="1">
        <f t="shared" si="203"/>
        <v>4</v>
      </c>
      <c r="BD293" s="1">
        <f t="shared" si="204"/>
        <v>4</v>
      </c>
      <c r="BE293" s="1">
        <f t="shared" si="205"/>
        <v>3</v>
      </c>
      <c r="BF293" s="1">
        <f t="shared" si="206"/>
        <v>4</v>
      </c>
      <c r="BG293" s="1">
        <f t="shared" si="207"/>
        <v>5</v>
      </c>
      <c r="BH293" s="1">
        <f t="shared" si="208"/>
        <v>5</v>
      </c>
      <c r="BI293" s="1">
        <f t="shared" si="209"/>
        <v>59</v>
      </c>
      <c r="BJ293" s="1">
        <f t="shared" si="210"/>
        <v>194</v>
      </c>
      <c r="BK293" s="1">
        <f t="shared" si="211"/>
        <v>3</v>
      </c>
      <c r="BL293" s="1">
        <f t="shared" si="212"/>
        <v>83</v>
      </c>
      <c r="BM293" s="1">
        <f t="shared" si="213"/>
        <v>0</v>
      </c>
      <c r="BN293" s="1">
        <f t="shared" si="214"/>
        <v>0</v>
      </c>
      <c r="BO293" s="1">
        <f t="shared" si="215"/>
        <v>0</v>
      </c>
      <c r="BP293" s="1">
        <f t="shared" si="216"/>
        <v>0</v>
      </c>
      <c r="BQ293" s="1">
        <f t="shared" si="217"/>
        <v>0</v>
      </c>
      <c r="BR293" s="1">
        <f t="shared" si="218"/>
        <v>0</v>
      </c>
      <c r="BS293" s="1">
        <f t="shared" si="219"/>
        <v>0</v>
      </c>
      <c r="BT293" s="1">
        <f t="shared" si="220"/>
        <v>0</v>
      </c>
      <c r="BU293" s="1">
        <f t="shared" si="221"/>
        <v>0</v>
      </c>
      <c r="BV293" s="1">
        <f t="shared" si="222"/>
        <v>0</v>
      </c>
      <c r="BW293" s="1">
        <f t="shared" si="223"/>
        <v>0</v>
      </c>
      <c r="BX293" s="1">
        <f t="shared" si="224"/>
        <v>0</v>
      </c>
      <c r="BY293" s="1">
        <f t="shared" si="225"/>
        <v>0</v>
      </c>
      <c r="BZ293" s="1">
        <f t="shared" si="226"/>
        <v>0</v>
      </c>
      <c r="CA293" s="1">
        <f t="shared" si="227"/>
        <v>0</v>
      </c>
      <c r="CB293" s="1">
        <f t="shared" si="228"/>
        <v>0</v>
      </c>
      <c r="CC293" s="1">
        <f t="shared" si="229"/>
        <v>12</v>
      </c>
      <c r="CD293" s="1">
        <f t="shared" si="230"/>
        <v>11</v>
      </c>
      <c r="CE293" s="1">
        <f t="shared" si="231"/>
        <v>20</v>
      </c>
      <c r="CF293" s="1">
        <f t="shared" si="232"/>
        <v>12</v>
      </c>
      <c r="CG293" s="1">
        <f t="shared" si="233"/>
        <v>4</v>
      </c>
      <c r="CH293" s="1">
        <f t="shared" si="234"/>
        <v>9</v>
      </c>
      <c r="CI293" s="1">
        <f t="shared" si="235"/>
        <v>114</v>
      </c>
      <c r="CJ293" s="1">
        <f t="shared" si="236"/>
        <v>22</v>
      </c>
      <c r="CK293" s="1">
        <f t="shared" si="237"/>
        <v>181</v>
      </c>
      <c r="CL293" s="1">
        <f t="shared" si="238"/>
        <v>15</v>
      </c>
      <c r="CM293" s="1">
        <f t="shared" si="239"/>
        <v>105</v>
      </c>
      <c r="CN293" s="1">
        <f t="shared" si="240"/>
        <v>940</v>
      </c>
    </row>
    <row r="294" spans="1:92" ht="13.15" customHeight="1">
      <c r="A294" s="2">
        <v>19865</v>
      </c>
      <c r="B294" s="3" t="s">
        <v>1590</v>
      </c>
      <c r="C294" s="13" t="s">
        <v>1580</v>
      </c>
      <c r="D294" s="3" t="s">
        <v>1581</v>
      </c>
      <c r="E294" s="5">
        <v>682362.27899999998</v>
      </c>
      <c r="F294" s="5">
        <v>6413196.8380000005</v>
      </c>
      <c r="G294" s="4" t="s">
        <v>1582</v>
      </c>
      <c r="H294" s="5">
        <v>83.17</v>
      </c>
      <c r="I294" s="5">
        <v>0.45</v>
      </c>
      <c r="J294" s="5">
        <v>7.23</v>
      </c>
      <c r="K294" s="5">
        <v>7.8</v>
      </c>
      <c r="L294" s="24">
        <v>4.96</v>
      </c>
      <c r="M294" s="33">
        <f t="shared" si="241"/>
        <v>78.210000000000008</v>
      </c>
      <c r="N294" s="6">
        <v>42838</v>
      </c>
      <c r="O294" s="1" t="s">
        <v>1591</v>
      </c>
      <c r="P294" s="9" t="s">
        <v>1592</v>
      </c>
      <c r="AI294" s="42" t="s">
        <v>1586</v>
      </c>
      <c r="AJ294" s="42" t="s">
        <v>1587</v>
      </c>
      <c r="AK294" s="56" t="s">
        <v>1844</v>
      </c>
      <c r="AL294" s="1" t="s">
        <v>1586</v>
      </c>
      <c r="AM294" s="1" t="s">
        <v>1588</v>
      </c>
      <c r="AN294" s="1" t="s">
        <v>1589</v>
      </c>
      <c r="AO294" s="13" t="str">
        <f>algandmed!AP294</f>
        <v>VPA on terve. Avamiseks 6-kant võti 8. Plasttoru metalltoruga samal kõrgusel. Vesi rauarikas ja savikas. Algne sügavus oli 7,8m. Veepinnal naftasaaduste kihti pole.</v>
      </c>
      <c r="AP294" s="13" t="str">
        <f>algandmed!AQ294</f>
        <v>Proov võeti pumbaga MP-1. Pumpamisel annab palju liiva.</v>
      </c>
      <c r="AQ294" s="13" t="str">
        <f>algandmed!AR294</f>
        <v>Proovi võtmisel 27.09.2017 oli vett VPA-s 14,25l, pumba sügavus 7,5m manteltoru otsast. Proov võeti pärast 4-kordse veekoguse välja pumpamist (9 minutit) sagedusel 120Hz. Q 0,1. S 0,15</v>
      </c>
      <c r="AR294" s="13" t="str">
        <f>algandmed!AS294</f>
        <v>Jätkata seiret.</v>
      </c>
      <c r="AS294" s="1" t="s">
        <v>60</v>
      </c>
      <c r="AU294" s="1">
        <f t="shared" si="195"/>
        <v>5</v>
      </c>
      <c r="AV294" s="1">
        <f t="shared" si="196"/>
        <v>7</v>
      </c>
      <c r="AW294" s="1">
        <f t="shared" si="197"/>
        <v>10</v>
      </c>
      <c r="AX294" s="1">
        <f t="shared" si="198"/>
        <v>12</v>
      </c>
      <c r="AY294" s="1">
        <f t="shared" si="199"/>
        <v>10</v>
      </c>
      <c r="AZ294" s="1">
        <f t="shared" si="200"/>
        <v>11</v>
      </c>
      <c r="BA294" s="1">
        <f t="shared" si="201"/>
        <v>14</v>
      </c>
      <c r="BB294" s="1">
        <f t="shared" si="202"/>
        <v>5</v>
      </c>
      <c r="BC294" s="1">
        <f t="shared" si="203"/>
        <v>4</v>
      </c>
      <c r="BD294" s="1">
        <f t="shared" si="204"/>
        <v>4</v>
      </c>
      <c r="BE294" s="1">
        <f t="shared" si="205"/>
        <v>3</v>
      </c>
      <c r="BF294" s="1">
        <f t="shared" si="206"/>
        <v>4</v>
      </c>
      <c r="BG294" s="1">
        <f t="shared" si="207"/>
        <v>5</v>
      </c>
      <c r="BH294" s="1">
        <f t="shared" si="208"/>
        <v>5</v>
      </c>
      <c r="BI294" s="1">
        <f t="shared" si="209"/>
        <v>61</v>
      </c>
      <c r="BJ294" s="1">
        <f t="shared" si="210"/>
        <v>148</v>
      </c>
      <c r="BK294" s="1">
        <f t="shared" si="211"/>
        <v>0</v>
      </c>
      <c r="BL294" s="1">
        <f t="shared" si="212"/>
        <v>0</v>
      </c>
      <c r="BM294" s="1">
        <f t="shared" si="213"/>
        <v>0</v>
      </c>
      <c r="BN294" s="1">
        <f t="shared" si="214"/>
        <v>0</v>
      </c>
      <c r="BO294" s="1">
        <f t="shared" si="215"/>
        <v>0</v>
      </c>
      <c r="BP294" s="1">
        <f t="shared" si="216"/>
        <v>0</v>
      </c>
      <c r="BQ294" s="1">
        <f t="shared" si="217"/>
        <v>0</v>
      </c>
      <c r="BR294" s="1">
        <f t="shared" si="218"/>
        <v>0</v>
      </c>
      <c r="BS294" s="1">
        <f t="shared" si="219"/>
        <v>0</v>
      </c>
      <c r="BT294" s="1">
        <f t="shared" si="220"/>
        <v>0</v>
      </c>
      <c r="BU294" s="1">
        <f t="shared" si="221"/>
        <v>0</v>
      </c>
      <c r="BV294" s="1">
        <f t="shared" si="222"/>
        <v>0</v>
      </c>
      <c r="BW294" s="1">
        <f t="shared" si="223"/>
        <v>0</v>
      </c>
      <c r="BX294" s="1">
        <f t="shared" si="224"/>
        <v>0</v>
      </c>
      <c r="BY294" s="1">
        <f t="shared" si="225"/>
        <v>0</v>
      </c>
      <c r="BZ294" s="1">
        <f t="shared" si="226"/>
        <v>0</v>
      </c>
      <c r="CA294" s="1">
        <f t="shared" si="227"/>
        <v>0</v>
      </c>
      <c r="CB294" s="1">
        <f t="shared" si="228"/>
        <v>0</v>
      </c>
      <c r="CC294" s="1">
        <f t="shared" si="229"/>
        <v>12</v>
      </c>
      <c r="CD294" s="1">
        <f t="shared" si="230"/>
        <v>11</v>
      </c>
      <c r="CE294" s="1">
        <f t="shared" si="231"/>
        <v>20</v>
      </c>
      <c r="CF294" s="1">
        <f t="shared" si="232"/>
        <v>12</v>
      </c>
      <c r="CG294" s="1">
        <f t="shared" si="233"/>
        <v>4</v>
      </c>
      <c r="CH294" s="1">
        <f t="shared" si="234"/>
        <v>9</v>
      </c>
      <c r="CI294" s="1">
        <f t="shared" si="235"/>
        <v>164</v>
      </c>
      <c r="CJ294" s="1">
        <f t="shared" si="236"/>
        <v>55</v>
      </c>
      <c r="CK294" s="1">
        <f t="shared" si="237"/>
        <v>184</v>
      </c>
      <c r="CL294" s="1">
        <f t="shared" si="238"/>
        <v>15</v>
      </c>
      <c r="CM294" s="1">
        <f t="shared" si="239"/>
        <v>105</v>
      </c>
      <c r="CN294" s="1">
        <f t="shared" si="240"/>
        <v>899</v>
      </c>
    </row>
    <row r="295" spans="1:92" ht="13.15" customHeight="1">
      <c r="A295" s="2">
        <v>53628</v>
      </c>
      <c r="B295" s="3" t="s">
        <v>1772</v>
      </c>
      <c r="C295" s="13" t="s">
        <v>1580</v>
      </c>
      <c r="D295" s="3" t="s">
        <v>1581</v>
      </c>
      <c r="E295" s="5">
        <v>682394.79</v>
      </c>
      <c r="F295" s="5">
        <v>6413326.5889999997</v>
      </c>
      <c r="G295" s="4" t="s">
        <v>1582</v>
      </c>
      <c r="H295" s="5">
        <v>83.86</v>
      </c>
      <c r="I295" s="5">
        <v>0.37</v>
      </c>
      <c r="J295" s="5">
        <v>8.35</v>
      </c>
      <c r="K295" s="5">
        <v>8</v>
      </c>
      <c r="L295" s="24">
        <v>5.74</v>
      </c>
      <c r="M295" s="33">
        <f t="shared" si="241"/>
        <v>78.12</v>
      </c>
      <c r="N295" s="6">
        <v>42838</v>
      </c>
      <c r="O295" s="1" t="s">
        <v>1593</v>
      </c>
      <c r="P295" s="9" t="s">
        <v>493</v>
      </c>
      <c r="Q295" s="8">
        <v>0.3</v>
      </c>
      <c r="R295" s="9" t="s">
        <v>1594</v>
      </c>
      <c r="AI295" s="42" t="s">
        <v>1586</v>
      </c>
      <c r="AJ295" s="42" t="s">
        <v>1587</v>
      </c>
      <c r="AK295" s="56" t="s">
        <v>1844</v>
      </c>
      <c r="AL295" s="1" t="s">
        <v>1586</v>
      </c>
      <c r="AM295" s="1" t="s">
        <v>1588</v>
      </c>
      <c r="AN295" s="1" t="s">
        <v>1589</v>
      </c>
      <c r="AO295" s="13" t="str">
        <f>algandmed!AP295</f>
        <v>VPA on terve. Tabalukk võtmeta (tuleb lahti lüüa). Sisemine plasttoru välimisest plasttorust 32cm madalamal. Veepinnal naftasaaduste kihti pole. Põhi puhas, kõva.</v>
      </c>
      <c r="AP295" s="13" t="str">
        <f>algandmed!AQ295</f>
        <v>Proov võeti pumbaga MP-1. Pumpamisel annab palju liiva.</v>
      </c>
      <c r="AQ295" s="13" t="str">
        <f>algandmed!AR295</f>
        <v>Proovi võtmisel 27.09.2017 oli vett VPA-s 28l, pumba sügavus 8,1m manteltoru otsast. Proov võeti pärast 4-kordse veekoguse välja pumpamist (13 minutit) sagedusel 150Hz. Q 0,14. S 0,57</v>
      </c>
      <c r="AR295" s="13" t="str">
        <f>algandmed!AS295</f>
        <v>Jätkata seiret.</v>
      </c>
      <c r="AS295" s="1" t="s">
        <v>1595</v>
      </c>
      <c r="AU295" s="1">
        <f t="shared" si="195"/>
        <v>5</v>
      </c>
      <c r="AV295" s="1">
        <f t="shared" si="196"/>
        <v>4</v>
      </c>
      <c r="AW295" s="1">
        <f t="shared" si="197"/>
        <v>10</v>
      </c>
      <c r="AX295" s="1">
        <f t="shared" si="198"/>
        <v>12</v>
      </c>
      <c r="AY295" s="1">
        <f t="shared" si="199"/>
        <v>9</v>
      </c>
      <c r="AZ295" s="1">
        <f t="shared" si="200"/>
        <v>11</v>
      </c>
      <c r="BA295" s="1">
        <f t="shared" si="201"/>
        <v>14</v>
      </c>
      <c r="BB295" s="1">
        <f t="shared" si="202"/>
        <v>5</v>
      </c>
      <c r="BC295" s="1">
        <f t="shared" si="203"/>
        <v>4</v>
      </c>
      <c r="BD295" s="1">
        <f t="shared" si="204"/>
        <v>4</v>
      </c>
      <c r="BE295" s="1">
        <f t="shared" si="205"/>
        <v>1</v>
      </c>
      <c r="BF295" s="1">
        <f t="shared" si="206"/>
        <v>4</v>
      </c>
      <c r="BG295" s="1">
        <f t="shared" si="207"/>
        <v>5</v>
      </c>
      <c r="BH295" s="1">
        <f t="shared" si="208"/>
        <v>5</v>
      </c>
      <c r="BI295" s="1">
        <f t="shared" si="209"/>
        <v>28</v>
      </c>
      <c r="BJ295" s="1">
        <f t="shared" si="210"/>
        <v>5</v>
      </c>
      <c r="BK295" s="1">
        <f t="shared" si="211"/>
        <v>3</v>
      </c>
      <c r="BL295" s="1">
        <f t="shared" si="212"/>
        <v>33</v>
      </c>
      <c r="BM295" s="1">
        <f t="shared" si="213"/>
        <v>0</v>
      </c>
      <c r="BN295" s="1">
        <f t="shared" si="214"/>
        <v>0</v>
      </c>
      <c r="BO295" s="1">
        <f t="shared" si="215"/>
        <v>0</v>
      </c>
      <c r="BP295" s="1">
        <f t="shared" si="216"/>
        <v>0</v>
      </c>
      <c r="BQ295" s="1">
        <f t="shared" si="217"/>
        <v>0</v>
      </c>
      <c r="BR295" s="1">
        <f t="shared" si="218"/>
        <v>0</v>
      </c>
      <c r="BS295" s="1">
        <f t="shared" si="219"/>
        <v>0</v>
      </c>
      <c r="BT295" s="1">
        <f t="shared" si="220"/>
        <v>0</v>
      </c>
      <c r="BU295" s="1">
        <f t="shared" si="221"/>
        <v>0</v>
      </c>
      <c r="BV295" s="1">
        <f t="shared" si="222"/>
        <v>0</v>
      </c>
      <c r="BW295" s="1">
        <f t="shared" si="223"/>
        <v>0</v>
      </c>
      <c r="BX295" s="1">
        <f t="shared" si="224"/>
        <v>0</v>
      </c>
      <c r="BY295" s="1">
        <f t="shared" si="225"/>
        <v>0</v>
      </c>
      <c r="BZ295" s="1">
        <f t="shared" si="226"/>
        <v>0</v>
      </c>
      <c r="CA295" s="1">
        <f t="shared" si="227"/>
        <v>0</v>
      </c>
      <c r="CB295" s="1">
        <f t="shared" si="228"/>
        <v>0</v>
      </c>
      <c r="CC295" s="1">
        <f t="shared" si="229"/>
        <v>12</v>
      </c>
      <c r="CD295" s="1">
        <f t="shared" si="230"/>
        <v>11</v>
      </c>
      <c r="CE295" s="1">
        <f t="shared" si="231"/>
        <v>20</v>
      </c>
      <c r="CF295" s="1">
        <f t="shared" si="232"/>
        <v>12</v>
      </c>
      <c r="CG295" s="1">
        <f t="shared" si="233"/>
        <v>4</v>
      </c>
      <c r="CH295" s="1">
        <f t="shared" si="234"/>
        <v>9</v>
      </c>
      <c r="CI295" s="1">
        <f t="shared" si="235"/>
        <v>162</v>
      </c>
      <c r="CJ295" s="1">
        <f t="shared" si="236"/>
        <v>55</v>
      </c>
      <c r="CK295" s="1">
        <f t="shared" si="237"/>
        <v>183</v>
      </c>
      <c r="CL295" s="1">
        <f t="shared" si="238"/>
        <v>15</v>
      </c>
      <c r="CM295" s="1">
        <f t="shared" si="239"/>
        <v>4</v>
      </c>
      <c r="CN295" s="1">
        <f t="shared" si="240"/>
        <v>649</v>
      </c>
    </row>
    <row r="296" spans="1:92" ht="13.15" customHeight="1">
      <c r="A296" s="2">
        <v>53629</v>
      </c>
      <c r="B296" s="3" t="s">
        <v>1773</v>
      </c>
      <c r="C296" s="13" t="s">
        <v>1580</v>
      </c>
      <c r="D296" s="3" t="s">
        <v>1581</v>
      </c>
      <c r="E296" s="5">
        <v>682291.23400000005</v>
      </c>
      <c r="F296" s="5">
        <v>6413344.284</v>
      </c>
      <c r="G296" s="4" t="s">
        <v>1582</v>
      </c>
      <c r="H296" s="5">
        <v>83.75</v>
      </c>
      <c r="I296" s="5">
        <v>0.45</v>
      </c>
      <c r="J296" s="5">
        <v>6.6</v>
      </c>
      <c r="K296" s="5">
        <v>6.5</v>
      </c>
      <c r="L296" s="24">
        <v>5.63</v>
      </c>
      <c r="M296" s="33">
        <f t="shared" si="241"/>
        <v>78.12</v>
      </c>
      <c r="N296" s="6">
        <v>42838</v>
      </c>
      <c r="O296" s="1" t="s">
        <v>1596</v>
      </c>
      <c r="P296" s="9" t="s">
        <v>1597</v>
      </c>
      <c r="Q296" s="8">
        <v>3.6</v>
      </c>
      <c r="R296" s="9" t="s">
        <v>86</v>
      </c>
      <c r="AI296" s="42" t="s">
        <v>1586</v>
      </c>
      <c r="AJ296" s="42" t="s">
        <v>1587</v>
      </c>
      <c r="AK296" s="56" t="s">
        <v>1844</v>
      </c>
      <c r="AL296" s="1" t="s">
        <v>1586</v>
      </c>
      <c r="AM296" s="1" t="s">
        <v>1588</v>
      </c>
      <c r="AN296" s="1" t="s">
        <v>1589</v>
      </c>
      <c r="AO296" s="13" t="str">
        <f>algandmed!AP296</f>
        <v>VPA on terve. Tabalukk võtmeta (tuleb lahti lüüa). Sisemine plasttoru välimisest plasttorust 32cm madalamal. Põhjas 30cm paksune naftasaaduste kiht.</v>
      </c>
      <c r="AP296" s="13" t="str">
        <f>algandmed!AQ296</f>
        <v>Proovi ei võeta, kuna see iseloomustab vaid naftasaaduste lahustuvust vees.</v>
      </c>
      <c r="AQ296" s="13" t="str">
        <f>algandmed!AR296</f>
        <v>-</v>
      </c>
      <c r="AR296" s="13" t="str">
        <f>algandmed!AS296</f>
        <v>Jätkata seiret.</v>
      </c>
      <c r="AS296" s="1" t="s">
        <v>1595</v>
      </c>
      <c r="AU296" s="1">
        <f t="shared" si="195"/>
        <v>5</v>
      </c>
      <c r="AV296" s="1">
        <f t="shared" si="196"/>
        <v>4</v>
      </c>
      <c r="AW296" s="1">
        <f t="shared" si="197"/>
        <v>10</v>
      </c>
      <c r="AX296" s="1">
        <f t="shared" si="198"/>
        <v>12</v>
      </c>
      <c r="AY296" s="1">
        <f t="shared" si="199"/>
        <v>10</v>
      </c>
      <c r="AZ296" s="1">
        <f t="shared" si="200"/>
        <v>11</v>
      </c>
      <c r="BA296" s="1">
        <f t="shared" si="201"/>
        <v>14</v>
      </c>
      <c r="BB296" s="1">
        <f t="shared" si="202"/>
        <v>5</v>
      </c>
      <c r="BC296" s="1">
        <f t="shared" si="203"/>
        <v>4</v>
      </c>
      <c r="BD296" s="1">
        <f t="shared" si="204"/>
        <v>3</v>
      </c>
      <c r="BE296" s="1">
        <f t="shared" si="205"/>
        <v>3</v>
      </c>
      <c r="BF296" s="1">
        <f t="shared" si="206"/>
        <v>4</v>
      </c>
      <c r="BG296" s="1">
        <f t="shared" si="207"/>
        <v>5</v>
      </c>
      <c r="BH296" s="1">
        <f t="shared" si="208"/>
        <v>5</v>
      </c>
      <c r="BI296" s="1">
        <f t="shared" si="209"/>
        <v>32</v>
      </c>
      <c r="BJ296" s="1">
        <f t="shared" si="210"/>
        <v>18</v>
      </c>
      <c r="BK296" s="1">
        <f t="shared" si="211"/>
        <v>3</v>
      </c>
      <c r="BL296" s="1">
        <f t="shared" si="212"/>
        <v>4</v>
      </c>
      <c r="BM296" s="1">
        <f t="shared" si="213"/>
        <v>0</v>
      </c>
      <c r="BN296" s="1">
        <f t="shared" si="214"/>
        <v>0</v>
      </c>
      <c r="BO296" s="1">
        <f t="shared" si="215"/>
        <v>0</v>
      </c>
      <c r="BP296" s="1">
        <f t="shared" si="216"/>
        <v>0</v>
      </c>
      <c r="BQ296" s="1">
        <f t="shared" si="217"/>
        <v>0</v>
      </c>
      <c r="BR296" s="1">
        <f t="shared" si="218"/>
        <v>0</v>
      </c>
      <c r="BS296" s="1">
        <f t="shared" si="219"/>
        <v>0</v>
      </c>
      <c r="BT296" s="1">
        <f t="shared" si="220"/>
        <v>0</v>
      </c>
      <c r="BU296" s="1">
        <f t="shared" si="221"/>
        <v>0</v>
      </c>
      <c r="BV296" s="1">
        <f t="shared" si="222"/>
        <v>0</v>
      </c>
      <c r="BW296" s="1">
        <f t="shared" si="223"/>
        <v>0</v>
      </c>
      <c r="BX296" s="1">
        <f t="shared" si="224"/>
        <v>0</v>
      </c>
      <c r="BY296" s="1">
        <f t="shared" si="225"/>
        <v>0</v>
      </c>
      <c r="BZ296" s="1">
        <f t="shared" si="226"/>
        <v>0</v>
      </c>
      <c r="CA296" s="1">
        <f t="shared" si="227"/>
        <v>0</v>
      </c>
      <c r="CB296" s="1">
        <f t="shared" si="228"/>
        <v>0</v>
      </c>
      <c r="CC296" s="1">
        <f t="shared" si="229"/>
        <v>12</v>
      </c>
      <c r="CD296" s="1">
        <f t="shared" si="230"/>
        <v>11</v>
      </c>
      <c r="CE296" s="1">
        <f t="shared" si="231"/>
        <v>20</v>
      </c>
      <c r="CF296" s="1">
        <f t="shared" si="232"/>
        <v>12</v>
      </c>
      <c r="CG296" s="1">
        <f t="shared" si="233"/>
        <v>4</v>
      </c>
      <c r="CH296" s="1">
        <f t="shared" si="234"/>
        <v>9</v>
      </c>
      <c r="CI296" s="1">
        <f t="shared" si="235"/>
        <v>148</v>
      </c>
      <c r="CJ296" s="1">
        <f t="shared" si="236"/>
        <v>75</v>
      </c>
      <c r="CK296" s="1">
        <f t="shared" si="237"/>
        <v>1</v>
      </c>
      <c r="CL296" s="1">
        <f t="shared" si="238"/>
        <v>15</v>
      </c>
      <c r="CM296" s="1">
        <f t="shared" si="239"/>
        <v>4</v>
      </c>
      <c r="CN296" s="1">
        <f t="shared" si="240"/>
        <v>463</v>
      </c>
    </row>
    <row r="297" spans="1:92" ht="13.15" customHeight="1">
      <c r="A297" s="2">
        <v>53630</v>
      </c>
      <c r="B297" s="3" t="s">
        <v>1774</v>
      </c>
      <c r="C297" s="13" t="s">
        <v>1580</v>
      </c>
      <c r="D297" s="3" t="s">
        <v>1581</v>
      </c>
      <c r="E297" s="5">
        <v>682285.54200000002</v>
      </c>
      <c r="F297" s="5">
        <v>6413309.1059999997</v>
      </c>
      <c r="G297" s="4" t="s">
        <v>1582</v>
      </c>
      <c r="H297" s="5">
        <v>83.77</v>
      </c>
      <c r="I297" s="5">
        <v>0.44</v>
      </c>
      <c r="J297" s="5">
        <v>6.8</v>
      </c>
      <c r="K297" s="5">
        <v>6.5</v>
      </c>
      <c r="L297" s="24">
        <v>4.4400000000000004</v>
      </c>
      <c r="M297" s="33">
        <f t="shared" si="241"/>
        <v>79.33</v>
      </c>
      <c r="N297" s="6">
        <v>42838</v>
      </c>
      <c r="O297" s="1" t="s">
        <v>1596</v>
      </c>
      <c r="P297" s="9" t="s">
        <v>1597</v>
      </c>
      <c r="Q297" s="8">
        <v>3.6</v>
      </c>
      <c r="R297" s="9" t="s">
        <v>1598</v>
      </c>
      <c r="AI297" s="42" t="s">
        <v>1586</v>
      </c>
      <c r="AJ297" s="42" t="s">
        <v>1587</v>
      </c>
      <c r="AK297" s="56" t="s">
        <v>1844</v>
      </c>
      <c r="AL297" s="1" t="s">
        <v>1586</v>
      </c>
      <c r="AM297" s="1" t="s">
        <v>1588</v>
      </c>
      <c r="AN297" s="1" t="s">
        <v>1589</v>
      </c>
      <c r="AO297" s="13" t="str">
        <f>algandmed!AP297</f>
        <v>VPA on terve. Tabalukk võtmeta (tuleb lahti lüüa). Sisemine plasttoru välimisest plasttorust 16cm madalamal. Põhjas 2m paksune naftasaaduste kiht.</v>
      </c>
      <c r="AP297" s="13" t="str">
        <f>algandmed!AQ297</f>
        <v>Proovi ei võeta, kuna see iseloomustab vaid naftasaaduste lahustuvust vees.</v>
      </c>
      <c r="AQ297" s="13" t="str">
        <f>algandmed!AR297</f>
        <v>-</v>
      </c>
      <c r="AR297" s="13" t="str">
        <f>algandmed!AS297</f>
        <v>Jätkata seiret.</v>
      </c>
      <c r="AS297" s="1" t="s">
        <v>1595</v>
      </c>
      <c r="AU297" s="1">
        <f t="shared" si="195"/>
        <v>5</v>
      </c>
      <c r="AV297" s="1">
        <f t="shared" si="196"/>
        <v>4</v>
      </c>
      <c r="AW297" s="1">
        <f t="shared" si="197"/>
        <v>10</v>
      </c>
      <c r="AX297" s="1">
        <f t="shared" si="198"/>
        <v>12</v>
      </c>
      <c r="AY297" s="1">
        <f t="shared" si="199"/>
        <v>10</v>
      </c>
      <c r="AZ297" s="1">
        <f t="shared" si="200"/>
        <v>11</v>
      </c>
      <c r="BA297" s="1">
        <f t="shared" si="201"/>
        <v>14</v>
      </c>
      <c r="BB297" s="1">
        <f t="shared" si="202"/>
        <v>5</v>
      </c>
      <c r="BC297" s="1">
        <f t="shared" si="203"/>
        <v>4</v>
      </c>
      <c r="BD297" s="1">
        <f t="shared" si="204"/>
        <v>3</v>
      </c>
      <c r="BE297" s="1">
        <f t="shared" si="205"/>
        <v>3</v>
      </c>
      <c r="BF297" s="1">
        <f t="shared" si="206"/>
        <v>4</v>
      </c>
      <c r="BG297" s="1">
        <f t="shared" si="207"/>
        <v>5</v>
      </c>
      <c r="BH297" s="1">
        <f t="shared" si="208"/>
        <v>5</v>
      </c>
      <c r="BI297" s="1">
        <f t="shared" si="209"/>
        <v>32</v>
      </c>
      <c r="BJ297" s="1">
        <f t="shared" si="210"/>
        <v>18</v>
      </c>
      <c r="BK297" s="1">
        <f t="shared" si="211"/>
        <v>3</v>
      </c>
      <c r="BL297" s="1">
        <f t="shared" si="212"/>
        <v>20</v>
      </c>
      <c r="BM297" s="1">
        <f t="shared" si="213"/>
        <v>0</v>
      </c>
      <c r="BN297" s="1">
        <f t="shared" si="214"/>
        <v>0</v>
      </c>
      <c r="BO297" s="1">
        <f t="shared" si="215"/>
        <v>0</v>
      </c>
      <c r="BP297" s="1">
        <f t="shared" si="216"/>
        <v>0</v>
      </c>
      <c r="BQ297" s="1">
        <f t="shared" si="217"/>
        <v>0</v>
      </c>
      <c r="BR297" s="1">
        <f t="shared" si="218"/>
        <v>0</v>
      </c>
      <c r="BS297" s="1">
        <f t="shared" si="219"/>
        <v>0</v>
      </c>
      <c r="BT297" s="1">
        <f t="shared" si="220"/>
        <v>0</v>
      </c>
      <c r="BU297" s="1">
        <f t="shared" si="221"/>
        <v>0</v>
      </c>
      <c r="BV297" s="1">
        <f t="shared" si="222"/>
        <v>0</v>
      </c>
      <c r="BW297" s="1">
        <f t="shared" si="223"/>
        <v>0</v>
      </c>
      <c r="BX297" s="1">
        <f t="shared" si="224"/>
        <v>0</v>
      </c>
      <c r="BY297" s="1">
        <f t="shared" si="225"/>
        <v>0</v>
      </c>
      <c r="BZ297" s="1">
        <f t="shared" si="226"/>
        <v>0</v>
      </c>
      <c r="CA297" s="1">
        <f t="shared" si="227"/>
        <v>0</v>
      </c>
      <c r="CB297" s="1">
        <f t="shared" si="228"/>
        <v>0</v>
      </c>
      <c r="CC297" s="1">
        <f t="shared" si="229"/>
        <v>12</v>
      </c>
      <c r="CD297" s="1">
        <f t="shared" si="230"/>
        <v>11</v>
      </c>
      <c r="CE297" s="1">
        <f t="shared" si="231"/>
        <v>20</v>
      </c>
      <c r="CF297" s="1">
        <f t="shared" si="232"/>
        <v>12</v>
      </c>
      <c r="CG297" s="1">
        <f t="shared" si="233"/>
        <v>4</v>
      </c>
      <c r="CH297" s="1">
        <f t="shared" si="234"/>
        <v>9</v>
      </c>
      <c r="CI297" s="1">
        <f t="shared" si="235"/>
        <v>146</v>
      </c>
      <c r="CJ297" s="1">
        <f t="shared" si="236"/>
        <v>75</v>
      </c>
      <c r="CK297" s="1">
        <f t="shared" si="237"/>
        <v>1</v>
      </c>
      <c r="CL297" s="1">
        <f t="shared" si="238"/>
        <v>15</v>
      </c>
      <c r="CM297" s="1">
        <f t="shared" si="239"/>
        <v>4</v>
      </c>
      <c r="CN297" s="1">
        <f t="shared" si="240"/>
        <v>477</v>
      </c>
    </row>
    <row r="298" spans="1:92" ht="13.15" customHeight="1">
      <c r="B298" s="3" t="s">
        <v>712</v>
      </c>
      <c r="C298" s="13" t="s">
        <v>1580</v>
      </c>
      <c r="D298" s="3" t="s">
        <v>1581</v>
      </c>
      <c r="E298" s="5">
        <v>682172.26100000006</v>
      </c>
      <c r="F298" s="5">
        <v>6413303.398</v>
      </c>
      <c r="G298" s="4" t="s">
        <v>1582</v>
      </c>
      <c r="H298" s="5">
        <v>79.44</v>
      </c>
      <c r="I298" s="5">
        <v>0.5</v>
      </c>
      <c r="J298" s="5">
        <v>7.38</v>
      </c>
      <c r="K298" s="5">
        <v>7</v>
      </c>
      <c r="L298" s="24">
        <v>1.74</v>
      </c>
      <c r="M298" s="33">
        <f t="shared" si="241"/>
        <v>77.7</v>
      </c>
      <c r="N298" s="6">
        <v>42838</v>
      </c>
      <c r="O298" s="1" t="s">
        <v>1599</v>
      </c>
      <c r="P298" s="9" t="s">
        <v>1600</v>
      </c>
      <c r="Q298" s="8">
        <v>3</v>
      </c>
      <c r="R298" s="9" t="s">
        <v>845</v>
      </c>
      <c r="S298" s="8">
        <v>5.6</v>
      </c>
      <c r="T298" s="9" t="s">
        <v>1601</v>
      </c>
      <c r="AI298" s="42" t="s">
        <v>1586</v>
      </c>
      <c r="AJ298" s="42" t="s">
        <v>1587</v>
      </c>
      <c r="AK298" s="56" t="s">
        <v>1844</v>
      </c>
      <c r="AL298" s="1" t="s">
        <v>1586</v>
      </c>
      <c r="AM298" s="1" t="s">
        <v>1588</v>
      </c>
      <c r="AN298" s="1" t="s">
        <v>1589</v>
      </c>
      <c r="AO298" s="13" t="str">
        <f>algandmed!AP298</f>
        <v>VPA on terve. Tabalukk võtmega ees. Sisemine plasttoru välimisest plasttorust 4cm madalamal. Veepinnal naftasaaduste kihti pole.</v>
      </c>
      <c r="AP298" s="13" t="str">
        <f>algandmed!AQ298</f>
        <v>Proov võeti pumbaga MP-1. Taastub väga aeglaselt.</v>
      </c>
      <c r="AQ298" s="13" t="str">
        <f>algandmed!AR298</f>
        <v>Proovi võtmisel 27.09.2017 oli vett VPA-s 50l, pumba sügavus 7,5m manteltoru otsast. Proov võeti pärast 1-kordse veekoguse välja pumpamist (6 minutiga alanes veetase pumbani) sagedusel 150Hz.</v>
      </c>
      <c r="AR298" s="13" t="str">
        <f>algandmed!AS298</f>
        <v>Jätkata seiret.</v>
      </c>
      <c r="AU298" s="1">
        <f t="shared" si="195"/>
        <v>0</v>
      </c>
      <c r="AV298" s="1">
        <f t="shared" si="196"/>
        <v>5</v>
      </c>
      <c r="AW298" s="1">
        <f t="shared" si="197"/>
        <v>10</v>
      </c>
      <c r="AX298" s="1">
        <f t="shared" si="198"/>
        <v>12</v>
      </c>
      <c r="AY298" s="1">
        <f t="shared" si="199"/>
        <v>10</v>
      </c>
      <c r="AZ298" s="1">
        <f t="shared" si="200"/>
        <v>11</v>
      </c>
      <c r="BA298" s="1">
        <f t="shared" si="201"/>
        <v>14</v>
      </c>
      <c r="BB298" s="1">
        <f t="shared" si="202"/>
        <v>5</v>
      </c>
      <c r="BC298" s="1">
        <f t="shared" si="203"/>
        <v>3</v>
      </c>
      <c r="BD298" s="1">
        <f t="shared" si="204"/>
        <v>4</v>
      </c>
      <c r="BE298" s="1">
        <f t="shared" si="205"/>
        <v>1</v>
      </c>
      <c r="BF298" s="1">
        <f t="shared" si="206"/>
        <v>4</v>
      </c>
      <c r="BG298" s="1">
        <f t="shared" si="207"/>
        <v>4</v>
      </c>
      <c r="BH298" s="1">
        <f t="shared" si="208"/>
        <v>5</v>
      </c>
      <c r="BI298" s="1">
        <f t="shared" si="209"/>
        <v>57</v>
      </c>
      <c r="BJ298" s="1">
        <f t="shared" si="210"/>
        <v>38</v>
      </c>
      <c r="BK298" s="1">
        <f t="shared" si="211"/>
        <v>1</v>
      </c>
      <c r="BL298" s="1">
        <f t="shared" si="212"/>
        <v>6</v>
      </c>
      <c r="BM298" s="1">
        <f t="shared" si="213"/>
        <v>3</v>
      </c>
      <c r="BN298" s="1">
        <f t="shared" si="214"/>
        <v>8</v>
      </c>
      <c r="BO298" s="1">
        <f t="shared" si="215"/>
        <v>0</v>
      </c>
      <c r="BP298" s="1">
        <f t="shared" si="216"/>
        <v>0</v>
      </c>
      <c r="BQ298" s="1">
        <f t="shared" si="217"/>
        <v>0</v>
      </c>
      <c r="BR298" s="1">
        <f t="shared" si="218"/>
        <v>0</v>
      </c>
      <c r="BS298" s="1">
        <f t="shared" si="219"/>
        <v>0</v>
      </c>
      <c r="BT298" s="1">
        <f t="shared" si="220"/>
        <v>0</v>
      </c>
      <c r="BU298" s="1">
        <f t="shared" si="221"/>
        <v>0</v>
      </c>
      <c r="BV298" s="1">
        <f t="shared" si="222"/>
        <v>0</v>
      </c>
      <c r="BW298" s="1">
        <f t="shared" si="223"/>
        <v>0</v>
      </c>
      <c r="BX298" s="1">
        <f t="shared" si="224"/>
        <v>0</v>
      </c>
      <c r="BY298" s="1">
        <f t="shared" si="225"/>
        <v>0</v>
      </c>
      <c r="BZ298" s="1">
        <f t="shared" si="226"/>
        <v>0</v>
      </c>
      <c r="CA298" s="1">
        <f t="shared" si="227"/>
        <v>0</v>
      </c>
      <c r="CB298" s="1">
        <f t="shared" si="228"/>
        <v>0</v>
      </c>
      <c r="CC298" s="1">
        <f t="shared" si="229"/>
        <v>12</v>
      </c>
      <c r="CD298" s="1">
        <f t="shared" si="230"/>
        <v>11</v>
      </c>
      <c r="CE298" s="1">
        <f t="shared" si="231"/>
        <v>20</v>
      </c>
      <c r="CF298" s="1">
        <f t="shared" si="232"/>
        <v>12</v>
      </c>
      <c r="CG298" s="1">
        <f t="shared" si="233"/>
        <v>4</v>
      </c>
      <c r="CH298" s="1">
        <f t="shared" si="234"/>
        <v>9</v>
      </c>
      <c r="CI298" s="1">
        <f t="shared" si="235"/>
        <v>128</v>
      </c>
      <c r="CJ298" s="1">
        <f t="shared" si="236"/>
        <v>49</v>
      </c>
      <c r="CK298" s="1">
        <f t="shared" si="237"/>
        <v>191</v>
      </c>
      <c r="CL298" s="1">
        <f t="shared" si="238"/>
        <v>15</v>
      </c>
      <c r="CM298" s="1">
        <f t="shared" si="239"/>
        <v>0</v>
      </c>
      <c r="CN298" s="1">
        <f t="shared" si="240"/>
        <v>652</v>
      </c>
    </row>
    <row r="299" spans="1:92" ht="13.15" customHeight="1">
      <c r="B299" s="3" t="s">
        <v>717</v>
      </c>
      <c r="C299" s="13" t="s">
        <v>1580</v>
      </c>
      <c r="D299" s="3" t="s">
        <v>1581</v>
      </c>
      <c r="E299" s="5">
        <v>682180.81299999997</v>
      </c>
      <c r="F299" s="5">
        <v>6413350.7630000003</v>
      </c>
      <c r="G299" s="4" t="s">
        <v>1582</v>
      </c>
      <c r="H299" s="5">
        <v>80.75</v>
      </c>
      <c r="I299" s="5">
        <v>0.65</v>
      </c>
      <c r="J299" s="5">
        <v>7.96</v>
      </c>
      <c r="K299" s="5">
        <v>8</v>
      </c>
      <c r="L299" s="24">
        <v>2.67</v>
      </c>
      <c r="M299" s="33">
        <f t="shared" si="241"/>
        <v>78.08</v>
      </c>
      <c r="N299" s="6">
        <v>42838</v>
      </c>
      <c r="O299" s="1" t="s">
        <v>1602</v>
      </c>
      <c r="P299" s="9" t="s">
        <v>1603</v>
      </c>
      <c r="Q299" s="8">
        <v>6.5</v>
      </c>
      <c r="R299" s="9" t="s">
        <v>845</v>
      </c>
      <c r="AI299" s="42" t="s">
        <v>1586</v>
      </c>
      <c r="AJ299" s="42" t="s">
        <v>1587</v>
      </c>
      <c r="AK299" s="56" t="s">
        <v>1844</v>
      </c>
      <c r="AL299" s="1" t="s">
        <v>1586</v>
      </c>
      <c r="AM299" s="1" t="s">
        <v>1588</v>
      </c>
      <c r="AN299" s="1" t="s">
        <v>1589</v>
      </c>
      <c r="AO299" s="13" t="str">
        <f>algandmed!AP299</f>
        <v>VPA on terve. Tabalukk võtmega ees. Sisemine plasttoru välimisest plasttorust 3,5cm madalamal. Veepinnal naftasaaduste kihti pole. Vesi roosa, rauane, põhjas 5cm setet.</v>
      </c>
      <c r="AP299" s="13" t="str">
        <f>algandmed!AQ299</f>
        <v>Proov võeti pumbaga MP-1. Taastub aeglaselt.</v>
      </c>
      <c r="AQ299" s="13" t="str">
        <f>algandmed!AR299</f>
        <v>Proovi võtmisel 27.09.2017 oli vett VPA-s 44l, pumba sügavus 8,4m manteltoru otsast. Proov võeti pärast 2-kordse veekoguse välja pumpamist (6 minutiga alanes veetase pumbani) sagedusel 150Hz. q 0,03. S 6,06.</v>
      </c>
      <c r="AR299" s="13" t="str">
        <f>algandmed!AS299</f>
        <v>Jätkata seiret.</v>
      </c>
      <c r="AU299" s="1">
        <f t="shared" si="195"/>
        <v>0</v>
      </c>
      <c r="AV299" s="1">
        <f t="shared" si="196"/>
        <v>5</v>
      </c>
      <c r="AW299" s="1">
        <f t="shared" si="197"/>
        <v>10</v>
      </c>
      <c r="AX299" s="1">
        <f t="shared" si="198"/>
        <v>12</v>
      </c>
      <c r="AY299" s="1">
        <f t="shared" si="199"/>
        <v>10</v>
      </c>
      <c r="AZ299" s="1">
        <f t="shared" si="200"/>
        <v>11</v>
      </c>
      <c r="BA299" s="1">
        <f t="shared" si="201"/>
        <v>14</v>
      </c>
      <c r="BB299" s="1">
        <f t="shared" si="202"/>
        <v>5</v>
      </c>
      <c r="BC299" s="1">
        <f t="shared" si="203"/>
        <v>4</v>
      </c>
      <c r="BD299" s="1">
        <f t="shared" si="204"/>
        <v>4</v>
      </c>
      <c r="BE299" s="1">
        <f t="shared" si="205"/>
        <v>1</v>
      </c>
      <c r="BF299" s="1">
        <f t="shared" si="206"/>
        <v>4</v>
      </c>
      <c r="BG299" s="1">
        <f t="shared" si="207"/>
        <v>5</v>
      </c>
      <c r="BH299" s="1">
        <f t="shared" si="208"/>
        <v>5</v>
      </c>
      <c r="BI299" s="1">
        <f t="shared" si="209"/>
        <v>57</v>
      </c>
      <c r="BJ299" s="1">
        <f t="shared" si="210"/>
        <v>39</v>
      </c>
      <c r="BK299" s="1">
        <f t="shared" si="211"/>
        <v>3</v>
      </c>
      <c r="BL299" s="1">
        <f t="shared" si="212"/>
        <v>6</v>
      </c>
      <c r="BM299" s="1">
        <f t="shared" si="213"/>
        <v>0</v>
      </c>
      <c r="BN299" s="1">
        <f t="shared" si="214"/>
        <v>0</v>
      </c>
      <c r="BO299" s="1">
        <f t="shared" si="215"/>
        <v>0</v>
      </c>
      <c r="BP299" s="1">
        <f t="shared" si="216"/>
        <v>0</v>
      </c>
      <c r="BQ299" s="1">
        <f t="shared" si="217"/>
        <v>0</v>
      </c>
      <c r="BR299" s="1">
        <f t="shared" si="218"/>
        <v>0</v>
      </c>
      <c r="BS299" s="1">
        <f t="shared" si="219"/>
        <v>0</v>
      </c>
      <c r="BT299" s="1">
        <f t="shared" si="220"/>
        <v>0</v>
      </c>
      <c r="BU299" s="1">
        <f t="shared" si="221"/>
        <v>0</v>
      </c>
      <c r="BV299" s="1">
        <f t="shared" si="222"/>
        <v>0</v>
      </c>
      <c r="BW299" s="1">
        <f t="shared" si="223"/>
        <v>0</v>
      </c>
      <c r="BX299" s="1">
        <f t="shared" si="224"/>
        <v>0</v>
      </c>
      <c r="BY299" s="1">
        <f t="shared" si="225"/>
        <v>0</v>
      </c>
      <c r="BZ299" s="1">
        <f t="shared" si="226"/>
        <v>0</v>
      </c>
      <c r="CA299" s="1">
        <f t="shared" si="227"/>
        <v>0</v>
      </c>
      <c r="CB299" s="1">
        <f t="shared" si="228"/>
        <v>0</v>
      </c>
      <c r="CC299" s="1">
        <f t="shared" si="229"/>
        <v>12</v>
      </c>
      <c r="CD299" s="1">
        <f t="shared" si="230"/>
        <v>11</v>
      </c>
      <c r="CE299" s="1">
        <f t="shared" si="231"/>
        <v>20</v>
      </c>
      <c r="CF299" s="1">
        <f t="shared" si="232"/>
        <v>12</v>
      </c>
      <c r="CG299" s="1">
        <f t="shared" si="233"/>
        <v>4</v>
      </c>
      <c r="CH299" s="1">
        <f t="shared" si="234"/>
        <v>9</v>
      </c>
      <c r="CI299" s="1">
        <f t="shared" si="235"/>
        <v>168</v>
      </c>
      <c r="CJ299" s="1">
        <f t="shared" si="236"/>
        <v>44</v>
      </c>
      <c r="CK299" s="1">
        <f t="shared" si="237"/>
        <v>207</v>
      </c>
      <c r="CL299" s="1">
        <f t="shared" si="238"/>
        <v>15</v>
      </c>
      <c r="CM299" s="1">
        <f t="shared" si="239"/>
        <v>0</v>
      </c>
      <c r="CN299" s="1">
        <f t="shared" si="240"/>
        <v>697</v>
      </c>
    </row>
    <row r="300" spans="1:92" ht="13.15" customHeight="1">
      <c r="B300" s="3" t="s">
        <v>1721</v>
      </c>
      <c r="C300" s="1" t="s">
        <v>1604</v>
      </c>
      <c r="D300" s="1" t="s">
        <v>1605</v>
      </c>
      <c r="E300" s="35">
        <v>613188.56000000006</v>
      </c>
      <c r="F300" s="35">
        <v>6592749.1799999997</v>
      </c>
      <c r="G300" s="4" t="s">
        <v>1606</v>
      </c>
      <c r="H300" s="35">
        <v>84.8</v>
      </c>
      <c r="I300" s="5">
        <v>0.37</v>
      </c>
      <c r="J300" s="5">
        <v>4.5</v>
      </c>
      <c r="K300" s="5">
        <v>4.4000000000000004</v>
      </c>
      <c r="L300" s="24">
        <v>3.25</v>
      </c>
      <c r="M300" s="24">
        <f t="shared" si="241"/>
        <v>81.55</v>
      </c>
      <c r="N300" s="6">
        <v>42850</v>
      </c>
      <c r="O300" s="1" t="s">
        <v>1607</v>
      </c>
      <c r="P300" s="9" t="s">
        <v>1453</v>
      </c>
      <c r="Q300" s="8">
        <v>1.2</v>
      </c>
      <c r="R300" s="9" t="s">
        <v>1608</v>
      </c>
      <c r="S300" s="8">
        <v>2.7</v>
      </c>
      <c r="T300" s="9" t="s">
        <v>1609</v>
      </c>
      <c r="U300" s="8">
        <v>3.5</v>
      </c>
      <c r="V300" s="9" t="s">
        <v>1610</v>
      </c>
      <c r="AI300" s="1" t="s">
        <v>1611</v>
      </c>
      <c r="AJ300" s="9">
        <v>10181511</v>
      </c>
      <c r="AK300" s="3" t="s">
        <v>1816</v>
      </c>
      <c r="AM300" s="1" t="s">
        <v>575</v>
      </c>
      <c r="AN300" s="1" t="s">
        <v>1612</v>
      </c>
      <c r="AO300" s="13" t="str">
        <f>algandmed!AP300</f>
        <v>VPA on terve. Kaitsetoru natuke viltune. VPA päis on keere-keermes. Avamiseks on kettvõti. Veepinnal naftasaaduste kihti pole, põhjas pehme sete. Pumpamisel tekkisid veepinnale naftasaaduste laigud.</v>
      </c>
      <c r="AP300" s="13" t="str">
        <f>algandmed!AQ300</f>
        <v>Proov võeti pumbaga MP-1.</v>
      </c>
      <c r="AQ300" s="13" t="str">
        <f>algandmed!AR300</f>
        <v>Proovi võtmisel 21.09.2017 oli vett VPA-s 18l, pumba sügavus 4,6m manteltoru otsast. Proov võeti pärast 2-kordse veekoguse välja pumpamist (82 minutit) sagedusel 100Hz (7 minutiga alanes veetase pumbani). Q 0,014. S 1,48.</v>
      </c>
      <c r="AR300" s="13" t="str">
        <f>algandmed!AS300</f>
        <v>Jätkata seiret.</v>
      </c>
      <c r="AS300" s="1" t="s">
        <v>1613</v>
      </c>
      <c r="AU300" s="1">
        <f t="shared" si="195"/>
        <v>0</v>
      </c>
      <c r="AV300" s="1">
        <f t="shared" si="196"/>
        <v>4</v>
      </c>
      <c r="AW300" s="1">
        <f t="shared" si="197"/>
        <v>10</v>
      </c>
      <c r="AX300" s="1">
        <f t="shared" si="198"/>
        <v>13</v>
      </c>
      <c r="AY300" s="1">
        <f t="shared" si="199"/>
        <v>9</v>
      </c>
      <c r="AZ300" s="1">
        <f t="shared" si="200"/>
        <v>10</v>
      </c>
      <c r="BA300" s="1">
        <f t="shared" si="201"/>
        <v>14</v>
      </c>
      <c r="BB300" s="1">
        <f t="shared" si="202"/>
        <v>4</v>
      </c>
      <c r="BC300" s="1">
        <f t="shared" si="203"/>
        <v>4</v>
      </c>
      <c r="BD300" s="1">
        <f t="shared" si="204"/>
        <v>3</v>
      </c>
      <c r="BE300" s="1">
        <f t="shared" si="205"/>
        <v>3</v>
      </c>
      <c r="BF300" s="1">
        <f t="shared" si="206"/>
        <v>4</v>
      </c>
      <c r="BG300" s="1">
        <f t="shared" si="207"/>
        <v>5</v>
      </c>
      <c r="BH300" s="1">
        <f t="shared" si="208"/>
        <v>5</v>
      </c>
      <c r="BI300" s="1">
        <f t="shared" si="209"/>
        <v>42</v>
      </c>
      <c r="BJ300" s="1">
        <f t="shared" si="210"/>
        <v>17</v>
      </c>
      <c r="BK300" s="1">
        <f t="shared" si="211"/>
        <v>3</v>
      </c>
      <c r="BL300" s="1">
        <f t="shared" si="212"/>
        <v>23</v>
      </c>
      <c r="BM300" s="1">
        <f t="shared" si="213"/>
        <v>3</v>
      </c>
      <c r="BN300" s="1">
        <f t="shared" si="214"/>
        <v>29</v>
      </c>
      <c r="BO300" s="1">
        <f t="shared" si="215"/>
        <v>3</v>
      </c>
      <c r="BP300" s="1">
        <f t="shared" si="216"/>
        <v>79</v>
      </c>
      <c r="BQ300" s="1">
        <f t="shared" si="217"/>
        <v>0</v>
      </c>
      <c r="BR300" s="1">
        <f t="shared" si="218"/>
        <v>0</v>
      </c>
      <c r="BS300" s="1">
        <f t="shared" si="219"/>
        <v>0</v>
      </c>
      <c r="BT300" s="1">
        <f t="shared" si="220"/>
        <v>0</v>
      </c>
      <c r="BU300" s="1">
        <f t="shared" si="221"/>
        <v>0</v>
      </c>
      <c r="BV300" s="1">
        <f t="shared" si="222"/>
        <v>0</v>
      </c>
      <c r="BW300" s="1">
        <f t="shared" si="223"/>
        <v>0</v>
      </c>
      <c r="BX300" s="1">
        <f t="shared" si="224"/>
        <v>0</v>
      </c>
      <c r="BY300" s="1">
        <f t="shared" si="225"/>
        <v>0</v>
      </c>
      <c r="BZ300" s="1">
        <f t="shared" si="226"/>
        <v>0</v>
      </c>
      <c r="CA300" s="1">
        <f t="shared" si="227"/>
        <v>0</v>
      </c>
      <c r="CB300" s="1">
        <f t="shared" si="228"/>
        <v>0</v>
      </c>
      <c r="CC300" s="1">
        <f t="shared" si="229"/>
        <v>14</v>
      </c>
      <c r="CD300" s="1">
        <f t="shared" si="230"/>
        <v>8</v>
      </c>
      <c r="CE300" s="1">
        <f t="shared" si="231"/>
        <v>42</v>
      </c>
      <c r="CF300" s="1">
        <f t="shared" si="232"/>
        <v>0</v>
      </c>
      <c r="CG300" s="1">
        <f t="shared" si="233"/>
        <v>10</v>
      </c>
      <c r="CH300" s="1">
        <f t="shared" si="234"/>
        <v>12</v>
      </c>
      <c r="CI300" s="1">
        <f t="shared" si="235"/>
        <v>198</v>
      </c>
      <c r="CJ300" s="1">
        <f t="shared" si="236"/>
        <v>25</v>
      </c>
      <c r="CK300" s="1">
        <f t="shared" si="237"/>
        <v>221</v>
      </c>
      <c r="CL300" s="1">
        <f t="shared" si="238"/>
        <v>15</v>
      </c>
      <c r="CM300" s="1">
        <f t="shared" si="239"/>
        <v>53</v>
      </c>
      <c r="CN300" s="1">
        <f t="shared" si="240"/>
        <v>885</v>
      </c>
    </row>
    <row r="301" spans="1:92" ht="13.15" customHeight="1">
      <c r="B301" s="3" t="s">
        <v>1723</v>
      </c>
      <c r="C301" s="1" t="s">
        <v>1604</v>
      </c>
      <c r="D301" s="1" t="s">
        <v>1605</v>
      </c>
      <c r="E301" s="35">
        <v>613212.55000000005</v>
      </c>
      <c r="F301" s="35">
        <v>6592700.0199999996</v>
      </c>
      <c r="G301" s="4" t="s">
        <v>1606</v>
      </c>
      <c r="H301" s="35">
        <v>84.81</v>
      </c>
      <c r="I301" s="5">
        <v>0.42</v>
      </c>
      <c r="J301" s="5">
        <v>4.45</v>
      </c>
      <c r="K301" s="5">
        <v>4.3</v>
      </c>
      <c r="L301" s="24">
        <v>3.59</v>
      </c>
      <c r="M301" s="24">
        <f t="shared" si="241"/>
        <v>81.22</v>
      </c>
      <c r="N301" s="6">
        <v>42850</v>
      </c>
      <c r="O301" s="1" t="s">
        <v>1614</v>
      </c>
      <c r="P301" s="9" t="s">
        <v>1615</v>
      </c>
      <c r="Q301" s="8">
        <v>2.8</v>
      </c>
      <c r="R301" s="9" t="s">
        <v>1616</v>
      </c>
      <c r="S301" s="8">
        <v>3.9</v>
      </c>
      <c r="T301" s="9" t="s">
        <v>1617</v>
      </c>
      <c r="AI301" s="1" t="s">
        <v>1611</v>
      </c>
      <c r="AJ301" s="9">
        <v>10181511</v>
      </c>
      <c r="AK301" s="3" t="s">
        <v>1816</v>
      </c>
      <c r="AM301" s="1" t="s">
        <v>575</v>
      </c>
      <c r="AN301" s="1" t="s">
        <v>1612</v>
      </c>
      <c r="AO301" s="13" t="str">
        <f>algandmed!AP301</f>
        <v>VPA on terve. Kaitsetoru viltune. VPA päis on keere-keermes. Avamiseks on kettvõti. Veepinnal naftasaaduste kihti pole.</v>
      </c>
      <c r="AP301" s="13" t="str">
        <f>algandmed!AQ301</f>
        <v>Proov võeti pumbaga MP-1.</v>
      </c>
      <c r="AQ301" s="13" t="str">
        <f>algandmed!AR301</f>
        <v>Proovi võtmisel 21.09.2017 oli vett VPA-s 15l, pumba sügavus 4,6m manteltoru otsast. Proov võeti pärast 4-kordse veekoguse välja pumpamist (33 minutit) sagedusel 100Hz. Q 0,03. S 0,93.</v>
      </c>
      <c r="AR301" s="13" t="str">
        <f>algandmed!AS301</f>
        <v>Jätkata seiret.</v>
      </c>
      <c r="AS301" s="1" t="s">
        <v>1618</v>
      </c>
      <c r="AU301" s="1">
        <f t="shared" si="195"/>
        <v>0</v>
      </c>
      <c r="AV301" s="1">
        <f t="shared" si="196"/>
        <v>4</v>
      </c>
      <c r="AW301" s="1">
        <f t="shared" si="197"/>
        <v>10</v>
      </c>
      <c r="AX301" s="1">
        <f t="shared" si="198"/>
        <v>13</v>
      </c>
      <c r="AY301" s="1">
        <f t="shared" si="199"/>
        <v>9</v>
      </c>
      <c r="AZ301" s="1">
        <f t="shared" si="200"/>
        <v>10</v>
      </c>
      <c r="BA301" s="1">
        <f t="shared" si="201"/>
        <v>14</v>
      </c>
      <c r="BB301" s="1">
        <f t="shared" si="202"/>
        <v>5</v>
      </c>
      <c r="BC301" s="1">
        <f t="shared" si="203"/>
        <v>4</v>
      </c>
      <c r="BD301" s="1">
        <f t="shared" si="204"/>
        <v>4</v>
      </c>
      <c r="BE301" s="1">
        <f t="shared" si="205"/>
        <v>3</v>
      </c>
      <c r="BF301" s="1">
        <f t="shared" si="206"/>
        <v>4</v>
      </c>
      <c r="BG301" s="1">
        <f t="shared" si="207"/>
        <v>5</v>
      </c>
      <c r="BH301" s="1">
        <f t="shared" si="208"/>
        <v>5</v>
      </c>
      <c r="BI301" s="1">
        <f t="shared" si="209"/>
        <v>42</v>
      </c>
      <c r="BJ301" s="1">
        <f t="shared" si="210"/>
        <v>28</v>
      </c>
      <c r="BK301" s="1">
        <f t="shared" si="211"/>
        <v>3</v>
      </c>
      <c r="BL301" s="1">
        <f t="shared" si="212"/>
        <v>22</v>
      </c>
      <c r="BM301" s="1">
        <f t="shared" si="213"/>
        <v>3</v>
      </c>
      <c r="BN301" s="1">
        <f t="shared" si="214"/>
        <v>106</v>
      </c>
      <c r="BO301" s="1">
        <f t="shared" si="215"/>
        <v>0</v>
      </c>
      <c r="BP301" s="1">
        <f t="shared" si="216"/>
        <v>0</v>
      </c>
      <c r="BQ301" s="1">
        <f t="shared" si="217"/>
        <v>0</v>
      </c>
      <c r="BR301" s="1">
        <f t="shared" si="218"/>
        <v>0</v>
      </c>
      <c r="BS301" s="1">
        <f t="shared" si="219"/>
        <v>0</v>
      </c>
      <c r="BT301" s="1">
        <f t="shared" si="220"/>
        <v>0</v>
      </c>
      <c r="BU301" s="1">
        <f t="shared" si="221"/>
        <v>0</v>
      </c>
      <c r="BV301" s="1">
        <f t="shared" si="222"/>
        <v>0</v>
      </c>
      <c r="BW301" s="1">
        <f t="shared" si="223"/>
        <v>0</v>
      </c>
      <c r="BX301" s="1">
        <f t="shared" si="224"/>
        <v>0</v>
      </c>
      <c r="BY301" s="1">
        <f t="shared" si="225"/>
        <v>0</v>
      </c>
      <c r="BZ301" s="1">
        <f t="shared" si="226"/>
        <v>0</v>
      </c>
      <c r="CA301" s="1">
        <f t="shared" si="227"/>
        <v>0</v>
      </c>
      <c r="CB301" s="1">
        <f t="shared" si="228"/>
        <v>0</v>
      </c>
      <c r="CC301" s="1">
        <f t="shared" si="229"/>
        <v>14</v>
      </c>
      <c r="CD301" s="1">
        <f t="shared" si="230"/>
        <v>8</v>
      </c>
      <c r="CE301" s="1">
        <f t="shared" si="231"/>
        <v>42</v>
      </c>
      <c r="CF301" s="1">
        <f t="shared" si="232"/>
        <v>0</v>
      </c>
      <c r="CG301" s="1">
        <f t="shared" si="233"/>
        <v>10</v>
      </c>
      <c r="CH301" s="1">
        <f t="shared" si="234"/>
        <v>12</v>
      </c>
      <c r="CI301" s="1">
        <f t="shared" si="235"/>
        <v>119</v>
      </c>
      <c r="CJ301" s="1">
        <f t="shared" si="236"/>
        <v>25</v>
      </c>
      <c r="CK301" s="1">
        <f t="shared" si="237"/>
        <v>184</v>
      </c>
      <c r="CL301" s="1">
        <f t="shared" si="238"/>
        <v>15</v>
      </c>
      <c r="CM301" s="1">
        <f t="shared" si="239"/>
        <v>53</v>
      </c>
      <c r="CN301" s="1">
        <f t="shared" si="240"/>
        <v>776</v>
      </c>
    </row>
    <row r="302" spans="1:92" ht="13.15" customHeight="1">
      <c r="B302" s="3" t="s">
        <v>1725</v>
      </c>
      <c r="C302" s="1" t="s">
        <v>1604</v>
      </c>
      <c r="D302" s="1" t="s">
        <v>1605</v>
      </c>
      <c r="E302" s="35">
        <v>613179.6</v>
      </c>
      <c r="F302" s="35">
        <v>6592694.2999999998</v>
      </c>
      <c r="G302" s="4" t="s">
        <v>1606</v>
      </c>
      <c r="H302" s="35">
        <v>84.63</v>
      </c>
      <c r="I302" s="5">
        <v>0.2</v>
      </c>
      <c r="J302" s="5">
        <v>4.67</v>
      </c>
      <c r="K302" s="5">
        <v>4.45</v>
      </c>
      <c r="L302" s="24">
        <v>2.96</v>
      </c>
      <c r="M302" s="24">
        <f t="shared" si="241"/>
        <v>81.67</v>
      </c>
      <c r="N302" s="6">
        <v>42850</v>
      </c>
      <c r="O302" s="1" t="s">
        <v>1619</v>
      </c>
      <c r="P302" s="9" t="s">
        <v>1615</v>
      </c>
      <c r="Q302" s="8">
        <v>1.5</v>
      </c>
      <c r="R302" s="9" t="s">
        <v>1608</v>
      </c>
      <c r="S302" s="8">
        <v>2.2999999999999998</v>
      </c>
      <c r="T302" s="9" t="s">
        <v>1620</v>
      </c>
      <c r="AI302" s="1" t="s">
        <v>1611</v>
      </c>
      <c r="AJ302" s="9">
        <v>10181511</v>
      </c>
      <c r="AK302" s="3" t="s">
        <v>1816</v>
      </c>
      <c r="AM302" s="1" t="s">
        <v>575</v>
      </c>
      <c r="AN302" s="1" t="s">
        <v>1612</v>
      </c>
      <c r="AO302" s="13" t="str">
        <f>algandmed!AP302</f>
        <v>VPA on terve. Kaitsetoru natuke viltune. VPA päis on keere-keermes. Avamiseks on kettvõti. Veepinnal naftasaaduste kihti pole, põhjas pehme sete (0,2m).</v>
      </c>
      <c r="AP302" s="13" t="str">
        <f>algandmed!AQ302</f>
        <v>Proov võeti pumbaga MP-1.</v>
      </c>
      <c r="AQ302" s="13" t="str">
        <f>algandmed!AR302</f>
        <v>Proovi võtmisel 21.09.2017 oli vett VPA-s 21l, pumba sügavus 4,5m manteltoru otsast.  Pumbates sagedusega 120Hz alanes veetase 5 minutiga pumbani. Proov võeti pärast 4-kordse veekoguse välja pumpamist (27 minutit) sagedusel 100Hz. Q 0,05. S 1,8.</v>
      </c>
      <c r="AR302" s="13" t="str">
        <f>algandmed!AS302</f>
        <v>Jätkata seiret.</v>
      </c>
      <c r="AS302" s="1" t="s">
        <v>1621</v>
      </c>
      <c r="AU302" s="1">
        <f t="shared" si="195"/>
        <v>0</v>
      </c>
      <c r="AV302" s="1">
        <f t="shared" si="196"/>
        <v>4</v>
      </c>
      <c r="AW302" s="1">
        <f t="shared" si="197"/>
        <v>10</v>
      </c>
      <c r="AX302" s="1">
        <f t="shared" si="198"/>
        <v>13</v>
      </c>
      <c r="AY302" s="1">
        <f t="shared" si="199"/>
        <v>8</v>
      </c>
      <c r="AZ302" s="1">
        <f t="shared" si="200"/>
        <v>9</v>
      </c>
      <c r="BA302" s="1">
        <f t="shared" si="201"/>
        <v>14</v>
      </c>
      <c r="BB302" s="1">
        <f t="shared" si="202"/>
        <v>5</v>
      </c>
      <c r="BC302" s="1">
        <f t="shared" si="203"/>
        <v>3</v>
      </c>
      <c r="BD302" s="1">
        <f t="shared" si="204"/>
        <v>4</v>
      </c>
      <c r="BE302" s="1">
        <f t="shared" si="205"/>
        <v>4</v>
      </c>
      <c r="BF302" s="1">
        <f t="shared" si="206"/>
        <v>4</v>
      </c>
      <c r="BG302" s="1">
        <f t="shared" si="207"/>
        <v>5</v>
      </c>
      <c r="BH302" s="1">
        <f t="shared" si="208"/>
        <v>5</v>
      </c>
      <c r="BI302" s="1">
        <f t="shared" si="209"/>
        <v>44</v>
      </c>
      <c r="BJ302" s="1">
        <f t="shared" si="210"/>
        <v>28</v>
      </c>
      <c r="BK302" s="1">
        <f t="shared" si="211"/>
        <v>3</v>
      </c>
      <c r="BL302" s="1">
        <f t="shared" si="212"/>
        <v>23</v>
      </c>
      <c r="BM302" s="1">
        <f t="shared" si="213"/>
        <v>3</v>
      </c>
      <c r="BN302" s="1">
        <f t="shared" si="214"/>
        <v>72</v>
      </c>
      <c r="BO302" s="1">
        <f t="shared" si="215"/>
        <v>0</v>
      </c>
      <c r="BP302" s="1">
        <f t="shared" si="216"/>
        <v>0</v>
      </c>
      <c r="BQ302" s="1">
        <f t="shared" si="217"/>
        <v>0</v>
      </c>
      <c r="BR302" s="1">
        <f t="shared" si="218"/>
        <v>0</v>
      </c>
      <c r="BS302" s="1">
        <f t="shared" si="219"/>
        <v>0</v>
      </c>
      <c r="BT302" s="1">
        <f t="shared" si="220"/>
        <v>0</v>
      </c>
      <c r="BU302" s="1">
        <f t="shared" si="221"/>
        <v>0</v>
      </c>
      <c r="BV302" s="1">
        <f t="shared" si="222"/>
        <v>0</v>
      </c>
      <c r="BW302" s="1">
        <f t="shared" si="223"/>
        <v>0</v>
      </c>
      <c r="BX302" s="1">
        <f t="shared" si="224"/>
        <v>0</v>
      </c>
      <c r="BY302" s="1">
        <f t="shared" si="225"/>
        <v>0</v>
      </c>
      <c r="BZ302" s="1">
        <f t="shared" si="226"/>
        <v>0</v>
      </c>
      <c r="CA302" s="1">
        <f t="shared" si="227"/>
        <v>0</v>
      </c>
      <c r="CB302" s="1">
        <f t="shared" si="228"/>
        <v>0</v>
      </c>
      <c r="CC302" s="1">
        <f t="shared" si="229"/>
        <v>14</v>
      </c>
      <c r="CD302" s="1">
        <f t="shared" si="230"/>
        <v>8</v>
      </c>
      <c r="CE302" s="1">
        <f t="shared" si="231"/>
        <v>42</v>
      </c>
      <c r="CF302" s="1">
        <f t="shared" si="232"/>
        <v>0</v>
      </c>
      <c r="CG302" s="1">
        <f t="shared" si="233"/>
        <v>10</v>
      </c>
      <c r="CH302" s="1">
        <f t="shared" si="234"/>
        <v>12</v>
      </c>
      <c r="CI302" s="1">
        <f t="shared" si="235"/>
        <v>152</v>
      </c>
      <c r="CJ302" s="1">
        <f t="shared" si="236"/>
        <v>25</v>
      </c>
      <c r="CK302" s="1">
        <f t="shared" si="237"/>
        <v>245</v>
      </c>
      <c r="CL302" s="1">
        <f t="shared" si="238"/>
        <v>15</v>
      </c>
      <c r="CM302" s="1">
        <f t="shared" si="239"/>
        <v>53</v>
      </c>
      <c r="CN302" s="1">
        <f t="shared" si="240"/>
        <v>837</v>
      </c>
    </row>
    <row r="303" spans="1:92" ht="13.15" customHeight="1">
      <c r="B303" s="3" t="s">
        <v>1726</v>
      </c>
      <c r="C303" s="1" t="s">
        <v>1604</v>
      </c>
      <c r="D303" s="1" t="s">
        <v>1605</v>
      </c>
      <c r="E303" s="37">
        <v>613160.68999999994</v>
      </c>
      <c r="F303" s="37">
        <v>6592720.3099999996</v>
      </c>
      <c r="G303" s="4" t="s">
        <v>1606</v>
      </c>
      <c r="H303" s="37">
        <v>84.61</v>
      </c>
      <c r="I303" s="5">
        <v>0.37</v>
      </c>
      <c r="J303" s="5">
        <v>4.0999999999999996</v>
      </c>
      <c r="K303" s="5">
        <v>4.25</v>
      </c>
      <c r="L303" s="24">
        <v>2.75</v>
      </c>
      <c r="M303" s="24">
        <f t="shared" si="241"/>
        <v>81.86</v>
      </c>
      <c r="N303" s="6">
        <v>42850</v>
      </c>
      <c r="O303" s="1" t="s">
        <v>1622</v>
      </c>
      <c r="P303" s="9" t="s">
        <v>1623</v>
      </c>
      <c r="Q303" s="8">
        <v>3</v>
      </c>
      <c r="R303" s="9" t="s">
        <v>1624</v>
      </c>
      <c r="AI303" s="1" t="s">
        <v>1611</v>
      </c>
      <c r="AJ303" s="9">
        <v>10181511</v>
      </c>
      <c r="AK303" s="3" t="s">
        <v>1816</v>
      </c>
      <c r="AM303" s="1" t="s">
        <v>575</v>
      </c>
      <c r="AN303" s="1" t="s">
        <v>1612</v>
      </c>
      <c r="AO303" s="13" t="str">
        <f>algandmed!AP303</f>
        <v>VPA on terve. Kaitsetoru natuke viltune. VPA päis on keere-keermes. Avamiseks on kettvõti. Veepinnal naftasaaduste kihti pole, põhjas pehme sete (15cm).</v>
      </c>
      <c r="AP303" s="13" t="str">
        <f>algandmed!AQ303</f>
        <v>Proov võeti pumbaga MP-1.</v>
      </c>
      <c r="AQ303" s="13" t="str">
        <f>algandmed!AR303</f>
        <v>Proovi võtmisel 21.09.2017 oli vett VPA-s 21l, pumba sügavus 4,5m manteltoru otsast. Proov võeti pärast 4-kordse veekoguse välja pumpamist (18 minutit) sagedusel 100Hz. Q 0,07. S 1,41.</v>
      </c>
      <c r="AR303" s="13" t="str">
        <f>algandmed!AS303</f>
        <v>Jätkata seiret.</v>
      </c>
      <c r="AS303" s="1" t="s">
        <v>1625</v>
      </c>
      <c r="AU303" s="1">
        <f t="shared" si="195"/>
        <v>0</v>
      </c>
      <c r="AV303" s="1">
        <f t="shared" si="196"/>
        <v>4</v>
      </c>
      <c r="AW303" s="1">
        <f t="shared" si="197"/>
        <v>10</v>
      </c>
      <c r="AX303" s="1">
        <f t="shared" si="198"/>
        <v>13</v>
      </c>
      <c r="AY303" s="1">
        <f t="shared" si="199"/>
        <v>9</v>
      </c>
      <c r="AZ303" s="1">
        <f t="shared" si="200"/>
        <v>10</v>
      </c>
      <c r="BA303" s="1">
        <f t="shared" si="201"/>
        <v>14</v>
      </c>
      <c r="BB303" s="1">
        <f t="shared" si="202"/>
        <v>5</v>
      </c>
      <c r="BC303" s="1">
        <f t="shared" si="203"/>
        <v>4</v>
      </c>
      <c r="BD303" s="1">
        <f t="shared" si="204"/>
        <v>3</v>
      </c>
      <c r="BE303" s="1">
        <f t="shared" si="205"/>
        <v>4</v>
      </c>
      <c r="BF303" s="1">
        <f t="shared" si="206"/>
        <v>4</v>
      </c>
      <c r="BG303" s="1">
        <f t="shared" si="207"/>
        <v>5</v>
      </c>
      <c r="BH303" s="1">
        <f t="shared" si="208"/>
        <v>5</v>
      </c>
      <c r="BI303" s="1">
        <f t="shared" si="209"/>
        <v>44</v>
      </c>
      <c r="BJ303" s="1">
        <f t="shared" si="210"/>
        <v>49</v>
      </c>
      <c r="BK303" s="1">
        <f t="shared" si="211"/>
        <v>1</v>
      </c>
      <c r="BL303" s="1">
        <f t="shared" si="212"/>
        <v>59</v>
      </c>
      <c r="BM303" s="1">
        <f t="shared" si="213"/>
        <v>0</v>
      </c>
      <c r="BN303" s="1">
        <f t="shared" si="214"/>
        <v>0</v>
      </c>
      <c r="BO303" s="1">
        <f t="shared" si="215"/>
        <v>0</v>
      </c>
      <c r="BP303" s="1">
        <f t="shared" si="216"/>
        <v>0</v>
      </c>
      <c r="BQ303" s="1">
        <f t="shared" si="217"/>
        <v>0</v>
      </c>
      <c r="BR303" s="1">
        <f t="shared" si="218"/>
        <v>0</v>
      </c>
      <c r="BS303" s="1">
        <f t="shared" si="219"/>
        <v>0</v>
      </c>
      <c r="BT303" s="1">
        <f t="shared" si="220"/>
        <v>0</v>
      </c>
      <c r="BU303" s="1">
        <f t="shared" si="221"/>
        <v>0</v>
      </c>
      <c r="BV303" s="1">
        <f t="shared" si="222"/>
        <v>0</v>
      </c>
      <c r="BW303" s="1">
        <f t="shared" si="223"/>
        <v>0</v>
      </c>
      <c r="BX303" s="1">
        <f t="shared" si="224"/>
        <v>0</v>
      </c>
      <c r="BY303" s="1">
        <f t="shared" si="225"/>
        <v>0</v>
      </c>
      <c r="BZ303" s="1">
        <f t="shared" si="226"/>
        <v>0</v>
      </c>
      <c r="CA303" s="1">
        <f t="shared" si="227"/>
        <v>0</v>
      </c>
      <c r="CB303" s="1">
        <f t="shared" si="228"/>
        <v>0</v>
      </c>
      <c r="CC303" s="1">
        <f t="shared" si="229"/>
        <v>14</v>
      </c>
      <c r="CD303" s="1">
        <f t="shared" si="230"/>
        <v>8</v>
      </c>
      <c r="CE303" s="1">
        <f t="shared" si="231"/>
        <v>42</v>
      </c>
      <c r="CF303" s="1">
        <f t="shared" si="232"/>
        <v>0</v>
      </c>
      <c r="CG303" s="1">
        <f t="shared" si="233"/>
        <v>10</v>
      </c>
      <c r="CH303" s="1">
        <f t="shared" si="234"/>
        <v>12</v>
      </c>
      <c r="CI303" s="1">
        <f t="shared" si="235"/>
        <v>152</v>
      </c>
      <c r="CJ303" s="1">
        <f t="shared" si="236"/>
        <v>25</v>
      </c>
      <c r="CK303" s="1">
        <f t="shared" si="237"/>
        <v>184</v>
      </c>
      <c r="CL303" s="1">
        <f t="shared" si="238"/>
        <v>15</v>
      </c>
      <c r="CM303" s="1">
        <f t="shared" si="239"/>
        <v>53</v>
      </c>
      <c r="CN303" s="1">
        <f t="shared" si="240"/>
        <v>758</v>
      </c>
    </row>
    <row r="304" spans="1:92" ht="13.15" customHeight="1">
      <c r="A304" s="2">
        <v>19851</v>
      </c>
      <c r="B304" s="3" t="s">
        <v>1626</v>
      </c>
      <c r="C304" s="1" t="s">
        <v>1627</v>
      </c>
      <c r="D304" s="3" t="s">
        <v>1628</v>
      </c>
      <c r="E304" s="5">
        <v>634037.64300000004</v>
      </c>
      <c r="F304" s="5">
        <v>6515314.2960000001</v>
      </c>
      <c r="G304" s="4" t="s">
        <v>1629</v>
      </c>
      <c r="H304" s="5">
        <v>74.239999999999995</v>
      </c>
      <c r="I304" s="5">
        <v>0.83</v>
      </c>
      <c r="J304" s="5">
        <v>1.56</v>
      </c>
      <c r="K304" s="5">
        <v>1.85</v>
      </c>
      <c r="L304" s="24">
        <v>0.74</v>
      </c>
      <c r="M304" s="33">
        <f t="shared" si="241"/>
        <v>73.5</v>
      </c>
      <c r="N304" s="6">
        <v>42837</v>
      </c>
      <c r="O304" s="1" t="s">
        <v>1630</v>
      </c>
      <c r="P304" s="7" t="s">
        <v>1631</v>
      </c>
      <c r="Q304" s="8">
        <v>0.9</v>
      </c>
      <c r="R304" s="7" t="s">
        <v>1632</v>
      </c>
      <c r="S304" s="8">
        <v>1.8</v>
      </c>
      <c r="T304" s="7" t="s">
        <v>1633</v>
      </c>
      <c r="U304" s="8">
        <v>2.4</v>
      </c>
      <c r="V304" s="7" t="s">
        <v>78</v>
      </c>
      <c r="AI304" s="42" t="s">
        <v>1634</v>
      </c>
      <c r="AJ304" s="43" t="s">
        <v>1635</v>
      </c>
      <c r="AK304" s="56" t="s">
        <v>1842</v>
      </c>
      <c r="AM304" s="1" t="s">
        <v>799</v>
      </c>
      <c r="AN304" s="1" t="s">
        <v>1636</v>
      </c>
      <c r="AO304" s="13" t="str">
        <f>algandmed!AP304</f>
        <v>VPA on terve. Avamiseks 6-kantvõti 8. Sisemine plasttoru 2cm metalltorust madalamal. Veepinnal naftasaaduste kihti pole, põhjas pehme sete. Algne sügavus oli oli 1,85m.</v>
      </c>
      <c r="AP304" s="13" t="str">
        <f>algandmed!AQ304</f>
        <v>Proov võeti baileriga.</v>
      </c>
      <c r="AQ304" s="13" t="str">
        <f>algandmed!AR304</f>
        <v>Proovi võtmiseks 27.09.2017 pumbaga MP-1 oli vähe vett, vaid 3,6l. Proov võeti baileriga pärast VPA 1-kordset tühjendamist.</v>
      </c>
      <c r="AR304" s="13" t="str">
        <f>algandmed!AS304</f>
        <v>VPA tuleb puhastada settest ja nõuetekohaselt likvideerida.</v>
      </c>
      <c r="AS304" s="1" t="s">
        <v>60</v>
      </c>
      <c r="AU304" s="1">
        <f t="shared" si="195"/>
        <v>5</v>
      </c>
      <c r="AV304" s="1">
        <f t="shared" si="196"/>
        <v>7</v>
      </c>
      <c r="AW304" s="1">
        <f t="shared" si="197"/>
        <v>10</v>
      </c>
      <c r="AX304" s="1">
        <f t="shared" si="198"/>
        <v>12</v>
      </c>
      <c r="AY304" s="1">
        <f t="shared" si="199"/>
        <v>10</v>
      </c>
      <c r="AZ304" s="1">
        <f t="shared" si="200"/>
        <v>11</v>
      </c>
      <c r="BA304" s="1">
        <f t="shared" si="201"/>
        <v>14</v>
      </c>
      <c r="BB304" s="1">
        <f t="shared" si="202"/>
        <v>5</v>
      </c>
      <c r="BC304" s="1">
        <f t="shared" si="203"/>
        <v>4</v>
      </c>
      <c r="BD304" s="1">
        <f t="shared" si="204"/>
        <v>4</v>
      </c>
      <c r="BE304" s="1">
        <f t="shared" si="205"/>
        <v>4</v>
      </c>
      <c r="BF304" s="1">
        <f t="shared" si="206"/>
        <v>4</v>
      </c>
      <c r="BG304" s="1">
        <f t="shared" si="207"/>
        <v>4</v>
      </c>
      <c r="BH304" s="1">
        <f t="shared" si="208"/>
        <v>5</v>
      </c>
      <c r="BI304" s="1">
        <f t="shared" si="209"/>
        <v>63</v>
      </c>
      <c r="BJ304" s="1">
        <f t="shared" si="210"/>
        <v>114</v>
      </c>
      <c r="BK304" s="1">
        <f t="shared" si="211"/>
        <v>3</v>
      </c>
      <c r="BL304" s="1">
        <f t="shared" si="212"/>
        <v>97</v>
      </c>
      <c r="BM304" s="1">
        <f t="shared" si="213"/>
        <v>3</v>
      </c>
      <c r="BN304" s="1">
        <f t="shared" si="214"/>
        <v>81</v>
      </c>
      <c r="BO304" s="1">
        <f t="shared" si="215"/>
        <v>3</v>
      </c>
      <c r="BP304" s="1">
        <f t="shared" si="216"/>
        <v>9</v>
      </c>
      <c r="BQ304" s="1">
        <f t="shared" si="217"/>
        <v>0</v>
      </c>
      <c r="BR304" s="1">
        <f t="shared" si="218"/>
        <v>0</v>
      </c>
      <c r="BS304" s="1">
        <f t="shared" si="219"/>
        <v>0</v>
      </c>
      <c r="BT304" s="1">
        <f t="shared" si="220"/>
        <v>0</v>
      </c>
      <c r="BU304" s="1">
        <f t="shared" si="221"/>
        <v>0</v>
      </c>
      <c r="BV304" s="1">
        <f t="shared" si="222"/>
        <v>0</v>
      </c>
      <c r="BW304" s="1">
        <f t="shared" si="223"/>
        <v>0</v>
      </c>
      <c r="BX304" s="1">
        <f t="shared" si="224"/>
        <v>0</v>
      </c>
      <c r="BY304" s="1">
        <f t="shared" si="225"/>
        <v>0</v>
      </c>
      <c r="BZ304" s="1">
        <f t="shared" si="226"/>
        <v>0</v>
      </c>
      <c r="CA304" s="1">
        <f t="shared" si="227"/>
        <v>0</v>
      </c>
      <c r="CB304" s="1">
        <f t="shared" si="228"/>
        <v>0</v>
      </c>
      <c r="CC304" s="1">
        <f t="shared" si="229"/>
        <v>14</v>
      </c>
      <c r="CD304" s="1">
        <f t="shared" si="230"/>
        <v>11</v>
      </c>
      <c r="CE304" s="1">
        <f t="shared" si="231"/>
        <v>22</v>
      </c>
      <c r="CF304" s="1">
        <f t="shared" si="232"/>
        <v>0</v>
      </c>
      <c r="CG304" s="1">
        <f t="shared" si="233"/>
        <v>6</v>
      </c>
      <c r="CH304" s="1">
        <f t="shared" si="234"/>
        <v>11</v>
      </c>
      <c r="CI304" s="1">
        <f t="shared" si="235"/>
        <v>168</v>
      </c>
      <c r="CJ304" s="1">
        <f t="shared" si="236"/>
        <v>22</v>
      </c>
      <c r="CK304" s="1">
        <f t="shared" si="237"/>
        <v>123</v>
      </c>
      <c r="CL304" s="1">
        <f t="shared" si="238"/>
        <v>59</v>
      </c>
      <c r="CM304" s="1">
        <f t="shared" si="239"/>
        <v>105</v>
      </c>
      <c r="CN304" s="1">
        <f t="shared" si="240"/>
        <v>1013</v>
      </c>
    </row>
    <row r="305" spans="1:92" ht="13.15" customHeight="1">
      <c r="A305" s="2">
        <v>19852</v>
      </c>
      <c r="B305" s="3" t="s">
        <v>1637</v>
      </c>
      <c r="C305" s="1" t="s">
        <v>1627</v>
      </c>
      <c r="D305" s="3" t="s">
        <v>1628</v>
      </c>
      <c r="E305" s="5">
        <v>633982.47100000002</v>
      </c>
      <c r="F305" s="5">
        <v>6515133.517</v>
      </c>
      <c r="G305" s="4" t="s">
        <v>1629</v>
      </c>
      <c r="H305" s="5">
        <v>74.97</v>
      </c>
      <c r="I305" s="5">
        <v>0.71</v>
      </c>
      <c r="J305" s="5">
        <v>6.63</v>
      </c>
      <c r="K305" s="5">
        <v>6.6</v>
      </c>
      <c r="L305" s="24">
        <v>1.96</v>
      </c>
      <c r="M305" s="33">
        <f t="shared" si="241"/>
        <v>73.010000000000005</v>
      </c>
      <c r="N305" s="6">
        <v>42837</v>
      </c>
      <c r="O305" s="1" t="s">
        <v>1638</v>
      </c>
      <c r="P305" s="7" t="s">
        <v>726</v>
      </c>
      <c r="Q305" s="8">
        <v>0.4</v>
      </c>
      <c r="R305" s="7" t="s">
        <v>1639</v>
      </c>
      <c r="S305" s="8">
        <v>1.9</v>
      </c>
      <c r="T305" s="12" t="s">
        <v>742</v>
      </c>
      <c r="U305" s="8">
        <v>2.1</v>
      </c>
      <c r="V305" s="7" t="s">
        <v>1640</v>
      </c>
      <c r="AI305" s="42" t="s">
        <v>1634</v>
      </c>
      <c r="AJ305" s="43" t="s">
        <v>1635</v>
      </c>
      <c r="AK305" s="56" t="s">
        <v>1842</v>
      </c>
      <c r="AM305" s="1" t="s">
        <v>799</v>
      </c>
      <c r="AN305" s="1" t="s">
        <v>1636</v>
      </c>
      <c r="AO305" s="13" t="str">
        <f>algandmed!AP305</f>
        <v>VPA on terve. Avamiseks 6-kantvõti 8. Veepinnal naftasaaduste kihti pole.</v>
      </c>
      <c r="AP305" s="13" t="str">
        <f>algandmed!AQ305</f>
        <v>Proov võeti pumbaga MP-1.</v>
      </c>
      <c r="AQ305" s="13" t="str">
        <f>algandmed!AR305</f>
        <v>Proovi võtmisel 27.09.2017 oli vett VPA-s 35,5l, pumba sügavus 7,1m manteltoru otsast. Proov võeti pärast 4-kordse veekoguse välja pumpamist (7 minutit) sagedusel 250Hz. Q 0,35. S 2,06.</v>
      </c>
      <c r="AR305" s="13" t="str">
        <f>algandmed!AS305</f>
        <v>VPA tuleks nõuetekohaselt likvideerida.</v>
      </c>
      <c r="AS305" s="1" t="s">
        <v>60</v>
      </c>
      <c r="AU305" s="1">
        <f t="shared" si="195"/>
        <v>5</v>
      </c>
      <c r="AV305" s="1">
        <f t="shared" si="196"/>
        <v>7</v>
      </c>
      <c r="AW305" s="1">
        <f t="shared" si="197"/>
        <v>10</v>
      </c>
      <c r="AX305" s="1">
        <f t="shared" si="198"/>
        <v>12</v>
      </c>
      <c r="AY305" s="1">
        <f t="shared" si="199"/>
        <v>10</v>
      </c>
      <c r="AZ305" s="1">
        <f t="shared" si="200"/>
        <v>11</v>
      </c>
      <c r="BA305" s="1">
        <f t="shared" si="201"/>
        <v>14</v>
      </c>
      <c r="BB305" s="1">
        <f t="shared" si="202"/>
        <v>5</v>
      </c>
      <c r="BC305" s="1">
        <f t="shared" si="203"/>
        <v>4</v>
      </c>
      <c r="BD305" s="1">
        <f t="shared" si="204"/>
        <v>4</v>
      </c>
      <c r="BE305" s="1">
        <f t="shared" si="205"/>
        <v>3</v>
      </c>
      <c r="BF305" s="1">
        <f t="shared" si="206"/>
        <v>4</v>
      </c>
      <c r="BG305" s="1">
        <f t="shared" si="207"/>
        <v>5</v>
      </c>
      <c r="BH305" s="1">
        <f t="shared" si="208"/>
        <v>5</v>
      </c>
      <c r="BI305" s="1">
        <f t="shared" si="209"/>
        <v>43</v>
      </c>
      <c r="BJ305" s="1">
        <f t="shared" si="210"/>
        <v>47</v>
      </c>
      <c r="BK305" s="1">
        <f t="shared" si="211"/>
        <v>3</v>
      </c>
      <c r="BL305" s="1">
        <f t="shared" si="212"/>
        <v>94</v>
      </c>
      <c r="BM305" s="1">
        <f t="shared" si="213"/>
        <v>3</v>
      </c>
      <c r="BN305" s="1">
        <f t="shared" si="214"/>
        <v>21</v>
      </c>
      <c r="BO305" s="1">
        <f t="shared" si="215"/>
        <v>3</v>
      </c>
      <c r="BP305" s="1">
        <f t="shared" si="216"/>
        <v>102</v>
      </c>
      <c r="BQ305" s="1">
        <f t="shared" si="217"/>
        <v>0</v>
      </c>
      <c r="BR305" s="1">
        <f t="shared" si="218"/>
        <v>0</v>
      </c>
      <c r="BS305" s="1">
        <f t="shared" si="219"/>
        <v>0</v>
      </c>
      <c r="BT305" s="1">
        <f t="shared" si="220"/>
        <v>0</v>
      </c>
      <c r="BU305" s="1">
        <f t="shared" si="221"/>
        <v>0</v>
      </c>
      <c r="BV305" s="1">
        <f t="shared" si="222"/>
        <v>0</v>
      </c>
      <c r="BW305" s="1">
        <f t="shared" si="223"/>
        <v>0</v>
      </c>
      <c r="BX305" s="1">
        <f t="shared" si="224"/>
        <v>0</v>
      </c>
      <c r="BY305" s="1">
        <f t="shared" si="225"/>
        <v>0</v>
      </c>
      <c r="BZ305" s="1">
        <f t="shared" si="226"/>
        <v>0</v>
      </c>
      <c r="CA305" s="1">
        <f t="shared" si="227"/>
        <v>0</v>
      </c>
      <c r="CB305" s="1">
        <f t="shared" si="228"/>
        <v>0</v>
      </c>
      <c r="CC305" s="1">
        <f t="shared" si="229"/>
        <v>14</v>
      </c>
      <c r="CD305" s="1">
        <f t="shared" si="230"/>
        <v>11</v>
      </c>
      <c r="CE305" s="1">
        <f t="shared" si="231"/>
        <v>22</v>
      </c>
      <c r="CF305" s="1">
        <f t="shared" si="232"/>
        <v>0</v>
      </c>
      <c r="CG305" s="1">
        <f t="shared" si="233"/>
        <v>6</v>
      </c>
      <c r="CH305" s="1">
        <f t="shared" si="234"/>
        <v>11</v>
      </c>
      <c r="CI305" s="1">
        <f t="shared" si="235"/>
        <v>73</v>
      </c>
      <c r="CJ305" s="1">
        <f t="shared" si="236"/>
        <v>25</v>
      </c>
      <c r="CK305" s="1">
        <f t="shared" si="237"/>
        <v>185</v>
      </c>
      <c r="CL305" s="1">
        <f t="shared" si="238"/>
        <v>39</v>
      </c>
      <c r="CM305" s="1">
        <f t="shared" si="239"/>
        <v>105</v>
      </c>
      <c r="CN305" s="1">
        <f t="shared" si="240"/>
        <v>906</v>
      </c>
    </row>
    <row r="306" spans="1:92" ht="13.15" customHeight="1">
      <c r="A306" s="2">
        <v>52691</v>
      </c>
      <c r="B306" s="3" t="s">
        <v>1718</v>
      </c>
      <c r="C306" s="1" t="s">
        <v>1627</v>
      </c>
      <c r="D306" s="3" t="s">
        <v>1628</v>
      </c>
      <c r="E306" s="5">
        <v>633908.84900000005</v>
      </c>
      <c r="F306" s="5">
        <v>6515088.1239999998</v>
      </c>
      <c r="G306" s="4" t="s">
        <v>1641</v>
      </c>
      <c r="H306" s="5">
        <v>75.44</v>
      </c>
      <c r="I306" s="5">
        <v>0.49</v>
      </c>
      <c r="J306" s="5">
        <v>6.75</v>
      </c>
      <c r="K306" s="5">
        <v>6.65</v>
      </c>
      <c r="L306" s="24">
        <v>2.73</v>
      </c>
      <c r="M306" s="33">
        <f t="shared" si="241"/>
        <v>72.709999999999994</v>
      </c>
      <c r="N306" s="6">
        <v>42837</v>
      </c>
      <c r="O306" s="1" t="s">
        <v>1642</v>
      </c>
      <c r="P306" s="7" t="s">
        <v>1643</v>
      </c>
      <c r="Q306" s="8">
        <v>1.2</v>
      </c>
      <c r="R306" s="7" t="s">
        <v>78</v>
      </c>
      <c r="T306" s="12"/>
      <c r="V306" s="7"/>
      <c r="AI306" s="42" t="s">
        <v>1644</v>
      </c>
      <c r="AJ306" s="43" t="s">
        <v>1645</v>
      </c>
      <c r="AK306" s="3" t="s">
        <v>1810</v>
      </c>
      <c r="AM306" s="1" t="s">
        <v>799</v>
      </c>
      <c r="AN306" s="1" t="s">
        <v>1636</v>
      </c>
      <c r="AO306" s="13" t="str">
        <f>algandmed!AP306</f>
        <v>VPA on terve. Avamiseks 6-kantvõti 8, sisemine plasttoru ja välimine metalltoru ühel kõrgusel. Veepinnal naftasaaduste kihti pole.</v>
      </c>
      <c r="AP306" s="13" t="str">
        <f>algandmed!AQ306</f>
        <v>Proov võeti pumbaga MP-1.</v>
      </c>
      <c r="AQ306" s="13" t="str">
        <f>algandmed!AR306</f>
        <v>Proovi võtmisel 27.09.2017 oli vett VPA-s 30l, pumba sügavus 7,1m manteltoru otsast. Proov võeti pärast 4-kordse veekoguse välja pumpamist (12 minutit) sagedusel 160Hz (pumbates sagedusega 250Hz alandas 4 minutiga veetaseme pumbani). Q 0,18. S 3,16.</v>
      </c>
      <c r="AR306" s="13" t="str">
        <f>algandmed!AS306</f>
        <v>VPA tuleks nõuetekohaselt likvideerida.</v>
      </c>
      <c r="AS306" s="1" t="s">
        <v>1646</v>
      </c>
      <c r="AU306" s="1">
        <f t="shared" si="195"/>
        <v>5</v>
      </c>
      <c r="AV306" s="1">
        <f t="shared" si="196"/>
        <v>5</v>
      </c>
      <c r="AW306" s="1">
        <f t="shared" si="197"/>
        <v>10</v>
      </c>
      <c r="AX306" s="1">
        <f t="shared" si="198"/>
        <v>12</v>
      </c>
      <c r="AY306" s="1">
        <f t="shared" si="199"/>
        <v>10</v>
      </c>
      <c r="AZ306" s="1">
        <f t="shared" si="200"/>
        <v>11</v>
      </c>
      <c r="BA306" s="1">
        <f t="shared" si="201"/>
        <v>14</v>
      </c>
      <c r="BB306" s="1">
        <f t="shared" si="202"/>
        <v>5</v>
      </c>
      <c r="BC306" s="1">
        <f t="shared" si="203"/>
        <v>4</v>
      </c>
      <c r="BD306" s="1">
        <f t="shared" si="204"/>
        <v>4</v>
      </c>
      <c r="BE306" s="1">
        <f t="shared" si="205"/>
        <v>4</v>
      </c>
      <c r="BF306" s="1">
        <f t="shared" si="206"/>
        <v>4</v>
      </c>
      <c r="BG306" s="1">
        <f t="shared" si="207"/>
        <v>5</v>
      </c>
      <c r="BH306" s="1">
        <f t="shared" si="208"/>
        <v>5</v>
      </c>
      <c r="BI306" s="1">
        <f t="shared" si="209"/>
        <v>63</v>
      </c>
      <c r="BJ306" s="1">
        <f t="shared" si="210"/>
        <v>13</v>
      </c>
      <c r="BK306" s="1">
        <f t="shared" si="211"/>
        <v>3</v>
      </c>
      <c r="BL306" s="1">
        <f t="shared" si="212"/>
        <v>9</v>
      </c>
      <c r="BM306" s="1">
        <f t="shared" si="213"/>
        <v>0</v>
      </c>
      <c r="BN306" s="1">
        <f t="shared" si="214"/>
        <v>0</v>
      </c>
      <c r="BO306" s="1">
        <f t="shared" si="215"/>
        <v>0</v>
      </c>
      <c r="BP306" s="1">
        <f t="shared" si="216"/>
        <v>0</v>
      </c>
      <c r="BQ306" s="1">
        <f t="shared" si="217"/>
        <v>0</v>
      </c>
      <c r="BR306" s="1">
        <f t="shared" si="218"/>
        <v>0</v>
      </c>
      <c r="BS306" s="1">
        <f t="shared" si="219"/>
        <v>0</v>
      </c>
      <c r="BT306" s="1">
        <f t="shared" si="220"/>
        <v>0</v>
      </c>
      <c r="BU306" s="1">
        <f t="shared" si="221"/>
        <v>0</v>
      </c>
      <c r="BV306" s="1">
        <f t="shared" si="222"/>
        <v>0</v>
      </c>
      <c r="BW306" s="1">
        <f t="shared" si="223"/>
        <v>0</v>
      </c>
      <c r="BX306" s="1">
        <f t="shared" si="224"/>
        <v>0</v>
      </c>
      <c r="BY306" s="1">
        <f t="shared" si="225"/>
        <v>0</v>
      </c>
      <c r="BZ306" s="1">
        <f t="shared" si="226"/>
        <v>0</v>
      </c>
      <c r="CA306" s="1">
        <f t="shared" si="227"/>
        <v>0</v>
      </c>
      <c r="CB306" s="1">
        <f t="shared" si="228"/>
        <v>0</v>
      </c>
      <c r="CC306" s="1">
        <f t="shared" si="229"/>
        <v>16</v>
      </c>
      <c r="CD306" s="1">
        <f t="shared" si="230"/>
        <v>8</v>
      </c>
      <c r="CE306" s="1">
        <f t="shared" si="231"/>
        <v>44</v>
      </c>
      <c r="CF306" s="1">
        <f t="shared" si="232"/>
        <v>0</v>
      </c>
      <c r="CG306" s="1">
        <f t="shared" si="233"/>
        <v>6</v>
      </c>
      <c r="CH306" s="1">
        <f t="shared" si="234"/>
        <v>11</v>
      </c>
      <c r="CI306" s="1">
        <f t="shared" si="235"/>
        <v>130</v>
      </c>
      <c r="CJ306" s="1">
        <f t="shared" si="236"/>
        <v>25</v>
      </c>
      <c r="CK306" s="1">
        <f t="shared" si="237"/>
        <v>249</v>
      </c>
      <c r="CL306" s="1">
        <f t="shared" si="238"/>
        <v>39</v>
      </c>
      <c r="CM306" s="1">
        <f t="shared" si="239"/>
        <v>93</v>
      </c>
      <c r="CN306" s="1">
        <f t="shared" si="240"/>
        <v>807</v>
      </c>
    </row>
    <row r="307" spans="1:92" ht="13.15" customHeight="1">
      <c r="B307" s="3" t="s">
        <v>712</v>
      </c>
      <c r="C307" s="1" t="s">
        <v>1647</v>
      </c>
      <c r="D307" s="1" t="s">
        <v>1648</v>
      </c>
      <c r="E307" s="5">
        <v>544150.36</v>
      </c>
      <c r="F307" s="5">
        <v>6587569.4019999998</v>
      </c>
      <c r="G307" s="4" t="s">
        <v>1649</v>
      </c>
      <c r="H307" s="5">
        <v>36.75</v>
      </c>
      <c r="I307" s="5">
        <v>0.64</v>
      </c>
      <c r="J307" s="5">
        <v>3.53</v>
      </c>
      <c r="K307" s="5">
        <v>6</v>
      </c>
      <c r="L307" s="24" t="s">
        <v>1650</v>
      </c>
      <c r="M307" s="24" t="s">
        <v>1651</v>
      </c>
      <c r="N307" s="6">
        <v>42901</v>
      </c>
      <c r="O307" s="1" t="s">
        <v>1652</v>
      </c>
      <c r="P307" s="9" t="s">
        <v>1653</v>
      </c>
      <c r="Q307" s="8">
        <v>5.7</v>
      </c>
      <c r="R307" s="9" t="s">
        <v>390</v>
      </c>
      <c r="AJ307" s="9"/>
      <c r="AK307" s="3" t="s">
        <v>1828</v>
      </c>
      <c r="AM307" s="14" t="s">
        <v>116</v>
      </c>
      <c r="AN307" s="1" t="s">
        <v>117</v>
      </c>
      <c r="AO307" s="13" t="str">
        <f>algandmed!AP307</f>
        <v>VPA on terve. Päis on keere keermes, avamiseks kettvõti. Sisemine 110mm plasttoru on 64cm kaitsetorust madalamal. VPA kinni sügavusel 3,54m. Algne sügavus oli 5,7m. Vett sügavusel 4,18m kaitsetorust pole.</v>
      </c>
      <c r="AP307" s="13" t="str">
        <f>algandmed!AQ307</f>
        <v>Proovi ei saa võtta.</v>
      </c>
      <c r="AQ307" s="13" t="str">
        <f>algandmed!AR307</f>
        <v>-</v>
      </c>
      <c r="AR307" s="13" t="str">
        <f>algandmed!AS307</f>
        <v>VPA tuleks nõuetekohaselt likvideerida.</v>
      </c>
      <c r="AS307" s="1" t="s">
        <v>1654</v>
      </c>
      <c r="AU307" s="1">
        <f t="shared" si="195"/>
        <v>0</v>
      </c>
      <c r="AV307" s="1">
        <f t="shared" si="196"/>
        <v>5</v>
      </c>
      <c r="AW307" s="1">
        <f t="shared" si="197"/>
        <v>10</v>
      </c>
      <c r="AX307" s="1">
        <f t="shared" si="198"/>
        <v>12</v>
      </c>
      <c r="AY307" s="1">
        <f t="shared" si="199"/>
        <v>9</v>
      </c>
      <c r="AZ307" s="1">
        <f t="shared" si="200"/>
        <v>11</v>
      </c>
      <c r="BA307" s="1">
        <f t="shared" si="201"/>
        <v>14</v>
      </c>
      <c r="BB307" s="1">
        <f t="shared" si="202"/>
        <v>5</v>
      </c>
      <c r="BC307" s="1">
        <f t="shared" si="203"/>
        <v>4</v>
      </c>
      <c r="BD307" s="1">
        <f t="shared" si="204"/>
        <v>4</v>
      </c>
      <c r="BE307" s="1">
        <f t="shared" si="205"/>
        <v>1</v>
      </c>
      <c r="BF307" s="1">
        <f t="shared" si="206"/>
        <v>9</v>
      </c>
      <c r="BG307" s="1">
        <f t="shared" si="207"/>
        <v>10</v>
      </c>
      <c r="BH307" s="1">
        <f t="shared" si="208"/>
        <v>5</v>
      </c>
      <c r="BI307" s="1">
        <f t="shared" si="209"/>
        <v>58</v>
      </c>
      <c r="BJ307" s="1">
        <f t="shared" si="210"/>
        <v>45</v>
      </c>
      <c r="BK307" s="1">
        <f t="shared" si="211"/>
        <v>3</v>
      </c>
      <c r="BL307" s="1">
        <f t="shared" si="212"/>
        <v>20</v>
      </c>
      <c r="BM307" s="1">
        <f t="shared" si="213"/>
        <v>0</v>
      </c>
      <c r="BN307" s="1">
        <f t="shared" si="214"/>
        <v>0</v>
      </c>
      <c r="BO307" s="1">
        <f t="shared" si="215"/>
        <v>0</v>
      </c>
      <c r="BP307" s="1">
        <f t="shared" si="216"/>
        <v>0</v>
      </c>
      <c r="BQ307" s="1">
        <f t="shared" si="217"/>
        <v>0</v>
      </c>
      <c r="BR307" s="1">
        <f t="shared" si="218"/>
        <v>0</v>
      </c>
      <c r="BS307" s="1">
        <f t="shared" si="219"/>
        <v>0</v>
      </c>
      <c r="BT307" s="1">
        <f t="shared" si="220"/>
        <v>0</v>
      </c>
      <c r="BU307" s="1">
        <f t="shared" si="221"/>
        <v>0</v>
      </c>
      <c r="BV307" s="1">
        <f t="shared" si="222"/>
        <v>0</v>
      </c>
      <c r="BW307" s="1">
        <f t="shared" si="223"/>
        <v>0</v>
      </c>
      <c r="BX307" s="1">
        <f t="shared" si="224"/>
        <v>0</v>
      </c>
      <c r="BY307" s="1">
        <f t="shared" si="225"/>
        <v>0</v>
      </c>
      <c r="BZ307" s="1">
        <f t="shared" si="226"/>
        <v>0</v>
      </c>
      <c r="CA307" s="1">
        <f t="shared" si="227"/>
        <v>0</v>
      </c>
      <c r="CB307" s="1">
        <f t="shared" si="228"/>
        <v>0</v>
      </c>
      <c r="CC307" s="1">
        <f t="shared" si="229"/>
        <v>0</v>
      </c>
      <c r="CD307" s="1">
        <f t="shared" si="230"/>
        <v>0</v>
      </c>
      <c r="CE307" s="1">
        <f t="shared" si="231"/>
        <v>50</v>
      </c>
      <c r="CF307" s="1">
        <f t="shared" si="232"/>
        <v>0</v>
      </c>
      <c r="CG307" s="1">
        <f t="shared" si="233"/>
        <v>5</v>
      </c>
      <c r="CH307" s="1">
        <f t="shared" si="234"/>
        <v>7</v>
      </c>
      <c r="CI307" s="1">
        <f t="shared" si="235"/>
        <v>204</v>
      </c>
      <c r="CJ307" s="1">
        <f t="shared" si="236"/>
        <v>20</v>
      </c>
      <c r="CK307" s="1">
        <f t="shared" si="237"/>
        <v>1</v>
      </c>
      <c r="CL307" s="1">
        <f t="shared" si="238"/>
        <v>39</v>
      </c>
      <c r="CM307" s="1">
        <f t="shared" si="239"/>
        <v>75</v>
      </c>
      <c r="CN307" s="1">
        <f t="shared" si="240"/>
        <v>626</v>
      </c>
    </row>
    <row r="308" spans="1:92" ht="13.15" customHeight="1">
      <c r="B308" s="3" t="s">
        <v>717</v>
      </c>
      <c r="C308" s="1" t="s">
        <v>1647</v>
      </c>
      <c r="D308" s="1" t="s">
        <v>1648</v>
      </c>
      <c r="E308" s="5">
        <v>544165.13500000001</v>
      </c>
      <c r="F308" s="5">
        <v>6587602.1179999998</v>
      </c>
      <c r="G308" s="4" t="s">
        <v>1649</v>
      </c>
      <c r="H308" s="5">
        <v>37.43</v>
      </c>
      <c r="I308" s="5">
        <v>1.35</v>
      </c>
      <c r="J308" s="5">
        <v>3.88</v>
      </c>
      <c r="K308" s="5">
        <v>4.5</v>
      </c>
      <c r="L308" s="24">
        <v>5.14</v>
      </c>
      <c r="M308" s="24">
        <f>H308-L308</f>
        <v>32.29</v>
      </c>
      <c r="N308" s="6">
        <v>42901</v>
      </c>
      <c r="O308" s="1" t="s">
        <v>1655</v>
      </c>
      <c r="P308" s="9" t="s">
        <v>1653</v>
      </c>
      <c r="Q308" s="8">
        <v>4</v>
      </c>
      <c r="R308" s="9" t="s">
        <v>1455</v>
      </c>
      <c r="AJ308" s="9"/>
      <c r="AK308" s="3" t="s">
        <v>1828</v>
      </c>
      <c r="AM308" s="14" t="s">
        <v>116</v>
      </c>
      <c r="AN308" s="1" t="s">
        <v>117</v>
      </c>
      <c r="AO308" s="13" t="str">
        <f>algandmed!AP308</f>
        <v>VPA on terve. Päis on keere keermes, avamiseks kettvõti. Kaitsetoru lahti, keerleb kaasa. Sisemine 110mm plasttoru on 64cm kaitsetorust madalamal. VPA kinni sügavusel 3,88m maapinnast. Algne sügavus oli 4,0m. Vesi oli sügavusel 5,14m kaitsetorust.</v>
      </c>
      <c r="AP308" s="13" t="str">
        <f>algandmed!AQ308</f>
        <v>Proovi ei saa võtta, vett vähe.</v>
      </c>
      <c r="AQ308" s="13" t="str">
        <f>algandmed!AR308</f>
        <v>-</v>
      </c>
      <c r="AR308" s="13" t="str">
        <f>algandmed!AS308</f>
        <v>VPA tuleks nõuetekohaselt likvideerida.</v>
      </c>
      <c r="AS308" s="1" t="s">
        <v>1654</v>
      </c>
      <c r="AU308" s="1">
        <f t="shared" si="195"/>
        <v>0</v>
      </c>
      <c r="AV308" s="1">
        <f t="shared" si="196"/>
        <v>5</v>
      </c>
      <c r="AW308" s="1">
        <f t="shared" si="197"/>
        <v>10</v>
      </c>
      <c r="AX308" s="1">
        <f t="shared" si="198"/>
        <v>12</v>
      </c>
      <c r="AY308" s="1">
        <f t="shared" si="199"/>
        <v>10</v>
      </c>
      <c r="AZ308" s="1">
        <f t="shared" si="200"/>
        <v>11</v>
      </c>
      <c r="BA308" s="1">
        <f t="shared" si="201"/>
        <v>14</v>
      </c>
      <c r="BB308" s="1">
        <f t="shared" si="202"/>
        <v>5</v>
      </c>
      <c r="BC308" s="1">
        <f t="shared" si="203"/>
        <v>4</v>
      </c>
      <c r="BD308" s="1">
        <f t="shared" si="204"/>
        <v>4</v>
      </c>
      <c r="BE308" s="1">
        <f t="shared" si="205"/>
        <v>3</v>
      </c>
      <c r="BF308" s="1">
        <f t="shared" si="206"/>
        <v>4</v>
      </c>
      <c r="BG308" s="1">
        <f t="shared" si="207"/>
        <v>5</v>
      </c>
      <c r="BH308" s="1">
        <f t="shared" si="208"/>
        <v>5</v>
      </c>
      <c r="BI308" s="1">
        <f t="shared" si="209"/>
        <v>58</v>
      </c>
      <c r="BJ308" s="1">
        <f t="shared" si="210"/>
        <v>45</v>
      </c>
      <c r="BK308" s="1">
        <f t="shared" si="211"/>
        <v>1</v>
      </c>
      <c r="BL308" s="1">
        <f t="shared" si="212"/>
        <v>24</v>
      </c>
      <c r="BM308" s="1">
        <f t="shared" si="213"/>
        <v>0</v>
      </c>
      <c r="BN308" s="1">
        <f t="shared" si="214"/>
        <v>0</v>
      </c>
      <c r="BO308" s="1">
        <f t="shared" si="215"/>
        <v>0</v>
      </c>
      <c r="BP308" s="1">
        <f t="shared" si="216"/>
        <v>0</v>
      </c>
      <c r="BQ308" s="1">
        <f t="shared" si="217"/>
        <v>0</v>
      </c>
      <c r="BR308" s="1">
        <f t="shared" si="218"/>
        <v>0</v>
      </c>
      <c r="BS308" s="1">
        <f t="shared" si="219"/>
        <v>0</v>
      </c>
      <c r="BT308" s="1">
        <f t="shared" si="220"/>
        <v>0</v>
      </c>
      <c r="BU308" s="1">
        <f t="shared" si="221"/>
        <v>0</v>
      </c>
      <c r="BV308" s="1">
        <f t="shared" si="222"/>
        <v>0</v>
      </c>
      <c r="BW308" s="1">
        <f t="shared" si="223"/>
        <v>0</v>
      </c>
      <c r="BX308" s="1">
        <f t="shared" si="224"/>
        <v>0</v>
      </c>
      <c r="BY308" s="1">
        <f t="shared" si="225"/>
        <v>0</v>
      </c>
      <c r="BZ308" s="1">
        <f t="shared" si="226"/>
        <v>0</v>
      </c>
      <c r="CA308" s="1">
        <f t="shared" si="227"/>
        <v>0</v>
      </c>
      <c r="CB308" s="1">
        <f t="shared" si="228"/>
        <v>0</v>
      </c>
      <c r="CC308" s="1">
        <f t="shared" si="229"/>
        <v>0</v>
      </c>
      <c r="CD308" s="1">
        <f t="shared" si="230"/>
        <v>0</v>
      </c>
      <c r="CE308" s="1">
        <f t="shared" si="231"/>
        <v>50</v>
      </c>
      <c r="CF308" s="1">
        <f t="shared" si="232"/>
        <v>0</v>
      </c>
      <c r="CG308" s="1">
        <f t="shared" si="233"/>
        <v>5</v>
      </c>
      <c r="CH308" s="1">
        <f t="shared" si="234"/>
        <v>7</v>
      </c>
      <c r="CI308" s="1">
        <f t="shared" si="235"/>
        <v>247</v>
      </c>
      <c r="CJ308" s="1">
        <f t="shared" si="236"/>
        <v>31</v>
      </c>
      <c r="CK308" s="1">
        <f t="shared" si="237"/>
        <v>1</v>
      </c>
      <c r="CL308" s="1">
        <f t="shared" si="238"/>
        <v>39</v>
      </c>
      <c r="CM308" s="1">
        <f t="shared" si="239"/>
        <v>75</v>
      </c>
      <c r="CN308" s="1">
        <f t="shared" si="240"/>
        <v>675</v>
      </c>
    </row>
    <row r="309" spans="1:92" ht="13.15" customHeight="1">
      <c r="B309" s="3" t="s">
        <v>1718</v>
      </c>
      <c r="C309" s="1" t="s">
        <v>1647</v>
      </c>
      <c r="D309" s="1" t="s">
        <v>1648</v>
      </c>
      <c r="E309" s="5">
        <v>544117.42099999997</v>
      </c>
      <c r="F309" s="5">
        <v>6587559.4280000003</v>
      </c>
      <c r="G309" s="4" t="s">
        <v>1656</v>
      </c>
      <c r="H309" s="5">
        <v>34.67</v>
      </c>
      <c r="I309" s="5">
        <v>0.54</v>
      </c>
      <c r="J309" s="5">
        <v>4</v>
      </c>
      <c r="K309" s="5">
        <v>6.5</v>
      </c>
      <c r="L309" s="24" t="s">
        <v>1657</v>
      </c>
      <c r="M309" s="24" t="s">
        <v>1658</v>
      </c>
      <c r="N309" s="6">
        <v>42901</v>
      </c>
      <c r="O309" s="1" t="s">
        <v>1659</v>
      </c>
      <c r="P309" s="9" t="s">
        <v>1660</v>
      </c>
      <c r="Q309" s="8">
        <v>4</v>
      </c>
      <c r="R309" s="9" t="s">
        <v>1661</v>
      </c>
      <c r="S309" s="8">
        <v>5.8</v>
      </c>
      <c r="T309" s="9" t="s">
        <v>1662</v>
      </c>
      <c r="AJ309" s="9"/>
      <c r="AK309" s="3" t="s">
        <v>1828</v>
      </c>
      <c r="AM309" s="14" t="s">
        <v>116</v>
      </c>
      <c r="AN309" s="1" t="s">
        <v>117</v>
      </c>
      <c r="AO309" s="13" t="str">
        <f>algandmed!AP309</f>
        <v>VPA on terve. Päis on keere keermes, avamiseks kettvõti. Sisemine 110mm plasttoru on 64cm kaitsetorust madalamal. VPA kinni sügavusel 4,0m. Põhjas pehme õline sete. Algne sügavus oli 6,2m. Vett sügavusel 4,54m kaitsetorust pole.</v>
      </c>
      <c r="AP309" s="13" t="str">
        <f>algandmed!AQ309</f>
        <v>Proovi ei saa võtta.</v>
      </c>
      <c r="AQ309" s="13" t="str">
        <f>algandmed!AR309</f>
        <v>-</v>
      </c>
      <c r="AR309" s="13" t="str">
        <f>algandmed!AS309</f>
        <v>VPA puhastada endisele sügavusele 6,2m ja jätkata seiret.</v>
      </c>
      <c r="AS309" s="1" t="s">
        <v>1654</v>
      </c>
      <c r="AU309" s="1">
        <f t="shared" si="195"/>
        <v>0</v>
      </c>
      <c r="AV309" s="1">
        <f t="shared" si="196"/>
        <v>5</v>
      </c>
      <c r="AW309" s="1">
        <f t="shared" si="197"/>
        <v>10</v>
      </c>
      <c r="AX309" s="1">
        <f t="shared" si="198"/>
        <v>12</v>
      </c>
      <c r="AY309" s="1">
        <f t="shared" si="199"/>
        <v>10</v>
      </c>
      <c r="AZ309" s="1">
        <f t="shared" si="200"/>
        <v>11</v>
      </c>
      <c r="BA309" s="1">
        <f t="shared" si="201"/>
        <v>14</v>
      </c>
      <c r="BB309" s="1">
        <f t="shared" si="202"/>
        <v>5</v>
      </c>
      <c r="BC309" s="1">
        <f t="shared" si="203"/>
        <v>4</v>
      </c>
      <c r="BD309" s="1">
        <f t="shared" si="204"/>
        <v>1</v>
      </c>
      <c r="BE309" s="1">
        <f t="shared" si="205"/>
        <v>3</v>
      </c>
      <c r="BF309" s="1">
        <f t="shared" si="206"/>
        <v>9</v>
      </c>
      <c r="BG309" s="1">
        <f t="shared" si="207"/>
        <v>10</v>
      </c>
      <c r="BH309" s="1">
        <f t="shared" si="208"/>
        <v>5</v>
      </c>
      <c r="BI309" s="1">
        <f t="shared" si="209"/>
        <v>58</v>
      </c>
      <c r="BJ309" s="1">
        <f t="shared" si="210"/>
        <v>45</v>
      </c>
      <c r="BK309" s="1">
        <f t="shared" si="211"/>
        <v>1</v>
      </c>
      <c r="BL309" s="1">
        <f t="shared" si="212"/>
        <v>56</v>
      </c>
      <c r="BM309" s="1">
        <f t="shared" si="213"/>
        <v>3</v>
      </c>
      <c r="BN309" s="1">
        <f t="shared" si="214"/>
        <v>51</v>
      </c>
      <c r="BO309" s="1">
        <f t="shared" si="215"/>
        <v>0</v>
      </c>
      <c r="BP309" s="1">
        <f t="shared" si="216"/>
        <v>0</v>
      </c>
      <c r="BQ309" s="1">
        <f t="shared" si="217"/>
        <v>0</v>
      </c>
      <c r="BR309" s="1">
        <f t="shared" si="218"/>
        <v>0</v>
      </c>
      <c r="BS309" s="1">
        <f t="shared" si="219"/>
        <v>0</v>
      </c>
      <c r="BT309" s="1">
        <f t="shared" si="220"/>
        <v>0</v>
      </c>
      <c r="BU309" s="1">
        <f t="shared" si="221"/>
        <v>0</v>
      </c>
      <c r="BV309" s="1">
        <f t="shared" si="222"/>
        <v>0</v>
      </c>
      <c r="BW309" s="1">
        <f t="shared" si="223"/>
        <v>0</v>
      </c>
      <c r="BX309" s="1">
        <f t="shared" si="224"/>
        <v>0</v>
      </c>
      <c r="BY309" s="1">
        <f t="shared" si="225"/>
        <v>0</v>
      </c>
      <c r="BZ309" s="1">
        <f t="shared" si="226"/>
        <v>0</v>
      </c>
      <c r="CA309" s="1">
        <f t="shared" si="227"/>
        <v>0</v>
      </c>
      <c r="CB309" s="1">
        <f t="shared" si="228"/>
        <v>0</v>
      </c>
      <c r="CC309" s="1">
        <f t="shared" si="229"/>
        <v>0</v>
      </c>
      <c r="CD309" s="1">
        <f t="shared" si="230"/>
        <v>0</v>
      </c>
      <c r="CE309" s="1">
        <f t="shared" si="231"/>
        <v>50</v>
      </c>
      <c r="CF309" s="1">
        <f t="shared" si="232"/>
        <v>0</v>
      </c>
      <c r="CG309" s="1">
        <f t="shared" si="233"/>
        <v>5</v>
      </c>
      <c r="CH309" s="1">
        <f t="shared" si="234"/>
        <v>7</v>
      </c>
      <c r="CI309" s="1">
        <f t="shared" si="235"/>
        <v>228</v>
      </c>
      <c r="CJ309" s="1">
        <f t="shared" si="236"/>
        <v>20</v>
      </c>
      <c r="CK309" s="1">
        <f t="shared" si="237"/>
        <v>1</v>
      </c>
      <c r="CL309" s="1">
        <f t="shared" si="238"/>
        <v>57</v>
      </c>
      <c r="CM309" s="1">
        <f t="shared" si="239"/>
        <v>75</v>
      </c>
      <c r="CN309" s="1">
        <f t="shared" si="240"/>
        <v>756</v>
      </c>
    </row>
    <row r="310" spans="1:92" ht="13.15" customHeight="1">
      <c r="B310" s="3" t="s">
        <v>1719</v>
      </c>
      <c r="C310" s="1" t="s">
        <v>1647</v>
      </c>
      <c r="D310" s="1" t="s">
        <v>1648</v>
      </c>
      <c r="E310" s="5">
        <v>544134.30200000003</v>
      </c>
      <c r="F310" s="5">
        <v>6587598.4330000002</v>
      </c>
      <c r="G310" s="4" t="s">
        <v>1656</v>
      </c>
      <c r="H310" s="5">
        <v>34.82</v>
      </c>
      <c r="I310" s="5">
        <v>0.84</v>
      </c>
      <c r="J310" s="5">
        <v>4.05</v>
      </c>
      <c r="K310" s="5">
        <v>5.7</v>
      </c>
      <c r="L310" s="24" t="s">
        <v>1663</v>
      </c>
      <c r="M310" s="24" t="s">
        <v>1664</v>
      </c>
      <c r="N310" s="6">
        <v>42901</v>
      </c>
      <c r="O310" s="1" t="s">
        <v>1665</v>
      </c>
      <c r="P310" s="9" t="s">
        <v>1666</v>
      </c>
      <c r="Q310" s="8">
        <v>2.5</v>
      </c>
      <c r="R310" s="9" t="s">
        <v>1667</v>
      </c>
      <c r="S310" s="8">
        <v>5.5</v>
      </c>
      <c r="T310" s="9" t="s">
        <v>1668</v>
      </c>
      <c r="AJ310" s="9"/>
      <c r="AK310" s="3" t="s">
        <v>1828</v>
      </c>
      <c r="AM310" s="14" t="s">
        <v>116</v>
      </c>
      <c r="AN310" s="1" t="s">
        <v>117</v>
      </c>
      <c r="AO310" s="13" t="str">
        <f>algandmed!AP310</f>
        <v>VPA on terve. Päis on keere keermes, avamiseks kettvõti. Sisemine 110mm plasttoru on 83cm kaitsetorust madalamal. VPA kinni sügavusel 4,05m. Põhjas pehme õline sete. Algne sügavus oli oli 5,5m. Vett sügavusel 4,88m kaitsetorust pole.</v>
      </c>
      <c r="AP310" s="13" t="str">
        <f>algandmed!AQ310</f>
        <v>Proovi ei saa võtta.</v>
      </c>
      <c r="AQ310" s="13" t="str">
        <f>algandmed!AR310</f>
        <v>-</v>
      </c>
      <c r="AR310" s="13" t="str">
        <f>algandmed!AS310</f>
        <v>VPA puhastada endisele sügavusele 5,5m ja jätkata seiret.</v>
      </c>
      <c r="AS310" s="1" t="s">
        <v>1654</v>
      </c>
      <c r="AU310" s="1">
        <f t="shared" si="195"/>
        <v>0</v>
      </c>
      <c r="AV310" s="1">
        <f t="shared" si="196"/>
        <v>5</v>
      </c>
      <c r="AW310" s="1">
        <f t="shared" si="197"/>
        <v>10</v>
      </c>
      <c r="AX310" s="1">
        <f t="shared" si="198"/>
        <v>12</v>
      </c>
      <c r="AY310" s="1">
        <f t="shared" si="199"/>
        <v>10</v>
      </c>
      <c r="AZ310" s="1">
        <f t="shared" si="200"/>
        <v>11</v>
      </c>
      <c r="BA310" s="1">
        <f t="shared" si="201"/>
        <v>14</v>
      </c>
      <c r="BB310" s="1">
        <f t="shared" si="202"/>
        <v>5</v>
      </c>
      <c r="BC310" s="1">
        <f t="shared" si="203"/>
        <v>4</v>
      </c>
      <c r="BD310" s="1">
        <f t="shared" si="204"/>
        <v>4</v>
      </c>
      <c r="BE310" s="1">
        <f t="shared" si="205"/>
        <v>3</v>
      </c>
      <c r="BF310" s="1">
        <f t="shared" si="206"/>
        <v>9</v>
      </c>
      <c r="BG310" s="1">
        <f t="shared" si="207"/>
        <v>10</v>
      </c>
      <c r="BH310" s="1">
        <f t="shared" si="208"/>
        <v>5</v>
      </c>
      <c r="BI310" s="1">
        <f t="shared" si="209"/>
        <v>58</v>
      </c>
      <c r="BJ310" s="1">
        <f t="shared" si="210"/>
        <v>40</v>
      </c>
      <c r="BK310" s="1">
        <f t="shared" si="211"/>
        <v>3</v>
      </c>
      <c r="BL310" s="1">
        <f t="shared" si="212"/>
        <v>58</v>
      </c>
      <c r="BM310" s="1">
        <f t="shared" si="213"/>
        <v>3</v>
      </c>
      <c r="BN310" s="1">
        <f t="shared" si="214"/>
        <v>71</v>
      </c>
      <c r="BO310" s="1">
        <f t="shared" si="215"/>
        <v>0</v>
      </c>
      <c r="BP310" s="1">
        <f t="shared" si="216"/>
        <v>0</v>
      </c>
      <c r="BQ310" s="1">
        <f t="shared" si="217"/>
        <v>0</v>
      </c>
      <c r="BR310" s="1">
        <f t="shared" si="218"/>
        <v>0</v>
      </c>
      <c r="BS310" s="1">
        <f t="shared" si="219"/>
        <v>0</v>
      </c>
      <c r="BT310" s="1">
        <f t="shared" si="220"/>
        <v>0</v>
      </c>
      <c r="BU310" s="1">
        <f t="shared" si="221"/>
        <v>0</v>
      </c>
      <c r="BV310" s="1">
        <f t="shared" si="222"/>
        <v>0</v>
      </c>
      <c r="BW310" s="1">
        <f t="shared" si="223"/>
        <v>0</v>
      </c>
      <c r="BX310" s="1">
        <f t="shared" si="224"/>
        <v>0</v>
      </c>
      <c r="BY310" s="1">
        <f t="shared" si="225"/>
        <v>0</v>
      </c>
      <c r="BZ310" s="1">
        <f t="shared" si="226"/>
        <v>0</v>
      </c>
      <c r="CA310" s="1">
        <f t="shared" si="227"/>
        <v>0</v>
      </c>
      <c r="CB310" s="1">
        <f t="shared" si="228"/>
        <v>0</v>
      </c>
      <c r="CC310" s="1">
        <f t="shared" si="229"/>
        <v>0</v>
      </c>
      <c r="CD310" s="1">
        <f t="shared" si="230"/>
        <v>0</v>
      </c>
      <c r="CE310" s="1">
        <f t="shared" si="231"/>
        <v>50</v>
      </c>
      <c r="CF310" s="1">
        <f t="shared" si="232"/>
        <v>0</v>
      </c>
      <c r="CG310" s="1">
        <f t="shared" si="233"/>
        <v>5</v>
      </c>
      <c r="CH310" s="1">
        <f t="shared" si="234"/>
        <v>7</v>
      </c>
      <c r="CI310" s="1">
        <f t="shared" si="235"/>
        <v>233</v>
      </c>
      <c r="CJ310" s="1">
        <f t="shared" si="236"/>
        <v>20</v>
      </c>
      <c r="CK310" s="1">
        <f t="shared" si="237"/>
        <v>1</v>
      </c>
      <c r="CL310" s="1">
        <f t="shared" si="238"/>
        <v>57</v>
      </c>
      <c r="CM310" s="1">
        <f t="shared" si="239"/>
        <v>75</v>
      </c>
      <c r="CN310" s="1">
        <f t="shared" si="240"/>
        <v>783</v>
      </c>
    </row>
    <row r="311" spans="1:92" ht="13.15" customHeight="1">
      <c r="B311" s="3" t="s">
        <v>1720</v>
      </c>
      <c r="C311" s="1" t="s">
        <v>1647</v>
      </c>
      <c r="D311" s="1" t="s">
        <v>1648</v>
      </c>
      <c r="E311" s="5">
        <v>544152.326</v>
      </c>
      <c r="F311" s="5">
        <v>6587634.5209999997</v>
      </c>
      <c r="G311" s="4" t="s">
        <v>1656</v>
      </c>
      <c r="H311" s="5">
        <v>34.43</v>
      </c>
      <c r="I311" s="5">
        <v>0.52</v>
      </c>
      <c r="J311" s="5">
        <v>4.8</v>
      </c>
      <c r="K311" s="5">
        <v>5.5</v>
      </c>
      <c r="L311" s="24" t="s">
        <v>1669</v>
      </c>
      <c r="M311" s="24" t="s">
        <v>1670</v>
      </c>
      <c r="N311" s="6">
        <v>42901</v>
      </c>
      <c r="O311" s="1" t="s">
        <v>1671</v>
      </c>
      <c r="P311" s="9" t="s">
        <v>179</v>
      </c>
      <c r="Q311" s="8">
        <v>2.5</v>
      </c>
      <c r="R311" s="9" t="s">
        <v>1672</v>
      </c>
      <c r="S311" s="8">
        <v>4.5</v>
      </c>
      <c r="T311" s="9" t="s">
        <v>1455</v>
      </c>
      <c r="AJ311" s="9"/>
      <c r="AK311" s="3" t="s">
        <v>1828</v>
      </c>
      <c r="AM311" s="14" t="s">
        <v>116</v>
      </c>
      <c r="AN311" s="1" t="s">
        <v>117</v>
      </c>
      <c r="AO311" s="13" t="str">
        <f>algandmed!AP311</f>
        <v xml:space="preserve">VPA on terve. Päis on keere keermes, avamiseks kettvõti. Sisemine 110mm plasttoru on 47cm kaitsetorust madalamal. VPA kinni sügavusel 4,8m. Vett sügavusel 5,3m kaitsetorust pole. </v>
      </c>
      <c r="AP311" s="13" t="str">
        <f>algandmed!AQ311</f>
        <v>Proovi ei saa võtta.</v>
      </c>
      <c r="AQ311" s="13" t="str">
        <f>algandmed!AR311</f>
        <v>-</v>
      </c>
      <c r="AR311" s="13" t="str">
        <f>algandmed!AS311</f>
        <v>VPA tuleks nõuetekohaselt likvideerida.</v>
      </c>
      <c r="AS311" s="1" t="s">
        <v>1654</v>
      </c>
      <c r="AU311" s="1">
        <f t="shared" si="195"/>
        <v>0</v>
      </c>
      <c r="AV311" s="1">
        <f t="shared" si="196"/>
        <v>5</v>
      </c>
      <c r="AW311" s="1">
        <f t="shared" si="197"/>
        <v>10</v>
      </c>
      <c r="AX311" s="1">
        <f t="shared" si="198"/>
        <v>12</v>
      </c>
      <c r="AY311" s="1">
        <f t="shared" si="199"/>
        <v>10</v>
      </c>
      <c r="AZ311" s="1">
        <f t="shared" si="200"/>
        <v>11</v>
      </c>
      <c r="BA311" s="1">
        <f t="shared" si="201"/>
        <v>14</v>
      </c>
      <c r="BB311" s="1">
        <f t="shared" si="202"/>
        <v>5</v>
      </c>
      <c r="BC311" s="1">
        <f t="shared" si="203"/>
        <v>4</v>
      </c>
      <c r="BD311" s="1">
        <f t="shared" si="204"/>
        <v>3</v>
      </c>
      <c r="BE311" s="1">
        <f t="shared" si="205"/>
        <v>3</v>
      </c>
      <c r="BF311" s="1">
        <f t="shared" si="206"/>
        <v>8</v>
      </c>
      <c r="BG311" s="1">
        <f t="shared" si="207"/>
        <v>10</v>
      </c>
      <c r="BH311" s="1">
        <f t="shared" si="208"/>
        <v>5</v>
      </c>
      <c r="BI311" s="1">
        <f t="shared" si="209"/>
        <v>58</v>
      </c>
      <c r="BJ311" s="1">
        <f t="shared" si="210"/>
        <v>34</v>
      </c>
      <c r="BK311" s="1">
        <f t="shared" si="211"/>
        <v>3</v>
      </c>
      <c r="BL311" s="1">
        <f t="shared" si="212"/>
        <v>44</v>
      </c>
      <c r="BM311" s="1">
        <f t="shared" si="213"/>
        <v>3</v>
      </c>
      <c r="BN311" s="1">
        <f t="shared" si="214"/>
        <v>24</v>
      </c>
      <c r="BO311" s="1">
        <f t="shared" si="215"/>
        <v>0</v>
      </c>
      <c r="BP311" s="1">
        <f t="shared" si="216"/>
        <v>0</v>
      </c>
      <c r="BQ311" s="1">
        <f t="shared" si="217"/>
        <v>0</v>
      </c>
      <c r="BR311" s="1">
        <f t="shared" si="218"/>
        <v>0</v>
      </c>
      <c r="BS311" s="1">
        <f t="shared" si="219"/>
        <v>0</v>
      </c>
      <c r="BT311" s="1">
        <f t="shared" si="220"/>
        <v>0</v>
      </c>
      <c r="BU311" s="1">
        <f t="shared" si="221"/>
        <v>0</v>
      </c>
      <c r="BV311" s="1">
        <f t="shared" si="222"/>
        <v>0</v>
      </c>
      <c r="BW311" s="1">
        <f t="shared" si="223"/>
        <v>0</v>
      </c>
      <c r="BX311" s="1">
        <f t="shared" si="224"/>
        <v>0</v>
      </c>
      <c r="BY311" s="1">
        <f t="shared" si="225"/>
        <v>0</v>
      </c>
      <c r="BZ311" s="1">
        <f t="shared" si="226"/>
        <v>0</v>
      </c>
      <c r="CA311" s="1">
        <f t="shared" si="227"/>
        <v>0</v>
      </c>
      <c r="CB311" s="1">
        <f t="shared" si="228"/>
        <v>0</v>
      </c>
      <c r="CC311" s="1">
        <f t="shared" si="229"/>
        <v>0</v>
      </c>
      <c r="CD311" s="1">
        <f t="shared" si="230"/>
        <v>0</v>
      </c>
      <c r="CE311" s="1">
        <f t="shared" si="231"/>
        <v>50</v>
      </c>
      <c r="CF311" s="1">
        <f t="shared" si="232"/>
        <v>0</v>
      </c>
      <c r="CG311" s="1">
        <f t="shared" si="233"/>
        <v>5</v>
      </c>
      <c r="CH311" s="1">
        <f t="shared" si="234"/>
        <v>7</v>
      </c>
      <c r="CI311" s="1">
        <f t="shared" si="235"/>
        <v>179</v>
      </c>
      <c r="CJ311" s="1">
        <f t="shared" si="236"/>
        <v>20</v>
      </c>
      <c r="CK311" s="1">
        <f t="shared" si="237"/>
        <v>1</v>
      </c>
      <c r="CL311" s="1">
        <f t="shared" si="238"/>
        <v>39</v>
      </c>
      <c r="CM311" s="1">
        <f t="shared" si="239"/>
        <v>75</v>
      </c>
      <c r="CN311" s="1">
        <f t="shared" si="240"/>
        <v>642</v>
      </c>
    </row>
    <row r="312" spans="1:92" ht="13.15" customHeight="1">
      <c r="B312" s="3" t="s">
        <v>1730</v>
      </c>
      <c r="C312" s="1" t="s">
        <v>1647</v>
      </c>
      <c r="D312" s="1" t="s">
        <v>1648</v>
      </c>
      <c r="E312" s="5">
        <v>544086.19299999997</v>
      </c>
      <c r="F312" s="5">
        <v>6587561.2419999996</v>
      </c>
      <c r="G312" s="4" t="s">
        <v>1673</v>
      </c>
      <c r="H312" s="5">
        <v>35.01</v>
      </c>
      <c r="I312" s="5">
        <v>0.66</v>
      </c>
      <c r="J312" s="5">
        <v>11.75</v>
      </c>
      <c r="K312" s="5">
        <v>14.5</v>
      </c>
      <c r="L312" s="24">
        <v>8.0299999999999994</v>
      </c>
      <c r="M312" s="24">
        <f>H312-L312</f>
        <v>26.979999999999997</v>
      </c>
      <c r="N312" s="6">
        <v>42901</v>
      </c>
      <c r="O312" s="1" t="s">
        <v>1674</v>
      </c>
      <c r="P312" s="9" t="s">
        <v>179</v>
      </c>
      <c r="Q312" s="8">
        <v>0.8</v>
      </c>
      <c r="R312" s="9" t="s">
        <v>1675</v>
      </c>
      <c r="S312" s="8">
        <v>7</v>
      </c>
      <c r="T312" s="9" t="s">
        <v>1676</v>
      </c>
      <c r="U312" s="8">
        <v>13.9</v>
      </c>
      <c r="V312" s="9" t="s">
        <v>1677</v>
      </c>
      <c r="AJ312" s="9"/>
      <c r="AK312" s="3" t="s">
        <v>1828</v>
      </c>
      <c r="AM312" s="14" t="s">
        <v>116</v>
      </c>
      <c r="AN312" s="1" t="s">
        <v>117</v>
      </c>
      <c r="AO312" s="13" t="str">
        <f>algandmed!AP312</f>
        <v>VPA-l puudub päis. Plasttoru 48cm metallkaitsetorust madalamal. Algne sügavus oli 13,8m, põhjas pehme sete, mitte naftasaadus. Veepinnal naftasaaduste kihti pole.</v>
      </c>
      <c r="AP312" s="13" t="str">
        <f>algandmed!AQ312</f>
        <v>Proov võeti pumbaga MP-1.</v>
      </c>
      <c r="AQ312" s="13" t="str">
        <f>algandmed!AR312</f>
        <v>Proovi võtmisel 19.10.2017 oli vett VPA-s 45l, pumba sügavus 12,2m manteltoru otsast. Proov võeti pärast 4-kordse veekoguse välja pumpamist (14 minutit) sagedusel 200Hz. q 0,21. S 0,71.</v>
      </c>
      <c r="AR312" s="13" t="str">
        <f>algandmed!AS312</f>
        <v>VPA puhastada endisele sügavusele 13,8m, sulgeda päisega ja jätkata seiret.</v>
      </c>
      <c r="AS312" s="1" t="s">
        <v>1654</v>
      </c>
      <c r="AU312" s="1">
        <f t="shared" si="195"/>
        <v>0</v>
      </c>
      <c r="AV312" s="1">
        <f t="shared" si="196"/>
        <v>5</v>
      </c>
      <c r="AW312" s="1">
        <f t="shared" si="197"/>
        <v>10</v>
      </c>
      <c r="AX312" s="1">
        <f t="shared" si="198"/>
        <v>12</v>
      </c>
      <c r="AY312" s="1">
        <f t="shared" si="199"/>
        <v>10</v>
      </c>
      <c r="AZ312" s="1">
        <f t="shared" si="200"/>
        <v>11</v>
      </c>
      <c r="BA312" s="1">
        <f t="shared" si="201"/>
        <v>12</v>
      </c>
      <c r="BB312" s="1">
        <f t="shared" si="202"/>
        <v>5</v>
      </c>
      <c r="BC312" s="1">
        <f t="shared" si="203"/>
        <v>4</v>
      </c>
      <c r="BD312" s="1">
        <f t="shared" si="204"/>
        <v>5</v>
      </c>
      <c r="BE312" s="1">
        <f t="shared" si="205"/>
        <v>4</v>
      </c>
      <c r="BF312" s="1">
        <f t="shared" si="206"/>
        <v>4</v>
      </c>
      <c r="BG312" s="1">
        <f t="shared" si="207"/>
        <v>5</v>
      </c>
      <c r="BH312" s="1">
        <f t="shared" si="208"/>
        <v>5</v>
      </c>
      <c r="BI312" s="1">
        <f t="shared" si="209"/>
        <v>59</v>
      </c>
      <c r="BJ312" s="1">
        <f t="shared" si="210"/>
        <v>34</v>
      </c>
      <c r="BK312" s="1">
        <f t="shared" si="211"/>
        <v>3</v>
      </c>
      <c r="BL312" s="1">
        <f t="shared" si="212"/>
        <v>42</v>
      </c>
      <c r="BM312" s="1">
        <f t="shared" si="213"/>
        <v>1</v>
      </c>
      <c r="BN312" s="1">
        <f t="shared" si="214"/>
        <v>17</v>
      </c>
      <c r="BO312" s="1">
        <f t="shared" si="215"/>
        <v>4</v>
      </c>
      <c r="BP312" s="1">
        <f t="shared" si="216"/>
        <v>15</v>
      </c>
      <c r="BQ312" s="1">
        <f t="shared" si="217"/>
        <v>0</v>
      </c>
      <c r="BR312" s="1">
        <f t="shared" si="218"/>
        <v>0</v>
      </c>
      <c r="BS312" s="1">
        <f t="shared" si="219"/>
        <v>0</v>
      </c>
      <c r="BT312" s="1">
        <f t="shared" si="220"/>
        <v>0</v>
      </c>
      <c r="BU312" s="1">
        <f t="shared" si="221"/>
        <v>0</v>
      </c>
      <c r="BV312" s="1">
        <f t="shared" si="222"/>
        <v>0</v>
      </c>
      <c r="BW312" s="1">
        <f t="shared" si="223"/>
        <v>0</v>
      </c>
      <c r="BX312" s="1">
        <f t="shared" si="224"/>
        <v>0</v>
      </c>
      <c r="BY312" s="1">
        <f t="shared" si="225"/>
        <v>0</v>
      </c>
      <c r="BZ312" s="1">
        <f t="shared" si="226"/>
        <v>0</v>
      </c>
      <c r="CA312" s="1">
        <f t="shared" si="227"/>
        <v>0</v>
      </c>
      <c r="CB312" s="1">
        <f t="shared" si="228"/>
        <v>0</v>
      </c>
      <c r="CC312" s="1">
        <f t="shared" si="229"/>
        <v>0</v>
      </c>
      <c r="CD312" s="1">
        <f t="shared" si="230"/>
        <v>0</v>
      </c>
      <c r="CE312" s="1">
        <f t="shared" si="231"/>
        <v>50</v>
      </c>
      <c r="CF312" s="1">
        <f t="shared" si="232"/>
        <v>0</v>
      </c>
      <c r="CG312" s="1">
        <f t="shared" si="233"/>
        <v>5</v>
      </c>
      <c r="CH312" s="1">
        <f t="shared" si="234"/>
        <v>7</v>
      </c>
      <c r="CI312" s="1">
        <f t="shared" si="235"/>
        <v>162</v>
      </c>
      <c r="CJ312" s="1">
        <f t="shared" si="236"/>
        <v>25</v>
      </c>
      <c r="CK312" s="1">
        <f t="shared" si="237"/>
        <v>185</v>
      </c>
      <c r="CL312" s="1">
        <f t="shared" si="238"/>
        <v>75</v>
      </c>
      <c r="CM312" s="1">
        <f t="shared" si="239"/>
        <v>75</v>
      </c>
      <c r="CN312" s="1">
        <f t="shared" si="240"/>
        <v>851</v>
      </c>
    </row>
    <row r="313" spans="1:92" ht="13.15" customHeight="1">
      <c r="B313" s="3" t="s">
        <v>1731</v>
      </c>
      <c r="C313" s="1" t="s">
        <v>1647</v>
      </c>
      <c r="D313" s="1" t="s">
        <v>1648</v>
      </c>
      <c r="E313" s="5">
        <v>544113.70799999998</v>
      </c>
      <c r="F313" s="5">
        <v>6587616.0259999996</v>
      </c>
      <c r="G313" s="4" t="s">
        <v>1673</v>
      </c>
      <c r="H313" s="5">
        <v>35.31</v>
      </c>
      <c r="I313" s="5">
        <v>1.1000000000000001</v>
      </c>
      <c r="J313" s="5">
        <v>10</v>
      </c>
      <c r="K313" s="5">
        <v>10</v>
      </c>
      <c r="L313" s="24" t="s">
        <v>1678</v>
      </c>
      <c r="M313" s="24" t="s">
        <v>1679</v>
      </c>
      <c r="N313" s="6">
        <v>42901</v>
      </c>
      <c r="O313" s="1" t="s">
        <v>1680</v>
      </c>
      <c r="P313" s="9" t="s">
        <v>1681</v>
      </c>
      <c r="Q313" s="8">
        <v>1</v>
      </c>
      <c r="R313" s="9" t="s">
        <v>1682</v>
      </c>
      <c r="S313" s="8">
        <v>3.5</v>
      </c>
      <c r="T313" s="9" t="s">
        <v>1683</v>
      </c>
      <c r="U313" s="8">
        <v>5</v>
      </c>
      <c r="V313" s="9" t="s">
        <v>1684</v>
      </c>
      <c r="W313" s="8">
        <v>8</v>
      </c>
      <c r="X313" s="9" t="s">
        <v>1676</v>
      </c>
      <c r="AJ313" s="9"/>
      <c r="AK313" s="3" t="s">
        <v>1828</v>
      </c>
      <c r="AM313" s="14" t="s">
        <v>116</v>
      </c>
      <c r="AN313" s="1" t="s">
        <v>117</v>
      </c>
      <c r="AO313" s="13" t="str">
        <f>algandmed!AP313</f>
        <v>VPA on terve. Päis on keere keermes, avamiseks kettvõti. Algne sügavus oli 10m. Vett sügavusel 9,52m kaitsetorust pole, põhjas pehme sete.</v>
      </c>
      <c r="AP313" s="13" t="str">
        <f>algandmed!AQ313</f>
        <v>Proovi ei saa võtta.</v>
      </c>
      <c r="AQ313" s="13" t="str">
        <f>algandmed!AR313</f>
        <v>-</v>
      </c>
      <c r="AR313" s="13" t="str">
        <f>algandmed!AS313</f>
        <v xml:space="preserve">Jätkata seiret. </v>
      </c>
      <c r="AS313" s="1" t="s">
        <v>1654</v>
      </c>
      <c r="AU313" s="1">
        <f t="shared" si="195"/>
        <v>0</v>
      </c>
      <c r="AV313" s="1">
        <f t="shared" si="196"/>
        <v>5</v>
      </c>
      <c r="AW313" s="1">
        <f t="shared" si="197"/>
        <v>10</v>
      </c>
      <c r="AX313" s="1">
        <f t="shared" si="198"/>
        <v>12</v>
      </c>
      <c r="AY313" s="1">
        <f t="shared" si="199"/>
        <v>10</v>
      </c>
      <c r="AZ313" s="1">
        <f t="shared" si="200"/>
        <v>11</v>
      </c>
      <c r="BA313" s="1">
        <f t="shared" si="201"/>
        <v>12</v>
      </c>
      <c r="BB313" s="1">
        <f t="shared" si="202"/>
        <v>5</v>
      </c>
      <c r="BC313" s="1">
        <f t="shared" si="203"/>
        <v>3</v>
      </c>
      <c r="BD313" s="1">
        <f t="shared" si="204"/>
        <v>2</v>
      </c>
      <c r="BE313" s="1">
        <f t="shared" si="205"/>
        <v>2</v>
      </c>
      <c r="BF313" s="1">
        <f t="shared" si="206"/>
        <v>9</v>
      </c>
      <c r="BG313" s="1">
        <f t="shared" si="207"/>
        <v>10</v>
      </c>
      <c r="BH313" s="1">
        <f t="shared" si="208"/>
        <v>5</v>
      </c>
      <c r="BI313" s="1">
        <f t="shared" si="209"/>
        <v>58</v>
      </c>
      <c r="BJ313" s="1">
        <f t="shared" si="210"/>
        <v>23</v>
      </c>
      <c r="BK313" s="1">
        <f t="shared" si="211"/>
        <v>1</v>
      </c>
      <c r="BL313" s="1">
        <f t="shared" si="212"/>
        <v>29</v>
      </c>
      <c r="BM313" s="1">
        <f t="shared" si="213"/>
        <v>3</v>
      </c>
      <c r="BN313" s="1">
        <f t="shared" si="214"/>
        <v>14</v>
      </c>
      <c r="BO313" s="1">
        <f t="shared" si="215"/>
        <v>1</v>
      </c>
      <c r="BP313" s="1">
        <f t="shared" si="216"/>
        <v>45</v>
      </c>
      <c r="BQ313" s="1">
        <f t="shared" si="217"/>
        <v>1</v>
      </c>
      <c r="BR313" s="1">
        <f t="shared" si="218"/>
        <v>17</v>
      </c>
      <c r="BS313" s="1">
        <f t="shared" si="219"/>
        <v>0</v>
      </c>
      <c r="BT313" s="1">
        <f t="shared" si="220"/>
        <v>0</v>
      </c>
      <c r="BU313" s="1">
        <f t="shared" si="221"/>
        <v>0</v>
      </c>
      <c r="BV313" s="1">
        <f t="shared" si="222"/>
        <v>0</v>
      </c>
      <c r="BW313" s="1">
        <f t="shared" si="223"/>
        <v>0</v>
      </c>
      <c r="BX313" s="1">
        <f t="shared" si="224"/>
        <v>0</v>
      </c>
      <c r="BY313" s="1">
        <f t="shared" si="225"/>
        <v>0</v>
      </c>
      <c r="BZ313" s="1">
        <f t="shared" si="226"/>
        <v>0</v>
      </c>
      <c r="CA313" s="1">
        <f t="shared" si="227"/>
        <v>0</v>
      </c>
      <c r="CB313" s="1">
        <f t="shared" si="228"/>
        <v>0</v>
      </c>
      <c r="CC313" s="1">
        <f t="shared" si="229"/>
        <v>0</v>
      </c>
      <c r="CD313" s="1">
        <f t="shared" si="230"/>
        <v>0</v>
      </c>
      <c r="CE313" s="1">
        <f t="shared" si="231"/>
        <v>50</v>
      </c>
      <c r="CF313" s="1">
        <f t="shared" si="232"/>
        <v>0</v>
      </c>
      <c r="CG313" s="1">
        <f t="shared" si="233"/>
        <v>5</v>
      </c>
      <c r="CH313" s="1">
        <f t="shared" si="234"/>
        <v>7</v>
      </c>
      <c r="CI313" s="1">
        <f t="shared" si="235"/>
        <v>138</v>
      </c>
      <c r="CJ313" s="1">
        <f t="shared" si="236"/>
        <v>20</v>
      </c>
      <c r="CK313" s="1">
        <f t="shared" si="237"/>
        <v>1</v>
      </c>
      <c r="CL313" s="1">
        <f t="shared" si="238"/>
        <v>16</v>
      </c>
      <c r="CM313" s="1">
        <f t="shared" si="239"/>
        <v>75</v>
      </c>
      <c r="CN313" s="1">
        <f t="shared" si="240"/>
        <v>600</v>
      </c>
    </row>
    <row r="314" spans="1:92" ht="13.15" customHeight="1">
      <c r="B314" s="3" t="s">
        <v>1732</v>
      </c>
      <c r="C314" s="1" t="s">
        <v>1647</v>
      </c>
      <c r="D314" s="1" t="s">
        <v>1648</v>
      </c>
      <c r="E314" s="5">
        <v>544118.25600000005</v>
      </c>
      <c r="F314" s="5">
        <v>6587645.2920000004</v>
      </c>
      <c r="G314" s="4" t="s">
        <v>1673</v>
      </c>
      <c r="H314" s="5">
        <v>33.880000000000003</v>
      </c>
      <c r="I314" s="5">
        <v>0.65</v>
      </c>
      <c r="J314" s="5">
        <v>10.33</v>
      </c>
      <c r="K314" s="5">
        <v>11.5</v>
      </c>
      <c r="L314" s="24">
        <v>10.48</v>
      </c>
      <c r="M314" s="24">
        <f>H314-L314</f>
        <v>23.400000000000002</v>
      </c>
      <c r="N314" s="6">
        <v>42901</v>
      </c>
      <c r="O314" s="1" t="s">
        <v>1685</v>
      </c>
      <c r="P314" s="9" t="s">
        <v>1686</v>
      </c>
      <c r="Q314" s="8">
        <v>3</v>
      </c>
      <c r="R314" s="9" t="s">
        <v>1676</v>
      </c>
      <c r="S314" s="8">
        <v>10.5</v>
      </c>
      <c r="T314" s="9" t="s">
        <v>1687</v>
      </c>
      <c r="AJ314" s="9"/>
      <c r="AK314" s="3" t="s">
        <v>1828</v>
      </c>
      <c r="AM314" s="14" t="s">
        <v>116</v>
      </c>
      <c r="AN314" s="1" t="s">
        <v>117</v>
      </c>
      <c r="AO314" s="13" t="str">
        <f>algandmed!AP314</f>
        <v>VPA on terve. Päis on keere keermes, avamiseks kettvõti. Sisemine 110 plasttoru on kaitsetorust 21cm madalamal. Algne sügavus oli 11,5m. Veepinnal naftasaaduste kihti pole.</v>
      </c>
      <c r="AP314" s="13" t="str">
        <f>algandmed!AQ314</f>
        <v>Proov võeti pumbaga MP-1.</v>
      </c>
      <c r="AQ314" s="13" t="str">
        <f>algandmed!AR314</f>
        <v>Proovi võtmisel 19.10.2017 oli vett VPA-s 21l, pumba sügavus 10,6m manteltoru otsast. Proov võeti pärast 4-kordse veekoguse välja pumpamist (23 minutit) sagedusel 150Hz. q 0,06. S 1,3.</v>
      </c>
      <c r="AR314" s="13" t="str">
        <f>algandmed!AS314</f>
        <v xml:space="preserve">Jätkata seiret. </v>
      </c>
      <c r="AS314" s="1" t="s">
        <v>1654</v>
      </c>
      <c r="AU314" s="1">
        <f t="shared" si="195"/>
        <v>0</v>
      </c>
      <c r="AV314" s="1">
        <f t="shared" si="196"/>
        <v>5</v>
      </c>
      <c r="AW314" s="1">
        <f t="shared" si="197"/>
        <v>10</v>
      </c>
      <c r="AX314" s="1">
        <f t="shared" si="198"/>
        <v>12</v>
      </c>
      <c r="AY314" s="1">
        <f t="shared" si="199"/>
        <v>10</v>
      </c>
      <c r="AZ314" s="1">
        <f t="shared" si="200"/>
        <v>11</v>
      </c>
      <c r="BA314" s="1">
        <f t="shared" si="201"/>
        <v>12</v>
      </c>
      <c r="BB314" s="1">
        <f t="shared" si="202"/>
        <v>5</v>
      </c>
      <c r="BC314" s="1">
        <f t="shared" si="203"/>
        <v>4</v>
      </c>
      <c r="BD314" s="1">
        <f t="shared" si="204"/>
        <v>5</v>
      </c>
      <c r="BE314" s="1">
        <f t="shared" si="205"/>
        <v>4</v>
      </c>
      <c r="BF314" s="1">
        <f t="shared" si="206"/>
        <v>5</v>
      </c>
      <c r="BG314" s="1">
        <f t="shared" si="207"/>
        <v>4</v>
      </c>
      <c r="BH314" s="1">
        <f t="shared" si="208"/>
        <v>5</v>
      </c>
      <c r="BI314" s="1">
        <f t="shared" si="209"/>
        <v>59</v>
      </c>
      <c r="BJ314" s="1">
        <f t="shared" si="210"/>
        <v>30</v>
      </c>
      <c r="BK314" s="1">
        <f t="shared" si="211"/>
        <v>1</v>
      </c>
      <c r="BL314" s="1">
        <f t="shared" si="212"/>
        <v>17</v>
      </c>
      <c r="BM314" s="1">
        <f t="shared" si="213"/>
        <v>4</v>
      </c>
      <c r="BN314" s="1">
        <f t="shared" si="214"/>
        <v>35</v>
      </c>
      <c r="BO314" s="1">
        <f t="shared" si="215"/>
        <v>0</v>
      </c>
      <c r="BP314" s="1">
        <f t="shared" si="216"/>
        <v>0</v>
      </c>
      <c r="BQ314" s="1">
        <f t="shared" si="217"/>
        <v>0</v>
      </c>
      <c r="BR314" s="1">
        <f t="shared" si="218"/>
        <v>0</v>
      </c>
      <c r="BS314" s="1">
        <f t="shared" si="219"/>
        <v>0</v>
      </c>
      <c r="BT314" s="1">
        <f t="shared" si="220"/>
        <v>0</v>
      </c>
      <c r="BU314" s="1">
        <f t="shared" si="221"/>
        <v>0</v>
      </c>
      <c r="BV314" s="1">
        <f t="shared" si="222"/>
        <v>0</v>
      </c>
      <c r="BW314" s="1">
        <f t="shared" si="223"/>
        <v>0</v>
      </c>
      <c r="BX314" s="1">
        <f t="shared" si="224"/>
        <v>0</v>
      </c>
      <c r="BY314" s="1">
        <f t="shared" si="225"/>
        <v>0</v>
      </c>
      <c r="BZ314" s="1">
        <f t="shared" si="226"/>
        <v>0</v>
      </c>
      <c r="CA314" s="1">
        <f t="shared" si="227"/>
        <v>0</v>
      </c>
      <c r="CB314" s="1">
        <f t="shared" si="228"/>
        <v>0</v>
      </c>
      <c r="CC314" s="1">
        <f t="shared" si="229"/>
        <v>0</v>
      </c>
      <c r="CD314" s="1">
        <f t="shared" si="230"/>
        <v>0</v>
      </c>
      <c r="CE314" s="1">
        <f t="shared" si="231"/>
        <v>50</v>
      </c>
      <c r="CF314" s="1">
        <f t="shared" si="232"/>
        <v>0</v>
      </c>
      <c r="CG314" s="1">
        <f t="shared" si="233"/>
        <v>5</v>
      </c>
      <c r="CH314" s="1">
        <f t="shared" si="234"/>
        <v>7</v>
      </c>
      <c r="CI314" s="1">
        <f t="shared" si="235"/>
        <v>172</v>
      </c>
      <c r="CJ314" s="1">
        <f t="shared" si="236"/>
        <v>25</v>
      </c>
      <c r="CK314" s="1">
        <f t="shared" si="237"/>
        <v>184</v>
      </c>
      <c r="CL314" s="1">
        <f t="shared" si="238"/>
        <v>16</v>
      </c>
      <c r="CM314" s="1">
        <f t="shared" si="239"/>
        <v>75</v>
      </c>
      <c r="CN314" s="1">
        <f t="shared" si="240"/>
        <v>772</v>
      </c>
    </row>
    <row r="315" spans="1:92" ht="13.15" customHeight="1">
      <c r="B315" s="3" t="s">
        <v>1733</v>
      </c>
      <c r="C315" s="1" t="s">
        <v>1647</v>
      </c>
      <c r="D315" s="1" t="s">
        <v>1648</v>
      </c>
      <c r="E315" s="5">
        <v>544063.68299999996</v>
      </c>
      <c r="F315" s="5">
        <v>6587678.7999999998</v>
      </c>
      <c r="G315" s="4" t="s">
        <v>1656</v>
      </c>
      <c r="H315" s="5">
        <v>25.45</v>
      </c>
      <c r="I315" s="5">
        <v>0.4</v>
      </c>
      <c r="J315" s="5">
        <v>5.28</v>
      </c>
      <c r="K315" s="5">
        <v>5.2</v>
      </c>
      <c r="L315" s="24">
        <v>1.64</v>
      </c>
      <c r="M315" s="24">
        <f>H315-L315</f>
        <v>23.81</v>
      </c>
      <c r="N315" s="6">
        <v>42901</v>
      </c>
      <c r="O315" s="1" t="s">
        <v>1688</v>
      </c>
      <c r="P315" s="9" t="s">
        <v>1689</v>
      </c>
      <c r="Q315" s="8">
        <v>2.5</v>
      </c>
      <c r="R315" s="9" t="s">
        <v>1676</v>
      </c>
      <c r="S315" s="8">
        <v>5.0999999999999996</v>
      </c>
      <c r="T315" s="9" t="s">
        <v>1677</v>
      </c>
      <c r="AI315" s="42" t="s">
        <v>1690</v>
      </c>
      <c r="AJ315" s="42" t="s">
        <v>1691</v>
      </c>
      <c r="AK315" s="48" t="s">
        <v>1829</v>
      </c>
      <c r="AM315" s="14" t="s">
        <v>116</v>
      </c>
      <c r="AN315" s="1" t="s">
        <v>117</v>
      </c>
      <c r="AO315" s="13" t="str">
        <f>algandmed!AP315</f>
        <v>VPA on terve. Päise avamiseks padrunvõti 17. Sisemine plasttoru on 113mm. VPA põhjas pehme sete, mitte naftasaadus. Veepinnal naftasaaduste kihti pole.</v>
      </c>
      <c r="AP315" s="13" t="str">
        <f>algandmed!AQ315</f>
        <v>Proov võeti pumbaga MP-1.</v>
      </c>
      <c r="AQ315" s="13" t="str">
        <f>algandmed!AR315</f>
        <v>Proovi võtmisel 19.10.2017 oli vett VPA-s 41l, pumba sügavus 4,7m manteltoru otsast. Proov võeti pärast 4-kordse veekoguse välja pumpamist (34 minutit) sagedusel 150Hz (4 minutiga alanes veetase pumbani). q 0,08. S 3,79.</v>
      </c>
      <c r="AR315" s="13" t="str">
        <f>algandmed!AS315</f>
        <v xml:space="preserve">Jätkata seiret. </v>
      </c>
      <c r="AS315" s="1" t="s">
        <v>1654</v>
      </c>
      <c r="AU315" s="1">
        <f t="shared" si="195"/>
        <v>0</v>
      </c>
      <c r="AV315" s="1">
        <f t="shared" si="196"/>
        <v>5</v>
      </c>
      <c r="AW315" s="1">
        <f t="shared" si="197"/>
        <v>10</v>
      </c>
      <c r="AX315" s="1">
        <f t="shared" si="198"/>
        <v>12</v>
      </c>
      <c r="AY315" s="1">
        <f t="shared" si="199"/>
        <v>10</v>
      </c>
      <c r="AZ315" s="1">
        <f t="shared" si="200"/>
        <v>9</v>
      </c>
      <c r="BA315" s="1">
        <f t="shared" si="201"/>
        <v>14</v>
      </c>
      <c r="BB315" s="1">
        <f t="shared" si="202"/>
        <v>5</v>
      </c>
      <c r="BC315" s="1">
        <f t="shared" si="203"/>
        <v>3</v>
      </c>
      <c r="BD315" s="1">
        <f t="shared" si="204"/>
        <v>4</v>
      </c>
      <c r="BE315" s="1">
        <f t="shared" si="205"/>
        <v>3</v>
      </c>
      <c r="BF315" s="1">
        <f t="shared" si="206"/>
        <v>4</v>
      </c>
      <c r="BG315" s="1">
        <f t="shared" si="207"/>
        <v>5</v>
      </c>
      <c r="BH315" s="1">
        <f t="shared" si="208"/>
        <v>5</v>
      </c>
      <c r="BI315" s="1">
        <f t="shared" si="209"/>
        <v>57</v>
      </c>
      <c r="BJ315" s="1">
        <f t="shared" si="210"/>
        <v>38</v>
      </c>
      <c r="BK315" s="1">
        <f t="shared" si="211"/>
        <v>3</v>
      </c>
      <c r="BL315" s="1">
        <f t="shared" si="212"/>
        <v>17</v>
      </c>
      <c r="BM315" s="1">
        <f t="shared" si="213"/>
        <v>3</v>
      </c>
      <c r="BN315" s="1">
        <f t="shared" si="214"/>
        <v>15</v>
      </c>
      <c r="BO315" s="1">
        <f t="shared" si="215"/>
        <v>0</v>
      </c>
      <c r="BP315" s="1">
        <f t="shared" si="216"/>
        <v>0</v>
      </c>
      <c r="BQ315" s="1">
        <f t="shared" si="217"/>
        <v>0</v>
      </c>
      <c r="BR315" s="1">
        <f t="shared" si="218"/>
        <v>0</v>
      </c>
      <c r="BS315" s="1">
        <f t="shared" si="219"/>
        <v>0</v>
      </c>
      <c r="BT315" s="1">
        <f t="shared" si="220"/>
        <v>0</v>
      </c>
      <c r="BU315" s="1">
        <f t="shared" si="221"/>
        <v>0</v>
      </c>
      <c r="BV315" s="1">
        <f t="shared" si="222"/>
        <v>0</v>
      </c>
      <c r="BW315" s="1">
        <f t="shared" si="223"/>
        <v>0</v>
      </c>
      <c r="BX315" s="1">
        <f t="shared" si="224"/>
        <v>0</v>
      </c>
      <c r="BY315" s="1">
        <f t="shared" si="225"/>
        <v>0</v>
      </c>
      <c r="BZ315" s="1">
        <f t="shared" si="226"/>
        <v>0</v>
      </c>
      <c r="CA315" s="1">
        <f t="shared" si="227"/>
        <v>0</v>
      </c>
      <c r="CB315" s="1">
        <f t="shared" si="228"/>
        <v>0</v>
      </c>
      <c r="CC315" s="1">
        <f t="shared" si="229"/>
        <v>18</v>
      </c>
      <c r="CD315" s="1">
        <f t="shared" si="230"/>
        <v>8</v>
      </c>
      <c r="CE315" s="1">
        <f t="shared" si="231"/>
        <v>108</v>
      </c>
      <c r="CF315" s="1">
        <f t="shared" si="232"/>
        <v>0</v>
      </c>
      <c r="CG315" s="1">
        <f t="shared" si="233"/>
        <v>5</v>
      </c>
      <c r="CH315" s="1">
        <f t="shared" si="234"/>
        <v>7</v>
      </c>
      <c r="CI315" s="1">
        <f t="shared" si="235"/>
        <v>151</v>
      </c>
      <c r="CJ315" s="1">
        <f t="shared" si="236"/>
        <v>25</v>
      </c>
      <c r="CK315" s="1">
        <f t="shared" si="237"/>
        <v>220</v>
      </c>
      <c r="CL315" s="1">
        <f t="shared" si="238"/>
        <v>16</v>
      </c>
      <c r="CM315" s="1">
        <f t="shared" si="239"/>
        <v>75</v>
      </c>
      <c r="CN315" s="1">
        <f t="shared" si="240"/>
        <v>855</v>
      </c>
    </row>
    <row r="316" spans="1:92" ht="13.15" customHeight="1">
      <c r="B316" s="3" t="s">
        <v>1692</v>
      </c>
      <c r="C316" s="1" t="s">
        <v>1647</v>
      </c>
      <c r="D316" s="1" t="s">
        <v>1648</v>
      </c>
      <c r="E316" s="5">
        <v>544093.04500000004</v>
      </c>
      <c r="F316" s="5">
        <v>6587697.3499999996</v>
      </c>
      <c r="G316" s="4" t="s">
        <v>1656</v>
      </c>
      <c r="H316" s="5">
        <v>24.83</v>
      </c>
      <c r="I316" s="5">
        <v>0.48</v>
      </c>
      <c r="J316" s="5">
        <v>4.42</v>
      </c>
      <c r="K316" s="5">
        <v>4.5999999999999996</v>
      </c>
      <c r="L316" s="24">
        <v>2.1800000000000002</v>
      </c>
      <c r="M316" s="24">
        <f>H316-L316</f>
        <v>22.65</v>
      </c>
      <c r="N316" s="6">
        <v>42901</v>
      </c>
      <c r="O316" s="1" t="s">
        <v>1693</v>
      </c>
      <c r="P316" s="9" t="s">
        <v>1694</v>
      </c>
      <c r="Q316" s="8">
        <v>0.5</v>
      </c>
      <c r="R316" s="9" t="s">
        <v>1695</v>
      </c>
      <c r="S316" s="8">
        <v>4.0999999999999996</v>
      </c>
      <c r="T316" s="9" t="s">
        <v>1696</v>
      </c>
      <c r="U316" s="8">
        <v>4.4000000000000004</v>
      </c>
      <c r="V316" s="9" t="s">
        <v>1677</v>
      </c>
      <c r="AI316" s="42" t="s">
        <v>1690</v>
      </c>
      <c r="AJ316" s="42" t="s">
        <v>1691</v>
      </c>
      <c r="AK316" s="48" t="s">
        <v>1829</v>
      </c>
      <c r="AM316" s="14" t="s">
        <v>116</v>
      </c>
      <c r="AN316" s="1" t="s">
        <v>117</v>
      </c>
      <c r="AO316" s="13" t="str">
        <f>algandmed!AP316</f>
        <v xml:space="preserve">VPA on terve. Päise avamiseks padrunvõti 17. Sisemine 50mm plasttoru on 1cm kaitsetorust madalamal. VPA põhjas pehme sete, mitte naftasaadus. Veepinnal naftasaaduste kihti pole. </v>
      </c>
      <c r="AP316" s="13" t="str">
        <f>algandmed!AQ316</f>
        <v>Proov võeti pumbaga MP-1.</v>
      </c>
      <c r="AQ316" s="13" t="str">
        <f>algandmed!AR316</f>
        <v>Proovi võtmisel 19.10.2017 oli vett VPA-s 5,6l, pumba sügavus 4,7m manteltoru otsast. Proov võeti pärast 4-kordse veekoguse välja pumpamist (4 minutit) sagedusel 130Hz (50 sekundiga alanes veetase pumbani). q 0,11. S 2,55.</v>
      </c>
      <c r="AR316" s="13" t="str">
        <f>algandmed!AS316</f>
        <v xml:space="preserve">Jätkata seiret. </v>
      </c>
      <c r="AS316" s="1" t="s">
        <v>1697</v>
      </c>
      <c r="AU316" s="1">
        <f t="shared" si="195"/>
        <v>0</v>
      </c>
      <c r="AV316" s="1">
        <f t="shared" si="196"/>
        <v>6</v>
      </c>
      <c r="AW316" s="1">
        <f t="shared" si="197"/>
        <v>10</v>
      </c>
      <c r="AX316" s="1">
        <f t="shared" si="198"/>
        <v>12</v>
      </c>
      <c r="AY316" s="1">
        <f t="shared" si="199"/>
        <v>10</v>
      </c>
      <c r="AZ316" s="1">
        <f t="shared" si="200"/>
        <v>10</v>
      </c>
      <c r="BA316" s="1">
        <f t="shared" si="201"/>
        <v>14</v>
      </c>
      <c r="BB316" s="1">
        <f t="shared" si="202"/>
        <v>5</v>
      </c>
      <c r="BC316" s="1">
        <f t="shared" si="203"/>
        <v>4</v>
      </c>
      <c r="BD316" s="1">
        <f t="shared" si="204"/>
        <v>4</v>
      </c>
      <c r="BE316" s="1">
        <f t="shared" si="205"/>
        <v>3</v>
      </c>
      <c r="BF316" s="1">
        <f t="shared" si="206"/>
        <v>4</v>
      </c>
      <c r="BG316" s="1">
        <f t="shared" si="207"/>
        <v>5</v>
      </c>
      <c r="BH316" s="1">
        <f t="shared" si="208"/>
        <v>5</v>
      </c>
      <c r="BI316" s="1">
        <f t="shared" si="209"/>
        <v>45</v>
      </c>
      <c r="BJ316" s="1">
        <f t="shared" si="210"/>
        <v>55</v>
      </c>
      <c r="BK316" s="1">
        <f t="shared" si="211"/>
        <v>3</v>
      </c>
      <c r="BL316" s="1">
        <f t="shared" si="212"/>
        <v>56</v>
      </c>
      <c r="BM316" s="1">
        <f t="shared" si="213"/>
        <v>3</v>
      </c>
      <c r="BN316" s="1">
        <f t="shared" si="214"/>
        <v>50</v>
      </c>
      <c r="BO316" s="1">
        <f t="shared" si="215"/>
        <v>3</v>
      </c>
      <c r="BP316" s="1">
        <f t="shared" si="216"/>
        <v>15</v>
      </c>
      <c r="BQ316" s="1">
        <f t="shared" si="217"/>
        <v>0</v>
      </c>
      <c r="BR316" s="1">
        <f t="shared" si="218"/>
        <v>0</v>
      </c>
      <c r="BS316" s="1">
        <f t="shared" si="219"/>
        <v>0</v>
      </c>
      <c r="BT316" s="1">
        <f t="shared" si="220"/>
        <v>0</v>
      </c>
      <c r="BU316" s="1">
        <f t="shared" si="221"/>
        <v>0</v>
      </c>
      <c r="BV316" s="1">
        <f t="shared" si="222"/>
        <v>0</v>
      </c>
      <c r="BW316" s="1">
        <f t="shared" si="223"/>
        <v>0</v>
      </c>
      <c r="BX316" s="1">
        <f t="shared" si="224"/>
        <v>0</v>
      </c>
      <c r="BY316" s="1">
        <f t="shared" si="225"/>
        <v>0</v>
      </c>
      <c r="BZ316" s="1">
        <f t="shared" si="226"/>
        <v>0</v>
      </c>
      <c r="CA316" s="1">
        <f t="shared" si="227"/>
        <v>0</v>
      </c>
      <c r="CB316" s="1">
        <f t="shared" si="228"/>
        <v>0</v>
      </c>
      <c r="CC316" s="1">
        <f t="shared" si="229"/>
        <v>18</v>
      </c>
      <c r="CD316" s="1">
        <f t="shared" si="230"/>
        <v>8</v>
      </c>
      <c r="CE316" s="1">
        <f t="shared" si="231"/>
        <v>108</v>
      </c>
      <c r="CF316" s="1">
        <f t="shared" si="232"/>
        <v>0</v>
      </c>
      <c r="CG316" s="1">
        <f t="shared" si="233"/>
        <v>5</v>
      </c>
      <c r="CH316" s="1">
        <f t="shared" si="234"/>
        <v>7</v>
      </c>
      <c r="CI316" s="1">
        <f t="shared" si="235"/>
        <v>178</v>
      </c>
      <c r="CJ316" s="1">
        <f t="shared" si="236"/>
        <v>25</v>
      </c>
      <c r="CK316" s="1">
        <f t="shared" si="237"/>
        <v>222</v>
      </c>
      <c r="CL316" s="1">
        <f t="shared" si="238"/>
        <v>16</v>
      </c>
      <c r="CM316" s="1">
        <f t="shared" si="239"/>
        <v>59</v>
      </c>
      <c r="CN316" s="1">
        <f t="shared" si="240"/>
        <v>968</v>
      </c>
    </row>
    <row r="317" spans="1:92" ht="13.15" customHeight="1">
      <c r="B317" s="3" t="s">
        <v>1698</v>
      </c>
      <c r="C317" s="1" t="s">
        <v>1647</v>
      </c>
      <c r="D317" s="1" t="s">
        <v>1648</v>
      </c>
      <c r="E317" s="5">
        <v>544135.84900000005</v>
      </c>
      <c r="F317" s="5">
        <v>6587597.5250000004</v>
      </c>
      <c r="G317" s="4" t="s">
        <v>1649</v>
      </c>
      <c r="H317" s="5">
        <v>34.979999999999997</v>
      </c>
      <c r="I317" s="5">
        <v>0.36</v>
      </c>
      <c r="J317" s="5">
        <v>7.33</v>
      </c>
      <c r="K317" s="5">
        <v>9.8000000000000007</v>
      </c>
      <c r="L317" s="24" t="s">
        <v>1699</v>
      </c>
      <c r="M317" s="24" t="s">
        <v>1700</v>
      </c>
      <c r="N317" s="6">
        <v>42901</v>
      </c>
      <c r="O317" s="1" t="s">
        <v>1701</v>
      </c>
      <c r="P317" s="9" t="s">
        <v>1702</v>
      </c>
      <c r="Q317" s="8">
        <v>3.8</v>
      </c>
      <c r="R317" s="9" t="s">
        <v>1703</v>
      </c>
      <c r="S317" s="8">
        <v>5.8</v>
      </c>
      <c r="T317" s="9" t="s">
        <v>1704</v>
      </c>
      <c r="U317" s="8">
        <v>9.8000000000000007</v>
      </c>
      <c r="V317" s="9" t="s">
        <v>327</v>
      </c>
      <c r="AJ317" s="9"/>
      <c r="AK317" s="3" t="s">
        <v>1828</v>
      </c>
      <c r="AM317" s="14" t="s">
        <v>116</v>
      </c>
      <c r="AN317" s="1" t="s">
        <v>117</v>
      </c>
      <c r="AO317" s="13" t="str">
        <f>algandmed!AP317</f>
        <v>VPA on terve. Päis on keere keermes, avamiseks kettvõti. VPA kinni sügavusel 7,25m maapinnast. Põhjas pehme sete, kuid mitte naftasaadus. Algne sügavus oli 9,8m. Vett sügavusel 7,61m kaitsetorust pole.</v>
      </c>
      <c r="AP317" s="13" t="str">
        <f>algandmed!AQ317</f>
        <v>Proovi ei saa võtta.</v>
      </c>
      <c r="AQ317" s="13" t="str">
        <f>algandmed!AR317</f>
        <v>-</v>
      </c>
      <c r="AR317" s="13" t="str">
        <f>algandmed!AS317</f>
        <v>VPA puhastada endisele sügavusele 9,8m ja jätkata seiret.</v>
      </c>
      <c r="AS317" s="1" t="s">
        <v>1654</v>
      </c>
      <c r="AU317" s="1">
        <f t="shared" si="195"/>
        <v>0</v>
      </c>
      <c r="AV317" s="1">
        <f t="shared" si="196"/>
        <v>6</v>
      </c>
      <c r="AW317" s="1">
        <f t="shared" si="197"/>
        <v>10</v>
      </c>
      <c r="AX317" s="1">
        <f t="shared" si="198"/>
        <v>12</v>
      </c>
      <c r="AY317" s="1">
        <f t="shared" si="199"/>
        <v>10</v>
      </c>
      <c r="AZ317" s="1">
        <f t="shared" si="200"/>
        <v>11</v>
      </c>
      <c r="BA317" s="1">
        <f t="shared" si="201"/>
        <v>14</v>
      </c>
      <c r="BB317" s="1">
        <f t="shared" si="202"/>
        <v>5</v>
      </c>
      <c r="BC317" s="1">
        <f t="shared" si="203"/>
        <v>4</v>
      </c>
      <c r="BD317" s="1">
        <f t="shared" si="204"/>
        <v>4</v>
      </c>
      <c r="BE317" s="1">
        <f t="shared" si="205"/>
        <v>3</v>
      </c>
      <c r="BF317" s="1">
        <f t="shared" si="206"/>
        <v>9</v>
      </c>
      <c r="BG317" s="1">
        <f t="shared" si="207"/>
        <v>10</v>
      </c>
      <c r="BH317" s="1">
        <f t="shared" si="208"/>
        <v>5</v>
      </c>
      <c r="BI317" s="1">
        <f t="shared" si="209"/>
        <v>42</v>
      </c>
      <c r="BJ317" s="1">
        <f t="shared" si="210"/>
        <v>41</v>
      </c>
      <c r="BK317" s="1">
        <f t="shared" si="211"/>
        <v>3</v>
      </c>
      <c r="BL317" s="1">
        <f t="shared" si="212"/>
        <v>22</v>
      </c>
      <c r="BM317" s="1">
        <f t="shared" si="213"/>
        <v>3</v>
      </c>
      <c r="BN317" s="1">
        <f t="shared" si="214"/>
        <v>30</v>
      </c>
      <c r="BO317" s="1">
        <f t="shared" si="215"/>
        <v>3</v>
      </c>
      <c r="BP317" s="1">
        <f t="shared" si="216"/>
        <v>19</v>
      </c>
      <c r="BQ317" s="1">
        <f t="shared" si="217"/>
        <v>0</v>
      </c>
      <c r="BR317" s="1">
        <f t="shared" si="218"/>
        <v>0</v>
      </c>
      <c r="BS317" s="1">
        <f t="shared" si="219"/>
        <v>0</v>
      </c>
      <c r="BT317" s="1">
        <f t="shared" si="220"/>
        <v>0</v>
      </c>
      <c r="BU317" s="1">
        <f t="shared" si="221"/>
        <v>0</v>
      </c>
      <c r="BV317" s="1">
        <f t="shared" si="222"/>
        <v>0</v>
      </c>
      <c r="BW317" s="1">
        <f t="shared" si="223"/>
        <v>0</v>
      </c>
      <c r="BX317" s="1">
        <f t="shared" si="224"/>
        <v>0</v>
      </c>
      <c r="BY317" s="1">
        <f t="shared" si="225"/>
        <v>0</v>
      </c>
      <c r="BZ317" s="1">
        <f t="shared" si="226"/>
        <v>0</v>
      </c>
      <c r="CA317" s="1">
        <f t="shared" si="227"/>
        <v>0</v>
      </c>
      <c r="CB317" s="1">
        <f t="shared" si="228"/>
        <v>0</v>
      </c>
      <c r="CC317" s="1">
        <f t="shared" si="229"/>
        <v>0</v>
      </c>
      <c r="CD317" s="1">
        <f t="shared" si="230"/>
        <v>0</v>
      </c>
      <c r="CE317" s="1">
        <f t="shared" si="231"/>
        <v>50</v>
      </c>
      <c r="CF317" s="1">
        <f t="shared" si="232"/>
        <v>0</v>
      </c>
      <c r="CG317" s="1">
        <f t="shared" si="233"/>
        <v>5</v>
      </c>
      <c r="CH317" s="1">
        <f t="shared" si="234"/>
        <v>7</v>
      </c>
      <c r="CI317" s="1">
        <f t="shared" si="235"/>
        <v>201</v>
      </c>
      <c r="CJ317" s="1">
        <f t="shared" si="236"/>
        <v>20</v>
      </c>
      <c r="CK317" s="1">
        <f t="shared" si="237"/>
        <v>1</v>
      </c>
      <c r="CL317" s="1">
        <f t="shared" si="238"/>
        <v>57</v>
      </c>
      <c r="CM317" s="1">
        <f t="shared" si="239"/>
        <v>75</v>
      </c>
      <c r="CN317" s="1">
        <f t="shared" si="240"/>
        <v>682</v>
      </c>
    </row>
    <row r="318" spans="1:92" ht="13.15" customHeight="1">
      <c r="A318" s="2">
        <v>19833</v>
      </c>
      <c r="B318" s="3" t="s">
        <v>1721</v>
      </c>
      <c r="C318" s="13" t="s">
        <v>1705</v>
      </c>
      <c r="D318" s="3" t="s">
        <v>1706</v>
      </c>
      <c r="E318" s="5">
        <v>428216.60800000001</v>
      </c>
      <c r="F318" s="5">
        <v>6540257.3470000001</v>
      </c>
      <c r="G318" s="4" t="s">
        <v>431</v>
      </c>
      <c r="H318" s="5">
        <v>4.22</v>
      </c>
      <c r="I318" s="5">
        <v>0.25</v>
      </c>
      <c r="J318" s="5">
        <v>13.8</v>
      </c>
      <c r="K318" s="5">
        <v>14</v>
      </c>
      <c r="L318" s="24">
        <v>1.21</v>
      </c>
      <c r="M318" s="33">
        <f>H318-L318</f>
        <v>3.01</v>
      </c>
      <c r="N318" s="6">
        <v>42830</v>
      </c>
      <c r="O318" s="1" t="s">
        <v>1707</v>
      </c>
      <c r="P318" s="9" t="s">
        <v>83</v>
      </c>
      <c r="Q318" s="8">
        <v>0.3</v>
      </c>
      <c r="R318" s="9" t="s">
        <v>1708</v>
      </c>
      <c r="S318" s="8">
        <v>4.4000000000000004</v>
      </c>
      <c r="T318" s="9" t="s">
        <v>1709</v>
      </c>
      <c r="U318" s="8">
        <v>7.3</v>
      </c>
      <c r="V318" s="9" t="s">
        <v>1710</v>
      </c>
      <c r="W318" s="8">
        <v>7.8</v>
      </c>
      <c r="X318" s="9" t="s">
        <v>1711</v>
      </c>
      <c r="Y318" s="8">
        <v>8.6999999999999993</v>
      </c>
      <c r="Z318" s="9" t="s">
        <v>1712</v>
      </c>
      <c r="AI318" s="1" t="s">
        <v>522</v>
      </c>
      <c r="AJ318" s="9"/>
      <c r="AM318" s="1" t="s">
        <v>306</v>
      </c>
      <c r="AN318" s="1" t="s">
        <v>522</v>
      </c>
      <c r="AO318" s="13" t="str">
        <f>algandmed!AP318</f>
        <v>VPA on terve. Paigaldatud uus sinine päis, avamiseks 6-kantvõti 8. Veepinnal naftasaaduste kihti pole.</v>
      </c>
      <c r="AP318" s="13" t="str">
        <f>algandmed!AQ318</f>
        <v>Proovi võeti pumbaga MP-1.</v>
      </c>
      <c r="AQ318" s="13" t="str">
        <f>algandmed!AR318</f>
        <v>Proovi võtmisel 05.04.2017 oli vett VPA-s 118l, pumba sügavus 5m  manteltoru otsast. Proov võeti pärast 4-kordse mahu välja pumpamist (22 minutit) sagedusel 250Hz. Vee vool on VPA-sse suur. q 0,37. S 0,09.</v>
      </c>
      <c r="AR318" s="13" t="str">
        <f>algandmed!AS318</f>
        <v xml:space="preserve">Jätkata seiret. </v>
      </c>
      <c r="AS318" s="1" t="s">
        <v>1713</v>
      </c>
      <c r="AU318" s="1">
        <f t="shared" si="195"/>
        <v>5</v>
      </c>
      <c r="AV318" s="1">
        <f t="shared" si="196"/>
        <v>4</v>
      </c>
      <c r="AW318" s="1">
        <f t="shared" si="197"/>
        <v>10</v>
      </c>
      <c r="AX318" s="1">
        <f t="shared" si="198"/>
        <v>17</v>
      </c>
      <c r="AY318" s="1">
        <f t="shared" si="199"/>
        <v>10</v>
      </c>
      <c r="AZ318" s="1">
        <f t="shared" si="200"/>
        <v>11</v>
      </c>
      <c r="BA318" s="1">
        <f t="shared" si="201"/>
        <v>20</v>
      </c>
      <c r="BB318" s="1">
        <f t="shared" si="202"/>
        <v>4</v>
      </c>
      <c r="BC318" s="1">
        <f t="shared" si="203"/>
        <v>4</v>
      </c>
      <c r="BD318" s="1">
        <f t="shared" si="204"/>
        <v>4</v>
      </c>
      <c r="BE318" s="1">
        <f t="shared" si="205"/>
        <v>2</v>
      </c>
      <c r="BF318" s="1">
        <f t="shared" si="206"/>
        <v>4</v>
      </c>
      <c r="BG318" s="1">
        <f t="shared" si="207"/>
        <v>4</v>
      </c>
      <c r="BH318" s="1">
        <f t="shared" si="208"/>
        <v>5</v>
      </c>
      <c r="BI318" s="1">
        <f t="shared" si="209"/>
        <v>39</v>
      </c>
      <c r="BJ318" s="1">
        <f t="shared" si="210"/>
        <v>4</v>
      </c>
      <c r="BK318" s="1">
        <f t="shared" si="211"/>
        <v>3</v>
      </c>
      <c r="BL318" s="1">
        <f t="shared" si="212"/>
        <v>85</v>
      </c>
      <c r="BM318" s="1">
        <f t="shared" si="213"/>
        <v>3</v>
      </c>
      <c r="BN318" s="1">
        <f t="shared" si="214"/>
        <v>22</v>
      </c>
      <c r="BO318" s="1">
        <f t="shared" si="215"/>
        <v>3</v>
      </c>
      <c r="BP318" s="1">
        <f t="shared" si="216"/>
        <v>58</v>
      </c>
      <c r="BQ318" s="1">
        <f t="shared" si="217"/>
        <v>3</v>
      </c>
      <c r="BR318" s="1">
        <f t="shared" si="218"/>
        <v>70</v>
      </c>
      <c r="BS318" s="1">
        <f t="shared" si="219"/>
        <v>3</v>
      </c>
      <c r="BT318" s="1">
        <f t="shared" si="220"/>
        <v>43</v>
      </c>
      <c r="BU318" s="1">
        <f t="shared" si="221"/>
        <v>0</v>
      </c>
      <c r="BV318" s="1">
        <f t="shared" si="222"/>
        <v>0</v>
      </c>
      <c r="BW318" s="1">
        <f t="shared" si="223"/>
        <v>0</v>
      </c>
      <c r="BX318" s="1">
        <f t="shared" si="224"/>
        <v>0</v>
      </c>
      <c r="BY318" s="1">
        <f t="shared" si="225"/>
        <v>0</v>
      </c>
      <c r="BZ318" s="1">
        <f t="shared" si="226"/>
        <v>0</v>
      </c>
      <c r="CA318" s="1">
        <f t="shared" si="227"/>
        <v>0</v>
      </c>
      <c r="CB318" s="1">
        <f t="shared" si="228"/>
        <v>0</v>
      </c>
      <c r="CC318" s="1">
        <f t="shared" si="229"/>
        <v>11</v>
      </c>
      <c r="CD318" s="1">
        <f t="shared" si="230"/>
        <v>0</v>
      </c>
      <c r="CE318" s="1">
        <f t="shared" si="231"/>
        <v>0</v>
      </c>
      <c r="CF318" s="1">
        <f t="shared" si="232"/>
        <v>0</v>
      </c>
      <c r="CG318" s="1">
        <f t="shared" si="233"/>
        <v>4</v>
      </c>
      <c r="CH318" s="1">
        <f t="shared" si="234"/>
        <v>11</v>
      </c>
      <c r="CI318" s="1">
        <f t="shared" si="235"/>
        <v>102</v>
      </c>
      <c r="CJ318" s="1">
        <f t="shared" si="236"/>
        <v>26</v>
      </c>
      <c r="CK318" s="1">
        <f t="shared" si="237"/>
        <v>205</v>
      </c>
      <c r="CL318" s="1">
        <f t="shared" si="238"/>
        <v>16</v>
      </c>
      <c r="CM318" s="1">
        <f t="shared" si="239"/>
        <v>47</v>
      </c>
      <c r="CN318" s="1">
        <f t="shared" si="240"/>
        <v>862</v>
      </c>
    </row>
    <row r="319" spans="1:92" ht="13.15" customHeight="1" thickBot="1">
      <c r="A319" s="68">
        <v>19834</v>
      </c>
      <c r="B319" s="69" t="s">
        <v>1722</v>
      </c>
      <c r="C319" s="70" t="s">
        <v>1705</v>
      </c>
      <c r="D319" s="69" t="s">
        <v>1706</v>
      </c>
      <c r="E319" s="71">
        <v>428366.84100000001</v>
      </c>
      <c r="F319" s="71">
        <v>6539907.4380000001</v>
      </c>
      <c r="G319" s="72" t="s">
        <v>431</v>
      </c>
      <c r="H319" s="71">
        <v>6.08</v>
      </c>
      <c r="I319" s="71">
        <v>0.8</v>
      </c>
      <c r="J319" s="71">
        <v>9.9</v>
      </c>
      <c r="K319" s="71">
        <v>12</v>
      </c>
      <c r="L319" s="73">
        <v>2.06</v>
      </c>
      <c r="M319" s="74">
        <f>H319-L319</f>
        <v>4.0199999999999996</v>
      </c>
      <c r="N319" s="75">
        <v>42830</v>
      </c>
      <c r="O319" s="76" t="s">
        <v>1714</v>
      </c>
      <c r="P319" s="77" t="s">
        <v>1715</v>
      </c>
      <c r="Q319" s="78">
        <v>0.8</v>
      </c>
      <c r="R319" s="77" t="s">
        <v>83</v>
      </c>
      <c r="S319" s="78">
        <v>0.9</v>
      </c>
      <c r="T319" s="77" t="s">
        <v>1716</v>
      </c>
      <c r="U319" s="78">
        <v>2.5</v>
      </c>
      <c r="V319" s="77" t="s">
        <v>1709</v>
      </c>
      <c r="W319" s="78">
        <v>4.9000000000000004</v>
      </c>
      <c r="X319" s="77" t="s">
        <v>1717</v>
      </c>
      <c r="Y319" s="78">
        <v>5.7</v>
      </c>
      <c r="Z319" s="77" t="s">
        <v>1711</v>
      </c>
      <c r="AA319" s="78">
        <v>6.7</v>
      </c>
      <c r="AB319" s="77" t="s">
        <v>1712</v>
      </c>
      <c r="AC319" s="78"/>
      <c r="AD319" s="77"/>
      <c r="AE319" s="78"/>
      <c r="AF319" s="77"/>
      <c r="AG319" s="78"/>
      <c r="AH319" s="77"/>
      <c r="AI319" s="76" t="s">
        <v>522</v>
      </c>
      <c r="AJ319" s="77"/>
      <c r="AK319" s="69"/>
      <c r="AL319" s="76"/>
      <c r="AM319" s="76" t="s">
        <v>306</v>
      </c>
      <c r="AN319" s="76" t="s">
        <v>522</v>
      </c>
      <c r="AO319" s="70" t="str">
        <f>algandmed!AP319</f>
        <v>VPA on terve. Paigaldatud uus sinine päis, avamiseks 6-kantvõti 8; Veepinnal naftasaaduste kihti pole. Algne sügavus oli oli 12m.</v>
      </c>
      <c r="AP319" s="70" t="str">
        <f>algandmed!AQ319</f>
        <v>Proovi võeti pumbaga MP-1. Pumpamisel tuli palju savikat setet, mille läbi ka puuraugu sügavus mõnevõrra suurenes 16cm (9,75-9,91m).</v>
      </c>
      <c r="AQ319" s="70" t="str">
        <f>algandmed!AR319</f>
        <v>Proovi võtmisel 05.04.2017 oli vett VPA-s 83l, pumba sügavus 5m manteltoru otsast. Proov võeti pärast 4-kordse mahu välja pumpamist (17 minutit) sagedusel 250Hz. Vee vool on VPA-sse keskmine. q 0,33. S 2,14.</v>
      </c>
      <c r="AR319" s="70" t="str">
        <f>algandmed!AS319</f>
        <v>Jätkata seiret. Kaaluda võib puhastuspesu, mis suurendaks erideebitit.</v>
      </c>
      <c r="AS319" s="76" t="s">
        <v>1713</v>
      </c>
      <c r="AT319" s="76"/>
      <c r="AU319" s="76">
        <f t="shared" si="195"/>
        <v>5</v>
      </c>
      <c r="AV319" s="76">
        <f t="shared" si="196"/>
        <v>4</v>
      </c>
      <c r="AW319" s="76">
        <f t="shared" si="197"/>
        <v>10</v>
      </c>
      <c r="AX319" s="76">
        <f t="shared" si="198"/>
        <v>17</v>
      </c>
      <c r="AY319" s="76">
        <f t="shared" si="199"/>
        <v>10</v>
      </c>
      <c r="AZ319" s="76">
        <f t="shared" si="200"/>
        <v>11</v>
      </c>
      <c r="BA319" s="76">
        <f t="shared" si="201"/>
        <v>20</v>
      </c>
      <c r="BB319" s="76">
        <f t="shared" si="202"/>
        <v>4</v>
      </c>
      <c r="BC319" s="76">
        <f t="shared" si="203"/>
        <v>3</v>
      </c>
      <c r="BD319" s="76">
        <f t="shared" si="204"/>
        <v>3</v>
      </c>
      <c r="BE319" s="76">
        <f t="shared" si="205"/>
        <v>2</v>
      </c>
      <c r="BF319" s="76">
        <f t="shared" si="206"/>
        <v>4</v>
      </c>
      <c r="BG319" s="76">
        <f t="shared" si="207"/>
        <v>4</v>
      </c>
      <c r="BH319" s="76">
        <f t="shared" si="208"/>
        <v>5</v>
      </c>
      <c r="BI319" s="76">
        <f t="shared" si="209"/>
        <v>40</v>
      </c>
      <c r="BJ319" s="76">
        <f t="shared" si="210"/>
        <v>50</v>
      </c>
      <c r="BK319" s="76">
        <f t="shared" si="211"/>
        <v>3</v>
      </c>
      <c r="BL319" s="76">
        <f t="shared" si="212"/>
        <v>4</v>
      </c>
      <c r="BM319" s="76">
        <f t="shared" si="213"/>
        <v>3</v>
      </c>
      <c r="BN319" s="76">
        <f t="shared" si="214"/>
        <v>40</v>
      </c>
      <c r="BO319" s="76">
        <f t="shared" si="215"/>
        <v>3</v>
      </c>
      <c r="BP319" s="76">
        <f t="shared" si="216"/>
        <v>22</v>
      </c>
      <c r="BQ319" s="76">
        <f t="shared" si="217"/>
        <v>3</v>
      </c>
      <c r="BR319" s="76">
        <f t="shared" si="218"/>
        <v>63</v>
      </c>
      <c r="BS319" s="76">
        <f t="shared" si="219"/>
        <v>3</v>
      </c>
      <c r="BT319" s="76">
        <f t="shared" si="220"/>
        <v>70</v>
      </c>
      <c r="BU319" s="76">
        <f t="shared" si="221"/>
        <v>3</v>
      </c>
      <c r="BV319" s="76">
        <f t="shared" si="222"/>
        <v>43</v>
      </c>
      <c r="BW319" s="76">
        <f t="shared" si="223"/>
        <v>0</v>
      </c>
      <c r="BX319" s="76">
        <f t="shared" si="224"/>
        <v>0</v>
      </c>
      <c r="BY319" s="76">
        <f t="shared" si="225"/>
        <v>0</v>
      </c>
      <c r="BZ319" s="76">
        <f t="shared" si="226"/>
        <v>0</v>
      </c>
      <c r="CA319" s="76">
        <f t="shared" si="227"/>
        <v>0</v>
      </c>
      <c r="CB319" s="76">
        <f t="shared" si="228"/>
        <v>0</v>
      </c>
      <c r="CC319" s="76">
        <f t="shared" si="229"/>
        <v>11</v>
      </c>
      <c r="CD319" s="76">
        <f t="shared" si="230"/>
        <v>0</v>
      </c>
      <c r="CE319" s="76">
        <f t="shared" si="231"/>
        <v>0</v>
      </c>
      <c r="CF319" s="76">
        <f t="shared" si="232"/>
        <v>0</v>
      </c>
      <c r="CG319" s="76">
        <f t="shared" si="233"/>
        <v>4</v>
      </c>
      <c r="CH319" s="76">
        <f t="shared" si="234"/>
        <v>11</v>
      </c>
      <c r="CI319" s="76">
        <f t="shared" si="235"/>
        <v>129</v>
      </c>
      <c r="CJ319" s="76">
        <f t="shared" si="236"/>
        <v>132</v>
      </c>
      <c r="CK319" s="76">
        <f t="shared" si="237"/>
        <v>207</v>
      </c>
      <c r="CL319" s="76">
        <f t="shared" si="238"/>
        <v>70</v>
      </c>
      <c r="CM319" s="76">
        <f t="shared" si="239"/>
        <v>47</v>
      </c>
      <c r="CN319" s="76">
        <f t="shared" si="240"/>
        <v>1063</v>
      </c>
    </row>
    <row r="320" spans="1:92">
      <c r="AU320" s="1">
        <f t="shared" ref="AU320:CM320" si="242">MAX(AU2:AU319)</f>
        <v>5</v>
      </c>
      <c r="AV320" s="1">
        <f t="shared" si="242"/>
        <v>11</v>
      </c>
      <c r="AW320" s="1">
        <f t="shared" si="242"/>
        <v>10</v>
      </c>
      <c r="AX320" s="1">
        <f t="shared" si="242"/>
        <v>43</v>
      </c>
      <c r="AY320" s="1">
        <f t="shared" si="242"/>
        <v>10</v>
      </c>
      <c r="AZ320" s="1">
        <f t="shared" si="242"/>
        <v>11</v>
      </c>
      <c r="BA320" s="1">
        <f t="shared" si="242"/>
        <v>20</v>
      </c>
      <c r="BB320" s="1">
        <f t="shared" si="242"/>
        <v>6</v>
      </c>
      <c r="BC320" s="1">
        <f t="shared" si="242"/>
        <v>6</v>
      </c>
      <c r="BD320" s="1">
        <f t="shared" si="242"/>
        <v>5</v>
      </c>
      <c r="BE320" s="1">
        <f t="shared" si="242"/>
        <v>5</v>
      </c>
      <c r="BF320" s="1">
        <f t="shared" si="242"/>
        <v>10</v>
      </c>
      <c r="BG320" s="1">
        <f t="shared" si="242"/>
        <v>19</v>
      </c>
      <c r="BH320" s="1">
        <f t="shared" si="242"/>
        <v>5</v>
      </c>
      <c r="BI320" s="1">
        <f t="shared" si="242"/>
        <v>74</v>
      </c>
      <c r="BJ320" s="1">
        <f t="shared" si="242"/>
        <v>239</v>
      </c>
      <c r="BK320" s="1">
        <f t="shared" si="242"/>
        <v>4</v>
      </c>
      <c r="BL320" s="1">
        <f t="shared" si="242"/>
        <v>214</v>
      </c>
      <c r="BM320" s="1">
        <f t="shared" si="242"/>
        <v>4</v>
      </c>
      <c r="BN320" s="1">
        <f t="shared" si="242"/>
        <v>231</v>
      </c>
      <c r="BO320" s="1">
        <f t="shared" si="242"/>
        <v>4</v>
      </c>
      <c r="BP320" s="1">
        <f t="shared" si="242"/>
        <v>206</v>
      </c>
      <c r="BQ320" s="1">
        <f t="shared" si="242"/>
        <v>4</v>
      </c>
      <c r="BR320" s="1">
        <f t="shared" si="242"/>
        <v>145</v>
      </c>
      <c r="BS320" s="1">
        <f t="shared" si="242"/>
        <v>4</v>
      </c>
      <c r="BT320" s="1">
        <f t="shared" si="242"/>
        <v>153</v>
      </c>
      <c r="BU320" s="1">
        <f t="shared" si="242"/>
        <v>4</v>
      </c>
      <c r="BV320" s="1">
        <f t="shared" si="242"/>
        <v>115</v>
      </c>
      <c r="BW320" s="1">
        <f t="shared" si="242"/>
        <v>4</v>
      </c>
      <c r="BX320" s="1">
        <f t="shared" si="242"/>
        <v>121</v>
      </c>
      <c r="BY320" s="1">
        <f t="shared" si="242"/>
        <v>4</v>
      </c>
      <c r="BZ320" s="1">
        <f t="shared" si="242"/>
        <v>135</v>
      </c>
      <c r="CA320" s="1">
        <f t="shared" si="242"/>
        <v>4</v>
      </c>
      <c r="CB320" s="1">
        <f t="shared" si="242"/>
        <v>141</v>
      </c>
      <c r="CC320" s="1">
        <f t="shared" si="242"/>
        <v>44</v>
      </c>
      <c r="CD320" s="1">
        <f t="shared" si="242"/>
        <v>24</v>
      </c>
      <c r="CE320" s="1">
        <f t="shared" si="242"/>
        <v>108</v>
      </c>
      <c r="CF320" s="1">
        <f t="shared" si="242"/>
        <v>16</v>
      </c>
      <c r="CG320" s="1">
        <f t="shared" si="242"/>
        <v>10</v>
      </c>
      <c r="CH320" s="1">
        <f t="shared" si="242"/>
        <v>17</v>
      </c>
      <c r="CI320" s="1">
        <f t="shared" si="242"/>
        <v>252</v>
      </c>
      <c r="CJ320" s="1">
        <f t="shared" si="242"/>
        <v>205</v>
      </c>
      <c r="CK320" s="1">
        <f t="shared" si="242"/>
        <v>255</v>
      </c>
      <c r="CL320" s="1">
        <f t="shared" si="242"/>
        <v>180</v>
      </c>
      <c r="CM320" s="1">
        <f t="shared" si="242"/>
        <v>138</v>
      </c>
      <c r="CN320" s="1">
        <f>MAX(CN2:CN319)</f>
        <v>1520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19"/>
  <sheetViews>
    <sheetView zoomScale="80" zoomScaleNormal="80" workbookViewId="0"/>
  </sheetViews>
  <sheetFormatPr defaultRowHeight="15"/>
  <cols>
    <col min="1" max="1" width="8.28515625" bestFit="1" customWidth="1"/>
    <col min="2" max="2" width="16.7109375" bestFit="1" customWidth="1"/>
    <col min="3" max="3" width="11.140625" bestFit="1" customWidth="1"/>
    <col min="4" max="4" width="43.140625" bestFit="1" customWidth="1"/>
    <col min="5" max="5" width="11" style="59" bestFit="1" customWidth="1"/>
    <col min="6" max="6" width="12" style="59" bestFit="1" customWidth="1"/>
    <col min="7" max="7" width="24.42578125" bestFit="1" customWidth="1"/>
    <col min="8" max="8" width="19.140625" bestFit="1" customWidth="1"/>
    <col min="9" max="9" width="18.85546875" bestFit="1" customWidth="1"/>
    <col min="10" max="10" width="23" bestFit="1" customWidth="1"/>
    <col min="11" max="11" width="29" bestFit="1" customWidth="1"/>
    <col min="12" max="12" width="26.28515625" bestFit="1" customWidth="1"/>
    <col min="13" max="13" width="16.85546875" bestFit="1" customWidth="1"/>
    <col min="14" max="14" width="20" style="63" bestFit="1" customWidth="1"/>
    <col min="15" max="15" width="71.85546875" bestFit="1" customWidth="1"/>
    <col min="16" max="16" width="41.28515625" bestFit="1" customWidth="1"/>
    <col min="17" max="17" width="24.42578125" bestFit="1" customWidth="1"/>
    <col min="18" max="18" width="103.42578125" bestFit="1" customWidth="1"/>
    <col min="19" max="19" width="16" bestFit="1" customWidth="1"/>
    <col min="20" max="20" width="10.5703125" bestFit="1" customWidth="1"/>
    <col min="21" max="21" width="16" bestFit="1" customWidth="1"/>
    <col min="22" max="22" width="16" customWidth="1"/>
    <col min="23" max="23" width="237.5703125" bestFit="1" customWidth="1"/>
    <col min="24" max="24" width="179.85546875" bestFit="1" customWidth="1"/>
    <col min="25" max="25" width="229.140625" bestFit="1" customWidth="1"/>
    <col min="26" max="26" width="179.7109375" bestFit="1" customWidth="1"/>
    <col min="27" max="27" width="127.42578125" bestFit="1" customWidth="1"/>
  </cols>
  <sheetData>
    <row r="1" spans="1:27">
      <c r="A1" s="60" t="str">
        <f>algandmed!A1</f>
        <v>Kataster</v>
      </c>
      <c r="B1" s="60" t="str">
        <f>algandmed!B1</f>
        <v>Uuringupunkti_nr</v>
      </c>
      <c r="C1" s="60" t="str">
        <f>algandmed!C1</f>
        <v>JRO</v>
      </c>
      <c r="D1" s="60" t="str">
        <f>algandmed!D1</f>
        <v>Uuringuala</v>
      </c>
      <c r="E1" s="61" t="str">
        <f>algandmed!E1</f>
        <v>X lambert</v>
      </c>
      <c r="F1" s="61" t="str">
        <f>algandmed!F1</f>
        <v>Y lambert</v>
      </c>
      <c r="G1" s="60" t="str">
        <f>algandmed!G1</f>
        <v>Maaüksuse katastritunnus</v>
      </c>
      <c r="H1" s="60" t="str">
        <f>algandmed!H1</f>
        <v>Suudme_(toru)_ABS</v>
      </c>
      <c r="I1" s="60" t="str">
        <f>algandmed!I1</f>
        <v>Toru_üle_maapinna</v>
      </c>
      <c r="J1" s="60" t="str">
        <f>algandmed!J1</f>
        <v>PA_sygavus_maapinnast</v>
      </c>
      <c r="K1" s="60" t="str">
        <f>algandmed!K1</f>
        <v>PA_algne_sygavus_maapinnast</v>
      </c>
      <c r="L1" s="60" t="str">
        <f>algandmed!L1</f>
        <v>Veetase_suudmest_(torust)</v>
      </c>
      <c r="M1" s="60" t="str">
        <f>algandmed!M1</f>
        <v>Veetaseeme_ABS</v>
      </c>
      <c r="N1" s="62" t="str">
        <f>algandmed!N1</f>
        <v>Veetaseme_kuupäev</v>
      </c>
      <c r="O1" s="60" t="str">
        <f>algandmed!O1</f>
        <v>Algne_konstruktsioon</v>
      </c>
      <c r="P1" s="61" t="str">
        <f>algandmed!AI1</f>
        <v>Maaomanik</v>
      </c>
      <c r="Q1" s="61" t="str">
        <f>algandmed!AJ1</f>
        <v>Reg_nr_isikukood</v>
      </c>
      <c r="R1" s="61" t="str">
        <f>algandmed!AK1</f>
        <v>Kontaktid</v>
      </c>
      <c r="S1" s="61" t="str">
        <f>algandmed!AL1</f>
        <v>Maa_kasutaja</v>
      </c>
      <c r="T1" s="61" t="str">
        <f>algandmed!AM1</f>
        <v>Maakond</v>
      </c>
      <c r="U1" s="61" t="str">
        <f>algandmed!AN1</f>
        <v>Vald_linn</v>
      </c>
      <c r="V1" s="61" t="str">
        <f>algandmed!AO1</f>
        <v>VPA_seisund</v>
      </c>
      <c r="W1" s="61" t="str">
        <f>algandmed!AP1</f>
        <v>VPA_seisundi_kirjeldus</v>
      </c>
      <c r="X1" s="61" t="str">
        <f>algandmed!AQ1</f>
        <v>Märkused</v>
      </c>
      <c r="Y1" s="61" t="str">
        <f>algandmed!AR1</f>
        <v>Proovivõtmise_tingimused</v>
      </c>
      <c r="Z1" s="61" t="str">
        <f>algandmed!AS1</f>
        <v>Ettepanekud</v>
      </c>
      <c r="AA1" s="61" t="str">
        <f>algandmed!AT1</f>
        <v>Esialgsed andmed_Töö_nimetus_nr</v>
      </c>
    </row>
    <row r="2" spans="1:27">
      <c r="A2">
        <f>algandmed!A2</f>
        <v>19845</v>
      </c>
      <c r="B2" t="str">
        <f>algandmed!B2</f>
        <v>PA-2434</v>
      </c>
      <c r="C2" t="str">
        <f>algandmed!C2</f>
        <v>JRA0000020</v>
      </c>
      <c r="D2" t="str">
        <f>algandmed!D2</f>
        <v>Ahtme mnt 86 ABT</v>
      </c>
      <c r="E2" s="59">
        <f>algandmed!E2</f>
        <v>695443.3</v>
      </c>
      <c r="F2" s="59">
        <f>algandmed!F2</f>
        <v>6579869.3799999999</v>
      </c>
      <c r="G2" t="str">
        <f>algandmed!G2</f>
        <v>32206:002:0014</v>
      </c>
      <c r="H2">
        <f>algandmed!H2</f>
        <v>70.08</v>
      </c>
      <c r="I2">
        <f>algandmed!I2</f>
        <v>0.55000000000000004</v>
      </c>
      <c r="J2">
        <f>algandmed!J2</f>
        <v>18.04</v>
      </c>
      <c r="K2">
        <f>algandmed!K2</f>
        <v>20.350000000000001</v>
      </c>
      <c r="L2">
        <f>algandmed!L2</f>
        <v>12.83</v>
      </c>
      <c r="M2">
        <f>algandmed!M2</f>
        <v>57.25</v>
      </c>
      <c r="N2" s="63">
        <f>algandmed!N2</f>
        <v>42843</v>
      </c>
      <c r="O2" t="str">
        <f>algandmed!O2</f>
        <v>Metall 108mm: +0,55-4,60m; 93mm F 4,60-20,35m</v>
      </c>
      <c r="P2" s="59" t="str">
        <f>algandmed!AI2</f>
        <v>Eesti Vabariik; AS Tref</v>
      </c>
      <c r="Q2" s="59" t="str">
        <f>algandmed!AJ2</f>
        <v>-; 10080052</v>
      </c>
      <c r="R2" s="59" t="str">
        <f>algandmed!AK2</f>
        <v>5241515 Sergei Bogdanov; 7371700; moonika@tref.ee</v>
      </c>
      <c r="S2" s="59" t="str">
        <f>algandmed!AL2</f>
        <v>AS Tref</v>
      </c>
      <c r="T2" s="59" t="str">
        <f>algandmed!AM2</f>
        <v>Ida-Viru</v>
      </c>
      <c r="U2" s="59" t="str">
        <f>algandmed!AN2</f>
        <v>Kohtla-Järve linn</v>
      </c>
      <c r="V2" s="59" t="str">
        <f>algandmed!AO2</f>
        <v>Korras</v>
      </c>
      <c r="W2" s="59" t="str">
        <f>algandmed!AP2</f>
        <v>VPA on terve. Avamiseks 6-kantvõti 8. Veepinnal naftasaaduste kihti pole. Algne sügavus oli oli 20,35m.</v>
      </c>
      <c r="X2" s="59" t="str">
        <f>algandmed!AQ2</f>
        <v>Proov võeti baileriga. Vesi taastus aeglaselt.</v>
      </c>
      <c r="Y2" s="59" t="str">
        <f>algandmed!AR2</f>
        <v>Proovi võtmisel 28.08.2017 pumbaga MP-1 oli vett VPA-s 40l, pumba sügavus 17,2m manteltoru otsast. Pumbates 200Hz alanes veetase 4 minutiga pumbani, rohke sete ummistas pumba. Proov võeti baileriga pärast 1-kordse veekoguse väljapumpamist.</v>
      </c>
      <c r="Z2" s="59" t="str">
        <f>algandmed!AS2</f>
        <v>Jätkata seiret.</v>
      </c>
      <c r="AA2" s="59" t="str">
        <f>algandmed!AT2</f>
        <v>Jääkreostuse likvideerimise projekti ettevalmistus endistel militaar- ja industriaalaladel, Maves nr-5168</v>
      </c>
    </row>
    <row r="3" spans="1:27">
      <c r="A3">
        <f>algandmed!A3</f>
        <v>19846</v>
      </c>
      <c r="B3" t="str">
        <f>algandmed!B3</f>
        <v>PA-2435</v>
      </c>
      <c r="C3" t="str">
        <f>algandmed!C3</f>
        <v>JRA0000020</v>
      </c>
      <c r="D3" t="str">
        <f>algandmed!D3</f>
        <v>Ahtme mnt 86 ABT</v>
      </c>
      <c r="E3" s="59">
        <f>algandmed!E3</f>
        <v>695275.1</v>
      </c>
      <c r="F3" s="59">
        <f>algandmed!F3</f>
        <v>6579913.2699999996</v>
      </c>
      <c r="G3" t="str">
        <f>algandmed!G3</f>
        <v>32206:002:0002</v>
      </c>
      <c r="H3">
        <f>algandmed!H3</f>
        <v>71.3</v>
      </c>
      <c r="I3">
        <f>algandmed!I3</f>
        <v>0.54</v>
      </c>
      <c r="J3">
        <f>algandmed!J3</f>
        <v>19.2</v>
      </c>
      <c r="K3">
        <f>algandmed!K3</f>
        <v>19.7</v>
      </c>
      <c r="L3">
        <f>algandmed!L3</f>
        <v>15.29</v>
      </c>
      <c r="M3">
        <f>algandmed!M3</f>
        <v>56.01</v>
      </c>
      <c r="N3" s="63">
        <f>algandmed!N3</f>
        <v>42843</v>
      </c>
      <c r="O3" t="str">
        <f>algandmed!O3</f>
        <v>Metall 108mm: +0,50-4,30m; 93mm: F 4,30-19,70m</v>
      </c>
      <c r="P3" s="59" t="str">
        <f>algandmed!AI3</f>
        <v>Eesti Vabariik; Eesti Energia Kaevandused AS</v>
      </c>
      <c r="Q3" s="59" t="str">
        <f>algandmed!AJ3</f>
        <v>-; 10032389</v>
      </c>
      <c r="R3" s="59" t="str">
        <f>algandmed!AK3</f>
        <v>-; kaevandused@energia.ee</v>
      </c>
      <c r="S3" s="59" t="str">
        <f>algandmed!AL3</f>
        <v>AS Tref</v>
      </c>
      <c r="T3" s="59" t="str">
        <f>algandmed!AM3</f>
        <v>Ida-Viru</v>
      </c>
      <c r="U3" s="59" t="str">
        <f>algandmed!AN3</f>
        <v>Kohtla-Järve linn</v>
      </c>
      <c r="V3" s="59" t="str">
        <f>algandmed!AO3</f>
        <v>Korras</v>
      </c>
      <c r="W3" s="59" t="str">
        <f>algandmed!AP3</f>
        <v>VPA on terve. Avamiseks 6-kantvõti 8. Veepinnal naftasaaduste kihti pole. Algne sügavus oli oli 19,7m.</v>
      </c>
      <c r="X3" s="59" t="str">
        <f>algandmed!AQ3</f>
        <v>Proov võeti baileriga. Vesi taastus aeglaselt.</v>
      </c>
      <c r="Y3" s="59" t="str">
        <f>algandmed!AR3</f>
        <v>Proovi võtmisel 28.08.2017 pumbaga MP-1 oli vett VPA-s 30l, pumba sügavus 19m manteltoru otsast. Pumbates 250Hz alanes veetase 3 minutiga pumbani, rohke sete ummistas pumba. Proov võeti baileriga pärast 1-kordse veekoguse väljapumpamist.</v>
      </c>
      <c r="Z3" s="59" t="str">
        <f>algandmed!AS3</f>
        <v>Jätkata seiret.</v>
      </c>
      <c r="AA3" s="59" t="str">
        <f>algandmed!AT3</f>
        <v>Jääkreostuse likvideerimise projekti ettevalmistus endistel militaar- ja industriaalaladel, Maves nr-5168</v>
      </c>
    </row>
    <row r="4" spans="1:27">
      <c r="A4">
        <f>algandmed!A4</f>
        <v>0</v>
      </c>
      <c r="B4" t="str">
        <f>algandmed!B4</f>
        <v>VPA-3</v>
      </c>
      <c r="C4" t="str">
        <f>algandmed!C4</f>
        <v>JRA0000020</v>
      </c>
      <c r="D4" t="str">
        <f>algandmed!D4</f>
        <v>Ahtme mnt 86 ABT</v>
      </c>
      <c r="E4" s="59">
        <f>algandmed!E4</f>
        <v>695332.66</v>
      </c>
      <c r="F4" s="59">
        <f>algandmed!F4</f>
        <v>6579958.7699999996</v>
      </c>
      <c r="G4" t="str">
        <f>algandmed!G4</f>
        <v>32206:002:0015</v>
      </c>
      <c r="H4">
        <f>algandmed!H4</f>
        <v>71.239999999999995</v>
      </c>
      <c r="I4">
        <f>algandmed!I4</f>
        <v>0.83</v>
      </c>
      <c r="J4">
        <f>algandmed!J4</f>
        <v>5.25</v>
      </c>
      <c r="K4">
        <f>algandmed!K4</f>
        <v>5.25</v>
      </c>
      <c r="L4">
        <f>algandmed!L4</f>
        <v>1.06</v>
      </c>
      <c r="M4">
        <f>algandmed!M4</f>
        <v>70.179999999999993</v>
      </c>
      <c r="N4" s="63">
        <f>algandmed!N4</f>
        <v>42843</v>
      </c>
      <c r="O4" t="str">
        <f>algandmed!O4</f>
        <v>Metall 114mm: +0,75-0,75m; HDPE: 90mm: +0,75-5,25m; F 0,75-5,25m</v>
      </c>
      <c r="P4" s="59" t="str">
        <f>algandmed!AI4</f>
        <v>Eesti Vabariik</v>
      </c>
      <c r="Q4" s="59" t="str">
        <f>algandmed!AJ4</f>
        <v>-</v>
      </c>
      <c r="R4" s="59">
        <f>algandmed!AK4</f>
        <v>0</v>
      </c>
      <c r="S4" s="59">
        <f>algandmed!AL4</f>
        <v>0</v>
      </c>
      <c r="T4" s="59" t="str">
        <f>algandmed!AM4</f>
        <v>Ida-Viru</v>
      </c>
      <c r="U4" s="59" t="str">
        <f>algandmed!AN4</f>
        <v>Kohtla-Järve linn</v>
      </c>
      <c r="V4" s="59" t="str">
        <f>algandmed!AO4</f>
        <v>Korras</v>
      </c>
      <c r="W4" s="59" t="str">
        <f>algandmed!AP4</f>
        <v>VPA on terve. Avamiseks 6-kantvõti 8. Veepinnal paks naftasaaduste kiht (fenool). Sügavusel 5,57-6,06m (toru otsast) paks õli.</v>
      </c>
      <c r="X4" s="59" t="str">
        <f>algandmed!AQ4</f>
        <v>Proovi ei võeta, kuna see iseloomustab vaid naftasaaduste lahustuvust vees.</v>
      </c>
      <c r="Y4" s="59" t="str">
        <f>algandmed!AR4</f>
        <v>-</v>
      </c>
      <c r="Z4" s="59" t="str">
        <f>algandmed!AS4</f>
        <v>Tühjendada VPA naftasaadustest (vajadusel korduvalt) ja jätkata seiret.</v>
      </c>
      <c r="AA4" s="59" t="str">
        <f>algandmed!AT4</f>
        <v>Seirepuuraugu projekt No JR24 (VPA-3), Maves nr-11101</v>
      </c>
    </row>
    <row r="5" spans="1:27">
      <c r="A5">
        <f>algandmed!A5</f>
        <v>0</v>
      </c>
      <c r="B5" t="str">
        <f>algandmed!B5</f>
        <v>VPA-4</v>
      </c>
      <c r="C5" t="str">
        <f>algandmed!C5</f>
        <v>JRA0000020</v>
      </c>
      <c r="D5" t="str">
        <f>algandmed!D5</f>
        <v>Ahtme mnt 86 ABT</v>
      </c>
      <c r="E5" s="59">
        <f>algandmed!E5</f>
        <v>695303.18</v>
      </c>
      <c r="F5" s="59">
        <f>algandmed!F5</f>
        <v>6579828.3799999999</v>
      </c>
      <c r="G5" t="str">
        <f>algandmed!G5</f>
        <v>32206:002:0014</v>
      </c>
      <c r="H5">
        <f>algandmed!H5</f>
        <v>71.319999999999993</v>
      </c>
      <c r="I5">
        <f>algandmed!I5</f>
        <v>0.69</v>
      </c>
      <c r="J5">
        <f>algandmed!J5</f>
        <v>5.22</v>
      </c>
      <c r="K5">
        <f>algandmed!K5</f>
        <v>5.35</v>
      </c>
      <c r="L5">
        <f>algandmed!L5</f>
        <v>1.08</v>
      </c>
      <c r="M5">
        <f>algandmed!M5</f>
        <v>70.239999999999995</v>
      </c>
      <c r="N5" s="63">
        <f>algandmed!N5</f>
        <v>42843</v>
      </c>
      <c r="O5" t="str">
        <f>algandmed!O5</f>
        <v>Metall 114mm: +0,65-0,85m; HDPE: 90mm: +0,65-5,35m; F 0,65-5,35m</v>
      </c>
      <c r="P5" s="59" t="str">
        <f>algandmed!AI5</f>
        <v>Eesti Vabariik; AS Tref</v>
      </c>
      <c r="Q5" s="59" t="str">
        <f>algandmed!AJ5</f>
        <v>-; 10080052</v>
      </c>
      <c r="R5" s="59" t="str">
        <f>algandmed!AK5</f>
        <v>5241515 Sergei Bogdanov; 7371700; moonika@tref.ee</v>
      </c>
      <c r="S5" s="59" t="str">
        <f>algandmed!AL5</f>
        <v>AS Tref</v>
      </c>
      <c r="T5" s="59" t="str">
        <f>algandmed!AM5</f>
        <v>Ida-Viru</v>
      </c>
      <c r="U5" s="59" t="str">
        <f>algandmed!AN5</f>
        <v>Kohtla-Järve linn</v>
      </c>
      <c r="V5" s="59" t="str">
        <f>algandmed!AO5</f>
        <v>Korras</v>
      </c>
      <c r="W5" s="59" t="str">
        <f>algandmed!AP5</f>
        <v>VPA on terve. Avamiseks 6-kantvõti 8. Plasttoru 1,5cm metalltorust madalamal. Veepinnal naftasaaduste kihti pole. Algne sügavus oli oli 5,35m.</v>
      </c>
      <c r="X5" s="59" t="str">
        <f>algandmed!AQ5</f>
        <v>Proov võeti baileriga</v>
      </c>
      <c r="Y5" s="59" t="str">
        <f>algandmed!AR5</f>
        <v>Proovi võtmiseks 28.08.2017 pumbaga MP-1 oli vähe vett. Veetase alanes pumbani 6 minutiga. Proov võeti baileriga pärast VPA 1-kordset tühjendamist. Vee juurdevool VPA-sse on vähene.</v>
      </c>
      <c r="Z5" s="59" t="str">
        <f>algandmed!AS5</f>
        <v>Jätkata seiret.</v>
      </c>
      <c r="AA5" s="59" t="str">
        <f>algandmed!AT5</f>
        <v>Seirepuuraugu projekt No JR24 (VPA-4 ja VPA-5), Maves nr-11101</v>
      </c>
    </row>
    <row r="6" spans="1:27">
      <c r="A6">
        <f>algandmed!A6</f>
        <v>0</v>
      </c>
      <c r="B6" t="str">
        <f>algandmed!B6</f>
        <v>VPA-5</v>
      </c>
      <c r="C6" t="str">
        <f>algandmed!C6</f>
        <v>JRA0000020</v>
      </c>
      <c r="D6" t="str">
        <f>algandmed!D6</f>
        <v>Ahtme mnt 86 ABT</v>
      </c>
      <c r="E6" s="59">
        <f>algandmed!E6</f>
        <v>695368.67</v>
      </c>
      <c r="F6" s="59">
        <f>algandmed!F6</f>
        <v>6579821.8300000001</v>
      </c>
      <c r="G6" t="str">
        <f>algandmed!G6</f>
        <v>32206:002:0014</v>
      </c>
      <c r="H6">
        <f>algandmed!H6</f>
        <v>71.69</v>
      </c>
      <c r="I6">
        <f>algandmed!I6</f>
        <v>0.76</v>
      </c>
      <c r="J6">
        <f>algandmed!J6</f>
        <v>5.35</v>
      </c>
      <c r="K6">
        <f>algandmed!K6</f>
        <v>5.35</v>
      </c>
      <c r="L6">
        <f>algandmed!L6</f>
        <v>3.62</v>
      </c>
      <c r="M6">
        <f>algandmed!M6</f>
        <v>68.069999999999993</v>
      </c>
      <c r="N6" s="63">
        <f>algandmed!N6</f>
        <v>42843</v>
      </c>
      <c r="O6" t="str">
        <f>algandmed!O6</f>
        <v>Metall 114mm: +0,7-0,8m; HDPE: 90mm: +0,7-5,35m; F 0,8-5,35m</v>
      </c>
      <c r="P6" s="59" t="str">
        <f>algandmed!AI6</f>
        <v>Eesti Vabariik; AS Tref</v>
      </c>
      <c r="Q6" s="59" t="str">
        <f>algandmed!AJ6</f>
        <v>-; 10080052</v>
      </c>
      <c r="R6" s="59" t="str">
        <f>algandmed!AK6</f>
        <v>5241515 Sergei Bogdanov; 7371700; moonika@tref.ee</v>
      </c>
      <c r="S6" s="59" t="str">
        <f>algandmed!AL6</f>
        <v>AS Tref</v>
      </c>
      <c r="T6" s="59" t="str">
        <f>algandmed!AM6</f>
        <v>Ida-Viru</v>
      </c>
      <c r="U6" s="59" t="str">
        <f>algandmed!AN6</f>
        <v>Kohtla-Järve linn</v>
      </c>
      <c r="V6" s="59" t="str">
        <f>algandmed!AO6</f>
        <v>Korras</v>
      </c>
      <c r="W6" s="59" t="str">
        <f>algandmed!AP6</f>
        <v>VPA on terve. Avamiseks 6-kantvõti 8. Plasttoru 2cm metalltorust madalamal. Veepinnal naftasaaduste kihti pole.</v>
      </c>
      <c r="X6" s="59" t="str">
        <f>algandmed!AQ6</f>
        <v>Proov võeti baileriga</v>
      </c>
      <c r="Y6" s="59" t="str">
        <f>algandmed!AR6</f>
        <v>Proovi võtmiseks 28.08.2017 pumbaga MP-1 oli vähe vett. Veetase alanes pumbani 5 minutiga. Vee juurdevool VPA-sse on vähene. Proov võeti baileriga pärast VPA 1-kordset tühjendamist.</v>
      </c>
      <c r="Z6" s="59" t="str">
        <f>algandmed!AS6</f>
        <v>Jätkata seiret.</v>
      </c>
      <c r="AA6" s="59" t="str">
        <f>algandmed!AT6</f>
        <v>Seirepuuraugu projekt No JR24 (VPA-4 ja VPA-5), Maves nr-11101</v>
      </c>
    </row>
    <row r="7" spans="1:27">
      <c r="A7">
        <f>algandmed!A7</f>
        <v>19847</v>
      </c>
      <c r="B7" t="str">
        <f>algandmed!B7</f>
        <v>PA-2520</v>
      </c>
      <c r="C7" t="str">
        <f>algandmed!C7</f>
        <v>JRA0000078</v>
      </c>
      <c r="D7" t="str">
        <f>algandmed!D7</f>
        <v>Ahtme mnt 88 ABT</v>
      </c>
      <c r="E7" s="59">
        <f>algandmed!E7</f>
        <v>695071.03</v>
      </c>
      <c r="F7" s="59">
        <f>algandmed!F7</f>
        <v>6579830.9800000004</v>
      </c>
      <c r="G7" t="str">
        <f>algandmed!G7</f>
        <v>32206:002:0015</v>
      </c>
      <c r="H7">
        <f>algandmed!H7</f>
        <v>72.260000000000005</v>
      </c>
      <c r="I7">
        <f>algandmed!I7</f>
        <v>0.63</v>
      </c>
      <c r="J7">
        <f>algandmed!J7</f>
        <v>11.35</v>
      </c>
      <c r="K7">
        <f>algandmed!K7</f>
        <v>11.35</v>
      </c>
      <c r="L7">
        <f>algandmed!L7</f>
        <v>6.88</v>
      </c>
      <c r="M7">
        <f>algandmed!M7</f>
        <v>65.38000000000001</v>
      </c>
      <c r="N7" s="63">
        <f>algandmed!N7</f>
        <v>42843</v>
      </c>
      <c r="O7" t="str">
        <f>algandmed!O7</f>
        <v>Metall 108mm: +0,6-4,2m; 93mm F 4,2-11,35m</v>
      </c>
      <c r="P7" s="59" t="str">
        <f>algandmed!AI7</f>
        <v>Eesti Vabariik</v>
      </c>
      <c r="Q7" s="59" t="str">
        <f>algandmed!AJ7</f>
        <v>-</v>
      </c>
      <c r="R7" s="59">
        <f>algandmed!AK7</f>
        <v>0</v>
      </c>
      <c r="S7" s="59">
        <f>algandmed!AL7</f>
        <v>0</v>
      </c>
      <c r="T7" s="59" t="str">
        <f>algandmed!AM7</f>
        <v>Ida-Viru</v>
      </c>
      <c r="U7" s="59" t="str">
        <f>algandmed!AN7</f>
        <v>Kohtla-Järve linn</v>
      </c>
      <c r="V7" s="59" t="str">
        <f>algandmed!AO7</f>
        <v>Korras</v>
      </c>
      <c r="W7" s="59" t="str">
        <f>algandmed!AP7</f>
        <v>VPA on terve. Avamiseks 6-kantvõti 8. Veepinnal naftasaaduste kihti pole.</v>
      </c>
      <c r="X7" s="59" t="str">
        <f>algandmed!AQ7</f>
        <v>Proov võeti baileriga</v>
      </c>
      <c r="Y7" s="59" t="str">
        <f>algandmed!AR7</f>
        <v>Proovi võtmisel 28.08.2017 pumbaga MP-1 oli vett vaid 0,42m. Pump vett üles ei toonud. Proov võeti baileriga pärast VPA 1-kordset tühjendamist. Vesi oli savine</v>
      </c>
      <c r="Z7" s="59" t="str">
        <f>algandmed!AS7</f>
        <v>Jätkata seiret.</v>
      </c>
      <c r="AA7" s="59" t="str">
        <f>algandmed!AT7</f>
        <v>Jääkreostuse likvideerimise projekti ettevalmistus endistel militaar- ja industriaalaladel, Maves nr-5168</v>
      </c>
    </row>
    <row r="8" spans="1:27">
      <c r="A8">
        <f>algandmed!A8</f>
        <v>19848</v>
      </c>
      <c r="B8" t="str">
        <f>algandmed!B8</f>
        <v>PA-2521</v>
      </c>
      <c r="C8" t="str">
        <f>algandmed!C8</f>
        <v>JRA0000078</v>
      </c>
      <c r="D8" t="str">
        <f>algandmed!D8</f>
        <v>Ahtme mnt 88 ABT</v>
      </c>
      <c r="E8" s="59">
        <f>algandmed!E8</f>
        <v>694956.1</v>
      </c>
      <c r="F8" s="59">
        <f>algandmed!F8</f>
        <v>6579882.2000000002</v>
      </c>
      <c r="G8" t="str">
        <f>algandmed!G8</f>
        <v>32206:002:0001</v>
      </c>
      <c r="H8">
        <f>algandmed!H8</f>
        <v>72.55</v>
      </c>
      <c r="I8">
        <f>algandmed!I8</f>
        <v>0.55000000000000004</v>
      </c>
      <c r="J8">
        <f>algandmed!J8</f>
        <v>0</v>
      </c>
      <c r="K8">
        <f>algandmed!K8</f>
        <v>11.3</v>
      </c>
      <c r="L8">
        <f>algandmed!L8</f>
        <v>9</v>
      </c>
      <c r="M8">
        <f>algandmed!M8</f>
        <v>63.55</v>
      </c>
      <c r="N8" s="63">
        <f>algandmed!N8</f>
        <v>38848</v>
      </c>
      <c r="O8" t="str">
        <f>algandmed!O8</f>
        <v>Metall 108mm: +0,55-5,45m; 93mm F 5,45-11,3m</v>
      </c>
      <c r="P8" s="59" t="str">
        <f>algandmed!AI8</f>
        <v>OÜ Coniery</v>
      </c>
      <c r="Q8" s="59" t="str">
        <f>algandmed!AJ8</f>
        <v>10401763</v>
      </c>
      <c r="R8" s="59" t="str">
        <f>algandmed!AK8</f>
        <v>5063534; 3361303, 3361459; coniery@hot.ee</v>
      </c>
      <c r="S8" s="59" t="str">
        <f>algandmed!AL8</f>
        <v>OÜ Coniery</v>
      </c>
      <c r="T8" s="59" t="str">
        <f>algandmed!AM8</f>
        <v>Ida-Viru</v>
      </c>
      <c r="U8" s="59" t="str">
        <f>algandmed!AN8</f>
        <v>Kohtla-Järve linn</v>
      </c>
      <c r="V8" s="59" t="str">
        <f>algandmed!AO8</f>
        <v>Hävinud/likvideeritud</v>
      </c>
      <c r="W8" s="59" t="str">
        <f>algandmed!AP8</f>
        <v>VPA on hävinud.</v>
      </c>
      <c r="X8" s="59" t="str">
        <f>algandmed!AQ8</f>
        <v>-</v>
      </c>
      <c r="Y8" s="59" t="str">
        <f>algandmed!AR8</f>
        <v>-</v>
      </c>
      <c r="Z8" s="59" t="str">
        <f>algandmed!AS8</f>
        <v>-</v>
      </c>
      <c r="AA8" s="59" t="str">
        <f>algandmed!AT8</f>
        <v>Jääkreostuse likvideerimise projekti ettevalmistus endistel militaar- ja industriaalaladel, Maves nr-5168</v>
      </c>
    </row>
    <row r="9" spans="1:27">
      <c r="A9">
        <f>algandmed!A9</f>
        <v>0</v>
      </c>
      <c r="B9" t="str">
        <f>algandmed!B9</f>
        <v>PA-1</v>
      </c>
      <c r="C9" t="str">
        <f>algandmed!C9</f>
        <v>JRA0000037</v>
      </c>
      <c r="D9" t="str">
        <f>algandmed!D9</f>
        <v>Balti laevaremonditehas</v>
      </c>
      <c r="E9" s="59">
        <f>algandmed!E9</f>
        <v>537534</v>
      </c>
      <c r="F9" s="59">
        <f>algandmed!F9</f>
        <v>6591493</v>
      </c>
      <c r="G9" t="str">
        <f>algandmed!G9</f>
        <v>78408:806:0100</v>
      </c>
      <c r="H9">
        <f>algandmed!H9</f>
        <v>3.35</v>
      </c>
      <c r="I9">
        <f>algandmed!I9</f>
        <v>0</v>
      </c>
      <c r="J9">
        <f>algandmed!J9</f>
        <v>0</v>
      </c>
      <c r="K9">
        <f>algandmed!K9</f>
        <v>4.8</v>
      </c>
      <c r="L9">
        <f>algandmed!L9</f>
        <v>3.45</v>
      </c>
      <c r="M9">
        <f>algandmed!M9</f>
        <v>-0.10000000000000009</v>
      </c>
      <c r="N9" s="63">
        <f>algandmed!N9</f>
        <v>36845</v>
      </c>
      <c r="O9">
        <f>algandmed!O9</f>
        <v>0</v>
      </c>
      <c r="P9" s="59" t="str">
        <f>algandmed!AI9</f>
        <v>MaCat Investment OÜ</v>
      </c>
      <c r="Q9" s="59" t="str">
        <f>algandmed!AJ9</f>
        <v>12198214</v>
      </c>
      <c r="R9" s="59" t="str">
        <f>algandmed!AK9</f>
        <v>5052017 Margus Salu; 6092800; 5105905; sergei@dekoil.ee</v>
      </c>
      <c r="S9" s="59">
        <f>algandmed!AL9</f>
        <v>0</v>
      </c>
      <c r="T9" s="59" t="str">
        <f>algandmed!AM9</f>
        <v>Harju</v>
      </c>
      <c r="U9" s="59" t="str">
        <f>algandmed!AN9</f>
        <v>Tallinn</v>
      </c>
      <c r="V9" s="59" t="str">
        <f>algandmed!AO9</f>
        <v>Hävinud/likvideeritud</v>
      </c>
      <c r="W9" s="59" t="str">
        <f>algandmed!AP9</f>
        <v>VPA on hävinud.</v>
      </c>
      <c r="X9" s="59" t="str">
        <f>algandmed!AQ9</f>
        <v>-</v>
      </c>
      <c r="Y9" s="59" t="str">
        <f>algandmed!AR9</f>
        <v>-</v>
      </c>
      <c r="Z9" s="59" t="str">
        <f>algandmed!AS9</f>
        <v>-</v>
      </c>
      <c r="AA9" s="59" t="str">
        <f>algandmed!AT9</f>
        <v>Kopli ps Kopli lahe äärse maa-ala reostusuuringud II, Maves 2120</v>
      </c>
    </row>
    <row r="10" spans="1:27">
      <c r="A10">
        <f>algandmed!A10</f>
        <v>0</v>
      </c>
      <c r="B10" t="str">
        <f>algandmed!B10</f>
        <v>PA-2</v>
      </c>
      <c r="C10" t="str">
        <f>algandmed!C10</f>
        <v>JRA0000037</v>
      </c>
      <c r="D10" t="str">
        <f>algandmed!D10</f>
        <v>Balti laevaremonditehas</v>
      </c>
      <c r="E10" s="59">
        <f>algandmed!E10</f>
        <v>537497</v>
      </c>
      <c r="F10" s="59">
        <f>algandmed!F10</f>
        <v>6591532</v>
      </c>
      <c r="G10" t="str">
        <f>algandmed!G10</f>
        <v>78408:806:0100</v>
      </c>
      <c r="H10">
        <f>algandmed!H10</f>
        <v>3.25</v>
      </c>
      <c r="I10">
        <f>algandmed!I10</f>
        <v>0</v>
      </c>
      <c r="J10">
        <f>algandmed!J10</f>
        <v>0</v>
      </c>
      <c r="K10">
        <f>algandmed!K10</f>
        <v>4.3</v>
      </c>
      <c r="L10">
        <f>algandmed!L10</f>
        <v>3.2</v>
      </c>
      <c r="M10">
        <f>algandmed!M10</f>
        <v>4.9999999999999822E-2</v>
      </c>
      <c r="N10" s="63">
        <f>algandmed!N10</f>
        <v>36845</v>
      </c>
      <c r="O10">
        <f>algandmed!O10</f>
        <v>0</v>
      </c>
      <c r="P10" s="59" t="str">
        <f>algandmed!AI10</f>
        <v>MaCat Investment OÜ</v>
      </c>
      <c r="Q10" s="59" t="str">
        <f>algandmed!AJ10</f>
        <v>12198214</v>
      </c>
      <c r="R10" s="59" t="str">
        <f>algandmed!AK10</f>
        <v>5052017 Margus Salu; 6092800; 5105905; sergei@dekoil.ee</v>
      </c>
      <c r="S10" s="59">
        <f>algandmed!AL10</f>
        <v>0</v>
      </c>
      <c r="T10" s="59" t="str">
        <f>algandmed!AM10</f>
        <v>Harju</v>
      </c>
      <c r="U10" s="59" t="str">
        <f>algandmed!AN10</f>
        <v>Tallinn</v>
      </c>
      <c r="V10" s="59" t="str">
        <f>algandmed!AO10</f>
        <v>Hävinud/likvideeritud</v>
      </c>
      <c r="W10" s="59" t="str">
        <f>algandmed!AP10</f>
        <v>VPA on hävinud.</v>
      </c>
      <c r="X10" s="59" t="str">
        <f>algandmed!AQ10</f>
        <v>-</v>
      </c>
      <c r="Y10" s="59" t="str">
        <f>algandmed!AR10</f>
        <v>-</v>
      </c>
      <c r="Z10" s="59" t="str">
        <f>algandmed!AS10</f>
        <v>-</v>
      </c>
      <c r="AA10" s="59" t="str">
        <f>algandmed!AT10</f>
        <v>Kopli ps Kopli lahe äärse maa-ala reostusuuringud II, Maves 2121</v>
      </c>
    </row>
    <row r="11" spans="1:27">
      <c r="A11">
        <f>algandmed!A11</f>
        <v>0</v>
      </c>
      <c r="B11" t="str">
        <f>algandmed!B11</f>
        <v>PA-3</v>
      </c>
      <c r="C11" t="str">
        <f>algandmed!C11</f>
        <v>JRA0000037</v>
      </c>
      <c r="D11" t="str">
        <f>algandmed!D11</f>
        <v>Balti laevaremonditehas</v>
      </c>
      <c r="E11" s="59">
        <f>algandmed!E11</f>
        <v>537282</v>
      </c>
      <c r="F11" s="59">
        <f>algandmed!F11</f>
        <v>6591688</v>
      </c>
      <c r="G11" t="str">
        <f>algandmed!G11</f>
        <v>78408:808:0260</v>
      </c>
      <c r="H11">
        <f>algandmed!H11</f>
        <v>3.15</v>
      </c>
      <c r="I11">
        <f>algandmed!I11</f>
        <v>0</v>
      </c>
      <c r="J11">
        <f>algandmed!J11</f>
        <v>0</v>
      </c>
      <c r="K11">
        <f>algandmed!K11</f>
        <v>4.5999999999999996</v>
      </c>
      <c r="L11">
        <f>algandmed!L11</f>
        <v>2.9</v>
      </c>
      <c r="M11">
        <f>algandmed!M11</f>
        <v>0.25</v>
      </c>
      <c r="N11" s="63">
        <f>algandmed!N11</f>
        <v>36845</v>
      </c>
      <c r="O11">
        <f>algandmed!O11</f>
        <v>0</v>
      </c>
      <c r="P11" s="59" t="str">
        <f>algandmed!AI11</f>
        <v>BLRT Grupp Aktsiaselts</v>
      </c>
      <c r="Q11" s="59" t="str">
        <f>algandmed!AJ11</f>
        <v>10068499</v>
      </c>
      <c r="R11" s="59" t="str">
        <f>algandmed!AK11</f>
        <v>53229922 Olga Korobtsova; o.korobtsova@blrt.ee; 6102408; blrt@blrt.ee</v>
      </c>
      <c r="S11" s="59">
        <f>algandmed!AL11</f>
        <v>0</v>
      </c>
      <c r="T11" s="59" t="str">
        <f>algandmed!AM11</f>
        <v>Harju</v>
      </c>
      <c r="U11" s="59" t="str">
        <f>algandmed!AN11</f>
        <v>Tallinn</v>
      </c>
      <c r="V11" s="59" t="str">
        <f>algandmed!AO11</f>
        <v>Hävinud/likvideeritud</v>
      </c>
      <c r="W11" s="59" t="str">
        <f>algandmed!AP11</f>
        <v>VPA on hävinud.</v>
      </c>
      <c r="X11" s="59" t="str">
        <f>algandmed!AQ11</f>
        <v>-</v>
      </c>
      <c r="Y11" s="59" t="str">
        <f>algandmed!AR11</f>
        <v>-</v>
      </c>
      <c r="Z11" s="59" t="str">
        <f>algandmed!AS11</f>
        <v>-</v>
      </c>
      <c r="AA11" s="59" t="str">
        <f>algandmed!AT11</f>
        <v>Kopli ps Kopli lahe äärse maa-ala reostusuuringud II, Maves 2122</v>
      </c>
    </row>
    <row r="12" spans="1:27">
      <c r="A12">
        <f>algandmed!A12</f>
        <v>0</v>
      </c>
      <c r="B12" t="str">
        <f>algandmed!B12</f>
        <v>PA-4</v>
      </c>
      <c r="C12" t="str">
        <f>algandmed!C12</f>
        <v>JRA0000037</v>
      </c>
      <c r="D12" t="str">
        <f>algandmed!D12</f>
        <v>Balti laevaremonditehas</v>
      </c>
      <c r="E12" s="59">
        <f>algandmed!E12</f>
        <v>537456</v>
      </c>
      <c r="F12" s="59">
        <f>algandmed!F12</f>
        <v>6591468</v>
      </c>
      <c r="G12" t="str">
        <f>algandmed!G12</f>
        <v>78408:808:0260</v>
      </c>
      <c r="H12">
        <f>algandmed!H12</f>
        <v>2.8</v>
      </c>
      <c r="I12">
        <f>algandmed!I12</f>
        <v>0</v>
      </c>
      <c r="J12">
        <f>algandmed!J12</f>
        <v>0</v>
      </c>
      <c r="K12">
        <f>algandmed!K12</f>
        <v>4</v>
      </c>
      <c r="L12">
        <f>algandmed!L12</f>
        <v>2.85</v>
      </c>
      <c r="M12">
        <f>algandmed!M12</f>
        <v>-5.0000000000000266E-2</v>
      </c>
      <c r="N12" s="63">
        <f>algandmed!N12</f>
        <v>36845</v>
      </c>
      <c r="O12">
        <f>algandmed!O12</f>
        <v>0</v>
      </c>
      <c r="P12" s="59" t="str">
        <f>algandmed!AI12</f>
        <v>BLRT Grupp Aktsiaselts</v>
      </c>
      <c r="Q12" s="59" t="str">
        <f>algandmed!AJ12</f>
        <v>10068499</v>
      </c>
      <c r="R12" s="59" t="str">
        <f>algandmed!AK12</f>
        <v>53229922 Olga Korobtsova; o.korobtsova@blrt.ee; 6102408; blrt@blrt.ee</v>
      </c>
      <c r="S12" s="59">
        <f>algandmed!AL12</f>
        <v>0</v>
      </c>
      <c r="T12" s="59" t="str">
        <f>algandmed!AM12</f>
        <v>Harju</v>
      </c>
      <c r="U12" s="59" t="str">
        <f>algandmed!AN12</f>
        <v>Tallinn</v>
      </c>
      <c r="V12" s="59" t="str">
        <f>algandmed!AO12</f>
        <v>Hävinud/likvideeritud</v>
      </c>
      <c r="W12" s="59" t="str">
        <f>algandmed!AP12</f>
        <v>VPA on hävinud.</v>
      </c>
      <c r="X12" s="59" t="str">
        <f>algandmed!AQ12</f>
        <v>-</v>
      </c>
      <c r="Y12" s="59" t="str">
        <f>algandmed!AR12</f>
        <v>-</v>
      </c>
      <c r="Z12" s="59" t="str">
        <f>algandmed!AS12</f>
        <v>-</v>
      </c>
      <c r="AA12" s="59" t="str">
        <f>algandmed!AT12</f>
        <v>Kopli ps Kopli lahe äärse maa-ala reostusuuringud II, Maves 2123</v>
      </c>
    </row>
    <row r="13" spans="1:27">
      <c r="A13">
        <f>algandmed!A13</f>
        <v>0</v>
      </c>
      <c r="B13" t="str">
        <f>algandmed!B13</f>
        <v>PA-5</v>
      </c>
      <c r="C13" t="str">
        <f>algandmed!C13</f>
        <v>JRA0000037</v>
      </c>
      <c r="D13" t="str">
        <f>algandmed!D13</f>
        <v>Balti laevaremonditehas</v>
      </c>
      <c r="E13" s="59">
        <f>algandmed!E13</f>
        <v>537407</v>
      </c>
      <c r="F13" s="59">
        <f>algandmed!F13</f>
        <v>6591584</v>
      </c>
      <c r="G13" t="str">
        <f>algandmed!G13</f>
        <v>78408:808:0260</v>
      </c>
      <c r="H13">
        <f>algandmed!H13</f>
        <v>2.95</v>
      </c>
      <c r="I13">
        <f>algandmed!I13</f>
        <v>0</v>
      </c>
      <c r="J13">
        <f>algandmed!J13</f>
        <v>0</v>
      </c>
      <c r="K13">
        <f>algandmed!K13</f>
        <v>4.5</v>
      </c>
      <c r="L13">
        <f>algandmed!L13</f>
        <v>2.8</v>
      </c>
      <c r="M13">
        <f>algandmed!M13</f>
        <v>0.15000000000000036</v>
      </c>
      <c r="N13" s="63">
        <f>algandmed!N13</f>
        <v>36845</v>
      </c>
      <c r="O13">
        <f>algandmed!O13</f>
        <v>0</v>
      </c>
      <c r="P13" s="59" t="str">
        <f>algandmed!AI13</f>
        <v>BLRT Grupp Aktsiaselts</v>
      </c>
      <c r="Q13" s="59" t="str">
        <f>algandmed!AJ13</f>
        <v>10068499</v>
      </c>
      <c r="R13" s="59" t="str">
        <f>algandmed!AK13</f>
        <v>53229922 Olga Korobtsova; o.korobtsova@blrt.ee; 6102408; blrt@blrt.ee</v>
      </c>
      <c r="S13" s="59">
        <f>algandmed!AL13</f>
        <v>0</v>
      </c>
      <c r="T13" s="59" t="str">
        <f>algandmed!AM13</f>
        <v>Harju</v>
      </c>
      <c r="U13" s="59" t="str">
        <f>algandmed!AN13</f>
        <v>Tallinn</v>
      </c>
      <c r="V13" s="59" t="str">
        <f>algandmed!AO13</f>
        <v>Hävinud/likvideeritud</v>
      </c>
      <c r="W13" s="59" t="str">
        <f>algandmed!AP13</f>
        <v>VPA on hävinud.</v>
      </c>
      <c r="X13" s="59" t="str">
        <f>algandmed!AQ13</f>
        <v>-</v>
      </c>
      <c r="Y13" s="59" t="str">
        <f>algandmed!AR13</f>
        <v>-</v>
      </c>
      <c r="Z13" s="59" t="str">
        <f>algandmed!AS13</f>
        <v>-</v>
      </c>
      <c r="AA13" s="59" t="str">
        <f>algandmed!AT13</f>
        <v>Kopli ps Kopli lahe äärse maa-ala reostusuuringud II, Maves 2124</v>
      </c>
    </row>
    <row r="14" spans="1:27">
      <c r="A14">
        <f>algandmed!A14</f>
        <v>0</v>
      </c>
      <c r="B14" t="str">
        <f>algandmed!B14</f>
        <v>PA-6</v>
      </c>
      <c r="C14" t="str">
        <f>algandmed!C14</f>
        <v>JRA0000037</v>
      </c>
      <c r="D14" t="str">
        <f>algandmed!D14</f>
        <v>Balti laevaremonditehas</v>
      </c>
      <c r="E14" s="59">
        <f>algandmed!E14</f>
        <v>537467</v>
      </c>
      <c r="F14" s="59">
        <f>algandmed!F14</f>
        <v>6591651</v>
      </c>
      <c r="G14" t="str">
        <f>algandmed!G14</f>
        <v>78408:808:0260</v>
      </c>
      <c r="H14">
        <f>algandmed!H14</f>
        <v>3.2</v>
      </c>
      <c r="I14">
        <f>algandmed!I14</f>
        <v>0</v>
      </c>
      <c r="J14">
        <f>algandmed!J14</f>
        <v>0</v>
      </c>
      <c r="K14">
        <f>algandmed!K14</f>
        <v>3</v>
      </c>
      <c r="L14">
        <f>algandmed!L14</f>
        <v>1.9</v>
      </c>
      <c r="M14">
        <f>algandmed!M14</f>
        <v>1.3000000000000003</v>
      </c>
      <c r="N14" s="63">
        <f>algandmed!N14</f>
        <v>36845</v>
      </c>
      <c r="O14">
        <f>algandmed!O14</f>
        <v>0</v>
      </c>
      <c r="P14" s="59" t="str">
        <f>algandmed!AI14</f>
        <v>BLRT Grupp Aktsiaselts</v>
      </c>
      <c r="Q14" s="59" t="str">
        <f>algandmed!AJ14</f>
        <v>10068499</v>
      </c>
      <c r="R14" s="59" t="str">
        <f>algandmed!AK14</f>
        <v>53229922 Olga Korobtsova; o.korobtsova@blrt.ee; 6102408; blrt@blrt.ee</v>
      </c>
      <c r="S14" s="59">
        <f>algandmed!AL14</f>
        <v>0</v>
      </c>
      <c r="T14" s="59" t="str">
        <f>algandmed!AM14</f>
        <v>Harju</v>
      </c>
      <c r="U14" s="59" t="str">
        <f>algandmed!AN14</f>
        <v>Tallinn</v>
      </c>
      <c r="V14" s="59" t="str">
        <f>algandmed!AO14</f>
        <v>Hävinud/likvideeritud</v>
      </c>
      <c r="W14" s="59" t="str">
        <f>algandmed!AP14</f>
        <v>VPA on hävinud.</v>
      </c>
      <c r="X14" s="59" t="str">
        <f>algandmed!AQ14</f>
        <v>-</v>
      </c>
      <c r="Y14" s="59" t="str">
        <f>algandmed!AR14</f>
        <v>-</v>
      </c>
      <c r="Z14" s="59" t="str">
        <f>algandmed!AS14</f>
        <v>-</v>
      </c>
      <c r="AA14" s="59" t="str">
        <f>algandmed!AT14</f>
        <v>Kopli ps Kopli lahe äärse maa-ala reostusuuringud II, Maves 2125</v>
      </c>
    </row>
    <row r="15" spans="1:27">
      <c r="A15">
        <f>algandmed!A15</f>
        <v>0</v>
      </c>
      <c r="B15" t="str">
        <f>algandmed!B15</f>
        <v>PA-7</v>
      </c>
      <c r="C15" t="str">
        <f>algandmed!C15</f>
        <v>JRA0000037</v>
      </c>
      <c r="D15" t="str">
        <f>algandmed!D15</f>
        <v>Balti laevaremonditehas</v>
      </c>
      <c r="E15" s="59">
        <f>algandmed!E15</f>
        <v>537280</v>
      </c>
      <c r="F15" s="59">
        <f>algandmed!F15</f>
        <v>6591583</v>
      </c>
      <c r="G15" t="str">
        <f>algandmed!G15</f>
        <v>78408:808:0260</v>
      </c>
      <c r="H15">
        <f>algandmed!H15</f>
        <v>3.25</v>
      </c>
      <c r="I15">
        <f>algandmed!I15</f>
        <v>0</v>
      </c>
      <c r="J15">
        <f>algandmed!J15</f>
        <v>0</v>
      </c>
      <c r="K15">
        <f>algandmed!K15</f>
        <v>4.5999999999999996</v>
      </c>
      <c r="L15">
        <f>algandmed!L15</f>
        <v>3.3</v>
      </c>
      <c r="M15">
        <f>algandmed!M15</f>
        <v>-4.9999999999999822E-2</v>
      </c>
      <c r="N15" s="63">
        <f>algandmed!N15</f>
        <v>36845</v>
      </c>
      <c r="O15">
        <f>algandmed!O15</f>
        <v>0</v>
      </c>
      <c r="P15" s="59" t="str">
        <f>algandmed!AI15</f>
        <v>BLRT Grupp Aktsiaselts</v>
      </c>
      <c r="Q15" s="59" t="str">
        <f>algandmed!AJ15</f>
        <v>10068499</v>
      </c>
      <c r="R15" s="59" t="str">
        <f>algandmed!AK15</f>
        <v>53229922 Olga Korobtsova; o.korobtsova@blrt.ee; 6102408; blrt@blrt.ee</v>
      </c>
      <c r="S15" s="59">
        <f>algandmed!AL15</f>
        <v>0</v>
      </c>
      <c r="T15" s="59" t="str">
        <f>algandmed!AM15</f>
        <v>Harju</v>
      </c>
      <c r="U15" s="59" t="str">
        <f>algandmed!AN15</f>
        <v>Tallinn</v>
      </c>
      <c r="V15" s="59" t="str">
        <f>algandmed!AO15</f>
        <v>Hävinud/likvideeritud</v>
      </c>
      <c r="W15" s="59" t="str">
        <f>algandmed!AP15</f>
        <v>VPA on hävinud.</v>
      </c>
      <c r="X15" s="59" t="str">
        <f>algandmed!AQ15</f>
        <v>-</v>
      </c>
      <c r="Y15" s="59" t="str">
        <f>algandmed!AR15</f>
        <v>-</v>
      </c>
      <c r="Z15" s="59" t="str">
        <f>algandmed!AS15</f>
        <v>-</v>
      </c>
      <c r="AA15" s="59" t="str">
        <f>algandmed!AT15</f>
        <v>Kopli ps Kopli lahe äärse maa-ala reostusuuringud II, Maves 2126</v>
      </c>
    </row>
    <row r="16" spans="1:27">
      <c r="A16">
        <f>algandmed!A16</f>
        <v>0</v>
      </c>
      <c r="B16" t="str">
        <f>algandmed!B16</f>
        <v>PA-8</v>
      </c>
      <c r="C16" t="str">
        <f>algandmed!C16</f>
        <v>JRA0000037</v>
      </c>
      <c r="D16" t="str">
        <f>algandmed!D16</f>
        <v>Balti laevaremonditehas</v>
      </c>
      <c r="E16" s="59">
        <f>algandmed!E16</f>
        <v>537114</v>
      </c>
      <c r="F16" s="59">
        <f>algandmed!F16</f>
        <v>6591683</v>
      </c>
      <c r="G16" t="str">
        <f>algandmed!G16</f>
        <v>78408:808:0260</v>
      </c>
      <c r="H16">
        <f>algandmed!H16</f>
        <v>3.3</v>
      </c>
      <c r="I16">
        <f>algandmed!I16</f>
        <v>0</v>
      </c>
      <c r="J16">
        <f>algandmed!J16</f>
        <v>0</v>
      </c>
      <c r="K16">
        <f>algandmed!K16</f>
        <v>4.5</v>
      </c>
      <c r="L16">
        <f>algandmed!L16</f>
        <v>3.4</v>
      </c>
      <c r="M16">
        <f>algandmed!M16</f>
        <v>-0.10000000000000009</v>
      </c>
      <c r="N16" s="63">
        <f>algandmed!N16</f>
        <v>36844</v>
      </c>
      <c r="O16">
        <f>algandmed!O16</f>
        <v>0</v>
      </c>
      <c r="P16" s="59" t="str">
        <f>algandmed!AI16</f>
        <v>BLRT Grupp Aktsiaselts</v>
      </c>
      <c r="Q16" s="59" t="str">
        <f>algandmed!AJ16</f>
        <v>10068499</v>
      </c>
      <c r="R16" s="59" t="str">
        <f>algandmed!AK16</f>
        <v>53229922 Olga Korobtsova; o.korobtsova@blrt.ee; 6102408; blrt@blrt.ee</v>
      </c>
      <c r="S16" s="59">
        <f>algandmed!AL16</f>
        <v>0</v>
      </c>
      <c r="T16" s="59" t="str">
        <f>algandmed!AM16</f>
        <v>Harju</v>
      </c>
      <c r="U16" s="59" t="str">
        <f>algandmed!AN16</f>
        <v>Tallinn</v>
      </c>
      <c r="V16" s="59" t="str">
        <f>algandmed!AO16</f>
        <v>Hävinud/likvideeritud</v>
      </c>
      <c r="W16" s="59" t="str">
        <f>algandmed!AP16</f>
        <v>VPA on hävinud.</v>
      </c>
      <c r="X16" s="59" t="str">
        <f>algandmed!AQ16</f>
        <v>-</v>
      </c>
      <c r="Y16" s="59" t="str">
        <f>algandmed!AR16</f>
        <v>-</v>
      </c>
      <c r="Z16" s="59" t="str">
        <f>algandmed!AS16</f>
        <v>-</v>
      </c>
      <c r="AA16" s="59" t="str">
        <f>algandmed!AT16</f>
        <v>Kopli ps Kopli lahe äärse maa-ala reostusuuringud II, Maves 2127</v>
      </c>
    </row>
    <row r="17" spans="1:27">
      <c r="A17">
        <f>algandmed!A17</f>
        <v>0</v>
      </c>
      <c r="B17" t="str">
        <f>algandmed!B17</f>
        <v>PA-9</v>
      </c>
      <c r="C17" t="str">
        <f>algandmed!C17</f>
        <v>JRA0000037</v>
      </c>
      <c r="D17" t="str">
        <f>algandmed!D17</f>
        <v>Balti laevaremonditehas</v>
      </c>
      <c r="E17" s="59">
        <f>algandmed!E17</f>
        <v>537063</v>
      </c>
      <c r="F17" s="59">
        <f>algandmed!F17</f>
        <v>6591718</v>
      </c>
      <c r="G17" t="str">
        <f>algandmed!G17</f>
        <v>78408:808:0260</v>
      </c>
      <c r="H17">
        <f>algandmed!H17</f>
        <v>3.35</v>
      </c>
      <c r="I17">
        <f>algandmed!I17</f>
        <v>0</v>
      </c>
      <c r="J17">
        <f>algandmed!J17</f>
        <v>0</v>
      </c>
      <c r="K17">
        <f>algandmed!K17</f>
        <v>4.5999999999999996</v>
      </c>
      <c r="L17">
        <f>algandmed!L17</f>
        <v>3.3</v>
      </c>
      <c r="M17">
        <f>algandmed!M17</f>
        <v>5.0000000000000266E-2</v>
      </c>
      <c r="N17" s="63">
        <f>algandmed!N17</f>
        <v>36844</v>
      </c>
      <c r="O17">
        <f>algandmed!O17</f>
        <v>0</v>
      </c>
      <c r="P17" s="59" t="str">
        <f>algandmed!AI17</f>
        <v>BLRT Grupp Aktsiaselts</v>
      </c>
      <c r="Q17" s="59" t="str">
        <f>algandmed!AJ17</f>
        <v>10068499</v>
      </c>
      <c r="R17" s="59" t="str">
        <f>algandmed!AK17</f>
        <v>53229922 Olga Korobtsova; o.korobtsova@blrt.ee; 6102408; blrt@blrt.ee</v>
      </c>
      <c r="S17" s="59">
        <f>algandmed!AL17</f>
        <v>0</v>
      </c>
      <c r="T17" s="59" t="str">
        <f>algandmed!AM17</f>
        <v>Harju</v>
      </c>
      <c r="U17" s="59" t="str">
        <f>algandmed!AN17</f>
        <v>Tallinn</v>
      </c>
      <c r="V17" s="59" t="str">
        <f>algandmed!AO17</f>
        <v>Hävinud/likvideeritud</v>
      </c>
      <c r="W17" s="59" t="str">
        <f>algandmed!AP17</f>
        <v>VPA on hävinud.</v>
      </c>
      <c r="X17" s="59" t="str">
        <f>algandmed!AQ17</f>
        <v>-</v>
      </c>
      <c r="Y17" s="59" t="str">
        <f>algandmed!AR17</f>
        <v>-</v>
      </c>
      <c r="Z17" s="59" t="str">
        <f>algandmed!AS17</f>
        <v>-</v>
      </c>
      <c r="AA17" s="59" t="str">
        <f>algandmed!AT17</f>
        <v>Kopli ps Kopli lahe äärse maa-ala reostusuuringud II, Maves 2128</v>
      </c>
    </row>
    <row r="18" spans="1:27">
      <c r="A18">
        <f>algandmed!A18</f>
        <v>0</v>
      </c>
      <c r="B18" t="str">
        <f>algandmed!B18</f>
        <v>PA-10</v>
      </c>
      <c r="C18" t="str">
        <f>algandmed!C18</f>
        <v>JRA0000037</v>
      </c>
      <c r="D18" t="str">
        <f>algandmed!D18</f>
        <v>Balti laevaremonditehas</v>
      </c>
      <c r="E18" s="59">
        <f>algandmed!E18</f>
        <v>537026</v>
      </c>
      <c r="F18" s="59">
        <f>algandmed!F18</f>
        <v>6591740</v>
      </c>
      <c r="G18" t="str">
        <f>algandmed!G18</f>
        <v>78408:808:0260</v>
      </c>
      <c r="H18">
        <f>algandmed!H18</f>
        <v>3.35</v>
      </c>
      <c r="I18">
        <f>algandmed!I18</f>
        <v>0</v>
      </c>
      <c r="J18">
        <f>algandmed!J18</f>
        <v>0</v>
      </c>
      <c r="K18">
        <f>algandmed!K18</f>
        <v>3.5</v>
      </c>
      <c r="L18">
        <f>algandmed!L18</f>
        <v>3.4</v>
      </c>
      <c r="M18">
        <f>algandmed!M18</f>
        <v>-4.9999999999999822E-2</v>
      </c>
      <c r="N18" s="63">
        <f>algandmed!N18</f>
        <v>36844</v>
      </c>
      <c r="O18">
        <f>algandmed!O18</f>
        <v>0</v>
      </c>
      <c r="P18" s="59" t="str">
        <f>algandmed!AI18</f>
        <v>BLRT Grupp Aktsiaselts</v>
      </c>
      <c r="Q18" s="59" t="str">
        <f>algandmed!AJ18</f>
        <v>10068499</v>
      </c>
      <c r="R18" s="59" t="str">
        <f>algandmed!AK18</f>
        <v>53229922 Olga Korobtsova; o.korobtsova@blrt.ee; 6102408; blrt@blrt.ee</v>
      </c>
      <c r="S18" s="59">
        <f>algandmed!AL18</f>
        <v>0</v>
      </c>
      <c r="T18" s="59" t="str">
        <f>algandmed!AM18</f>
        <v>Harju</v>
      </c>
      <c r="U18" s="59" t="str">
        <f>algandmed!AN18</f>
        <v>Tallinn</v>
      </c>
      <c r="V18" s="59" t="str">
        <f>algandmed!AO18</f>
        <v>Hävinud/likvideeritud</v>
      </c>
      <c r="W18" s="59" t="str">
        <f>algandmed!AP18</f>
        <v>VPA on hävinud.</v>
      </c>
      <c r="X18" s="59" t="str">
        <f>algandmed!AQ18</f>
        <v>-</v>
      </c>
      <c r="Y18" s="59" t="str">
        <f>algandmed!AR18</f>
        <v>-</v>
      </c>
      <c r="Z18" s="59" t="str">
        <f>algandmed!AS18</f>
        <v>-</v>
      </c>
      <c r="AA18" s="59" t="str">
        <f>algandmed!AT18</f>
        <v>Kopli ps Kopli lahe äärse maa-ala reostusuuringud II, Maves 2129</v>
      </c>
    </row>
    <row r="19" spans="1:27">
      <c r="A19">
        <f>algandmed!A19</f>
        <v>0</v>
      </c>
      <c r="B19" t="str">
        <f>algandmed!B19</f>
        <v>PA-11</v>
      </c>
      <c r="C19" t="str">
        <f>algandmed!C19</f>
        <v>JRA0000037</v>
      </c>
      <c r="D19" t="str">
        <f>algandmed!D19</f>
        <v>Balti laevaremonditehas</v>
      </c>
      <c r="E19" s="59">
        <f>algandmed!E19</f>
        <v>537038</v>
      </c>
      <c r="F19" s="59">
        <f>algandmed!F19</f>
        <v>6591938</v>
      </c>
      <c r="G19" t="str">
        <f>algandmed!G19</f>
        <v>78408:808:0260</v>
      </c>
      <c r="H19">
        <f>algandmed!H19</f>
        <v>6</v>
      </c>
      <c r="I19">
        <f>algandmed!I19</f>
        <v>0</v>
      </c>
      <c r="J19">
        <f>algandmed!J19</f>
        <v>0</v>
      </c>
      <c r="K19">
        <f>algandmed!K19</f>
        <v>4.7</v>
      </c>
      <c r="L19">
        <f>algandmed!L19</f>
        <v>1.9</v>
      </c>
      <c r="M19">
        <f>algandmed!M19</f>
        <v>4.0999999999999996</v>
      </c>
      <c r="N19" s="63">
        <f>algandmed!N19</f>
        <v>36844</v>
      </c>
      <c r="O19">
        <f>algandmed!O19</f>
        <v>0</v>
      </c>
      <c r="P19" s="59" t="str">
        <f>algandmed!AI19</f>
        <v>BLRT Grupp Aktsiaselts</v>
      </c>
      <c r="Q19" s="59" t="str">
        <f>algandmed!AJ19</f>
        <v>10068499</v>
      </c>
      <c r="R19" s="59" t="str">
        <f>algandmed!AK19</f>
        <v>53229922 Olga Korobtsova; o.korobtsova@blrt.ee; 6102408; blrt@blrt.ee</v>
      </c>
      <c r="S19" s="59">
        <f>algandmed!AL19</f>
        <v>0</v>
      </c>
      <c r="T19" s="59" t="str">
        <f>algandmed!AM19</f>
        <v>Harju</v>
      </c>
      <c r="U19" s="59" t="str">
        <f>algandmed!AN19</f>
        <v>Tallinn</v>
      </c>
      <c r="V19" s="59" t="str">
        <f>algandmed!AO19</f>
        <v>Hävinud/likvideeritud</v>
      </c>
      <c r="W19" s="59" t="str">
        <f>algandmed!AP19</f>
        <v>VPA on hävinud.</v>
      </c>
      <c r="X19" s="59" t="str">
        <f>algandmed!AQ19</f>
        <v>-</v>
      </c>
      <c r="Y19" s="59" t="str">
        <f>algandmed!AR19</f>
        <v>-</v>
      </c>
      <c r="Z19" s="59" t="str">
        <f>algandmed!AS19</f>
        <v>-</v>
      </c>
      <c r="AA19" s="59" t="str">
        <f>algandmed!AT19</f>
        <v>Kopli ps Kopli lahe äärse maa-ala reostusuuringud II, Maves 2130</v>
      </c>
    </row>
    <row r="20" spans="1:27">
      <c r="A20">
        <f>algandmed!A20</f>
        <v>0</v>
      </c>
      <c r="B20" t="str">
        <f>algandmed!B20</f>
        <v>PA-12</v>
      </c>
      <c r="C20" t="str">
        <f>algandmed!C20</f>
        <v>JRA0000037</v>
      </c>
      <c r="D20" t="str">
        <f>algandmed!D20</f>
        <v>Balti laevaremonditehas</v>
      </c>
      <c r="E20" s="59">
        <f>algandmed!E20</f>
        <v>536941</v>
      </c>
      <c r="F20" s="59">
        <f>algandmed!F20</f>
        <v>6591923</v>
      </c>
      <c r="G20" t="str">
        <f>algandmed!G20</f>
        <v>78408:808:0260</v>
      </c>
      <c r="H20">
        <f>algandmed!H20</f>
        <v>5.25</v>
      </c>
      <c r="I20">
        <f>algandmed!I20</f>
        <v>0</v>
      </c>
      <c r="J20">
        <f>algandmed!J20</f>
        <v>0</v>
      </c>
      <c r="K20">
        <f>algandmed!K20</f>
        <v>4.5999999999999996</v>
      </c>
      <c r="L20">
        <f>algandmed!L20</f>
        <v>2.4</v>
      </c>
      <c r="M20">
        <f>algandmed!M20</f>
        <v>2.85</v>
      </c>
      <c r="N20" s="63">
        <f>algandmed!N20</f>
        <v>36844</v>
      </c>
      <c r="O20">
        <f>algandmed!O20</f>
        <v>0</v>
      </c>
      <c r="P20" s="59" t="str">
        <f>algandmed!AI20</f>
        <v>BLRT Grupp Aktsiaselts</v>
      </c>
      <c r="Q20" s="59" t="str">
        <f>algandmed!AJ20</f>
        <v>10068499</v>
      </c>
      <c r="R20" s="59" t="str">
        <f>algandmed!AK20</f>
        <v>53229922 Olga Korobtsova; o.korobtsova@blrt.ee; 6102408; blrt@blrt.ee</v>
      </c>
      <c r="S20" s="59">
        <f>algandmed!AL20</f>
        <v>0</v>
      </c>
      <c r="T20" s="59" t="str">
        <f>algandmed!AM20</f>
        <v>Harju</v>
      </c>
      <c r="U20" s="59" t="str">
        <f>algandmed!AN20</f>
        <v>Tallinn</v>
      </c>
      <c r="V20" s="59" t="str">
        <f>algandmed!AO20</f>
        <v>Hävinud/likvideeritud</v>
      </c>
      <c r="W20" s="59" t="str">
        <f>algandmed!AP20</f>
        <v>VPA on hävinud.</v>
      </c>
      <c r="X20" s="59" t="str">
        <f>algandmed!AQ20</f>
        <v>-</v>
      </c>
      <c r="Y20" s="59" t="str">
        <f>algandmed!AR20</f>
        <v>-</v>
      </c>
      <c r="Z20" s="59" t="str">
        <f>algandmed!AS20</f>
        <v>-</v>
      </c>
      <c r="AA20" s="59" t="str">
        <f>algandmed!AT20</f>
        <v>Kopli ps Kopli lahe äärse maa-ala reostusuuringud II, Maves 2131</v>
      </c>
    </row>
    <row r="21" spans="1:27">
      <c r="A21">
        <f>algandmed!A21</f>
        <v>0</v>
      </c>
      <c r="B21" t="str">
        <f>algandmed!B21</f>
        <v>PA-13</v>
      </c>
      <c r="C21" t="str">
        <f>algandmed!C21</f>
        <v>JRA0000037</v>
      </c>
      <c r="D21" t="str">
        <f>algandmed!D21</f>
        <v>Balti laevaremonditehas</v>
      </c>
      <c r="E21" s="59">
        <f>algandmed!E21</f>
        <v>536847</v>
      </c>
      <c r="F21" s="59">
        <f>algandmed!F21</f>
        <v>6591875</v>
      </c>
      <c r="G21" t="str">
        <f>algandmed!G21</f>
        <v>78408:808:0260</v>
      </c>
      <c r="H21">
        <f>algandmed!H21</f>
        <v>3.55</v>
      </c>
      <c r="I21">
        <f>algandmed!I21</f>
        <v>0</v>
      </c>
      <c r="J21">
        <f>algandmed!J21</f>
        <v>0</v>
      </c>
      <c r="K21">
        <f>algandmed!K21</f>
        <v>4.5</v>
      </c>
      <c r="L21">
        <f>algandmed!L21</f>
        <v>3.3</v>
      </c>
      <c r="M21">
        <f>algandmed!M21</f>
        <v>0.25</v>
      </c>
      <c r="N21" s="63">
        <f>algandmed!N21</f>
        <v>36843</v>
      </c>
      <c r="O21">
        <f>algandmed!O21</f>
        <v>0</v>
      </c>
      <c r="P21" s="59" t="str">
        <f>algandmed!AI21</f>
        <v>BLRT Grupp Aktsiaselts</v>
      </c>
      <c r="Q21" s="59" t="str">
        <f>algandmed!AJ21</f>
        <v>10068499</v>
      </c>
      <c r="R21" s="59" t="str">
        <f>algandmed!AK21</f>
        <v>53229922 Olga Korobtsova; o.korobtsova@blrt.ee; 6102408; blrt@blrt.ee</v>
      </c>
      <c r="S21" s="59">
        <f>algandmed!AL21</f>
        <v>0</v>
      </c>
      <c r="T21" s="59" t="str">
        <f>algandmed!AM21</f>
        <v>Harju</v>
      </c>
      <c r="U21" s="59" t="str">
        <f>algandmed!AN21</f>
        <v>Tallinn</v>
      </c>
      <c r="V21" s="59" t="str">
        <f>algandmed!AO21</f>
        <v>Hävinud/likvideeritud</v>
      </c>
      <c r="W21" s="59" t="str">
        <f>algandmed!AP21</f>
        <v>VPA on hävinud.</v>
      </c>
      <c r="X21" s="59" t="str">
        <f>algandmed!AQ21</f>
        <v>-</v>
      </c>
      <c r="Y21" s="59" t="str">
        <f>algandmed!AR21</f>
        <v>-</v>
      </c>
      <c r="Z21" s="59" t="str">
        <f>algandmed!AS21</f>
        <v>-</v>
      </c>
      <c r="AA21" s="59" t="str">
        <f>algandmed!AT21</f>
        <v>Kopli ps Kopli lahe äärse maa-ala reostusuuringud II, Maves 2132</v>
      </c>
    </row>
    <row r="22" spans="1:27">
      <c r="A22">
        <f>algandmed!A22</f>
        <v>0</v>
      </c>
      <c r="B22" t="str">
        <f>algandmed!B22</f>
        <v>PA-14</v>
      </c>
      <c r="C22" t="str">
        <f>algandmed!C22</f>
        <v>JRA0000037</v>
      </c>
      <c r="D22" t="str">
        <f>algandmed!D22</f>
        <v>Balti laevaremonditehas</v>
      </c>
      <c r="E22" s="59">
        <f>algandmed!E22</f>
        <v>536965</v>
      </c>
      <c r="F22" s="59">
        <f>algandmed!F22</f>
        <v>6592085</v>
      </c>
      <c r="G22" t="str">
        <f>algandmed!G22</f>
        <v>78408:808:0260</v>
      </c>
      <c r="H22">
        <f>algandmed!H22</f>
        <v>5.05</v>
      </c>
      <c r="I22">
        <f>algandmed!I22</f>
        <v>0</v>
      </c>
      <c r="J22">
        <f>algandmed!J22</f>
        <v>0</v>
      </c>
      <c r="K22">
        <f>algandmed!K22</f>
        <v>3.5</v>
      </c>
      <c r="L22" t="str">
        <f>algandmed!L22</f>
        <v>-</v>
      </c>
      <c r="M22">
        <f>algandmed!M22</f>
        <v>0</v>
      </c>
      <c r="N22" s="63">
        <f>algandmed!N22</f>
        <v>36843</v>
      </c>
      <c r="O22">
        <f>algandmed!O22</f>
        <v>0</v>
      </c>
      <c r="P22" s="59" t="str">
        <f>algandmed!AI22</f>
        <v>BLRT Grupp Aktsiaselts</v>
      </c>
      <c r="Q22" s="59" t="str">
        <f>algandmed!AJ22</f>
        <v>10068499</v>
      </c>
      <c r="R22" s="59" t="str">
        <f>algandmed!AK22</f>
        <v>53229922 Olga Korobtsova; o.korobtsova@blrt.ee; 6102408; blrt@blrt.ee</v>
      </c>
      <c r="S22" s="59">
        <f>algandmed!AL22</f>
        <v>0</v>
      </c>
      <c r="T22" s="59" t="str">
        <f>algandmed!AM22</f>
        <v>Harju</v>
      </c>
      <c r="U22" s="59" t="str">
        <f>algandmed!AN22</f>
        <v>Tallinn</v>
      </c>
      <c r="V22" s="59" t="str">
        <f>algandmed!AO22</f>
        <v>Hävinud/likvideeritud</v>
      </c>
      <c r="W22" s="59" t="str">
        <f>algandmed!AP22</f>
        <v>VPA on hävinud.</v>
      </c>
      <c r="X22" s="59" t="str">
        <f>algandmed!AQ22</f>
        <v>-</v>
      </c>
      <c r="Y22" s="59" t="str">
        <f>algandmed!AR22</f>
        <v>-</v>
      </c>
      <c r="Z22" s="59" t="str">
        <f>algandmed!AS22</f>
        <v>-</v>
      </c>
      <c r="AA22" s="59" t="str">
        <f>algandmed!AT22</f>
        <v>Kopli ps Kopli lahe äärse maa-ala reostusuuringud II, Maves 2133</v>
      </c>
    </row>
    <row r="23" spans="1:27">
      <c r="A23">
        <f>algandmed!A23</f>
        <v>0</v>
      </c>
      <c r="B23" t="str">
        <f>algandmed!B23</f>
        <v>PA-15</v>
      </c>
      <c r="C23" t="str">
        <f>algandmed!C23</f>
        <v>JRA0000037</v>
      </c>
      <c r="D23" t="str">
        <f>algandmed!D23</f>
        <v>Balti laevaremonditehas</v>
      </c>
      <c r="E23" s="59">
        <f>algandmed!E23</f>
        <v>536734</v>
      </c>
      <c r="F23" s="59">
        <f>algandmed!F23</f>
        <v>6592209</v>
      </c>
      <c r="G23" t="str">
        <f>algandmed!G23</f>
        <v>78408:808:0260</v>
      </c>
      <c r="H23">
        <f>algandmed!H23</f>
        <v>3.85</v>
      </c>
      <c r="I23">
        <f>algandmed!I23</f>
        <v>0</v>
      </c>
      <c r="J23">
        <f>algandmed!J23</f>
        <v>0</v>
      </c>
      <c r="K23">
        <f>algandmed!K23</f>
        <v>4.5999999999999996</v>
      </c>
      <c r="L23">
        <f>algandmed!L23</f>
        <v>2.4</v>
      </c>
      <c r="M23">
        <f>algandmed!M23</f>
        <v>1.4500000000000002</v>
      </c>
      <c r="N23" s="63">
        <f>algandmed!N23</f>
        <v>36843</v>
      </c>
      <c r="O23">
        <f>algandmed!O23</f>
        <v>0</v>
      </c>
      <c r="P23" s="59" t="str">
        <f>algandmed!AI23</f>
        <v>BLRT Grupp Aktsiaselts</v>
      </c>
      <c r="Q23" s="59" t="str">
        <f>algandmed!AJ23</f>
        <v>10068499</v>
      </c>
      <c r="R23" s="59" t="str">
        <f>algandmed!AK23</f>
        <v>53229922 Olga Korobtsova; o.korobtsova@blrt.ee; 6102408; blrt@blrt.ee</v>
      </c>
      <c r="S23" s="59">
        <f>algandmed!AL23</f>
        <v>0</v>
      </c>
      <c r="T23" s="59" t="str">
        <f>algandmed!AM23</f>
        <v>Harju</v>
      </c>
      <c r="U23" s="59" t="str">
        <f>algandmed!AN23</f>
        <v>Tallinn</v>
      </c>
      <c r="V23" s="59" t="str">
        <f>algandmed!AO23</f>
        <v>Hävinud/likvideeritud</v>
      </c>
      <c r="W23" s="59" t="str">
        <f>algandmed!AP23</f>
        <v>VPA on hävinud.</v>
      </c>
      <c r="X23" s="59" t="str">
        <f>algandmed!AQ23</f>
        <v>-</v>
      </c>
      <c r="Y23" s="59" t="str">
        <f>algandmed!AR23</f>
        <v>-</v>
      </c>
      <c r="Z23" s="59" t="str">
        <f>algandmed!AS23</f>
        <v>-</v>
      </c>
      <c r="AA23" s="59" t="str">
        <f>algandmed!AT23</f>
        <v>Kopli ps Kopli lahe äärse maa-ala reostusuuringud II, Maves 2134</v>
      </c>
    </row>
    <row r="24" spans="1:27">
      <c r="A24">
        <f>algandmed!A24</f>
        <v>0</v>
      </c>
      <c r="B24" t="str">
        <f>algandmed!B24</f>
        <v>PA-16</v>
      </c>
      <c r="C24" t="str">
        <f>algandmed!C24</f>
        <v>JRA0000037</v>
      </c>
      <c r="D24" t="str">
        <f>algandmed!D24</f>
        <v>Balti laevaremonditehas</v>
      </c>
      <c r="E24" s="59">
        <f>algandmed!E24</f>
        <v>536705</v>
      </c>
      <c r="F24" s="59">
        <f>algandmed!F24</f>
        <v>6592228</v>
      </c>
      <c r="G24" t="str">
        <f>algandmed!G24</f>
        <v>78408:808:0260</v>
      </c>
      <c r="H24">
        <f>algandmed!H24</f>
        <v>4</v>
      </c>
      <c r="I24">
        <f>algandmed!I24</f>
        <v>0</v>
      </c>
      <c r="J24">
        <f>algandmed!J24</f>
        <v>0</v>
      </c>
      <c r="K24">
        <f>algandmed!K24</f>
        <v>4.8</v>
      </c>
      <c r="L24">
        <f>algandmed!L24</f>
        <v>3.6</v>
      </c>
      <c r="M24">
        <f>algandmed!M24</f>
        <v>0.39999999999999991</v>
      </c>
      <c r="N24" s="63">
        <f>algandmed!N24</f>
        <v>36843</v>
      </c>
      <c r="O24">
        <f>algandmed!O24</f>
        <v>0</v>
      </c>
      <c r="P24" s="59" t="str">
        <f>algandmed!AI24</f>
        <v>BLRT Grupp Aktsiaselts</v>
      </c>
      <c r="Q24" s="59" t="str">
        <f>algandmed!AJ24</f>
        <v>10068499</v>
      </c>
      <c r="R24" s="59" t="str">
        <f>algandmed!AK24</f>
        <v>53229922 Olga Korobtsova; o.korobtsova@blrt.ee; 6102408; blrt@blrt.ee</v>
      </c>
      <c r="S24" s="59">
        <f>algandmed!AL24</f>
        <v>0</v>
      </c>
      <c r="T24" s="59" t="str">
        <f>algandmed!AM24</f>
        <v>Harju</v>
      </c>
      <c r="U24" s="59" t="str">
        <f>algandmed!AN24</f>
        <v>Tallinn</v>
      </c>
      <c r="V24" s="59" t="str">
        <f>algandmed!AO24</f>
        <v>Hävinud/likvideeritud</v>
      </c>
      <c r="W24" s="59" t="str">
        <f>algandmed!AP24</f>
        <v>VPA on hävinud.</v>
      </c>
      <c r="X24" s="59" t="str">
        <f>algandmed!AQ24</f>
        <v>-</v>
      </c>
      <c r="Y24" s="59" t="str">
        <f>algandmed!AR24</f>
        <v>-</v>
      </c>
      <c r="Z24" s="59" t="str">
        <f>algandmed!AS24</f>
        <v>-</v>
      </c>
      <c r="AA24" s="59" t="str">
        <f>algandmed!AT24</f>
        <v>Kopli ps Kopli lahe äärse maa-ala reostusuuringud II, Maves 2135</v>
      </c>
    </row>
    <row r="25" spans="1:27">
      <c r="A25">
        <f>algandmed!A25</f>
        <v>0</v>
      </c>
      <c r="B25" t="str">
        <f>algandmed!B25</f>
        <v>PA-17</v>
      </c>
      <c r="C25" t="str">
        <f>algandmed!C25</f>
        <v>JRA0000037</v>
      </c>
      <c r="D25" t="str">
        <f>algandmed!D25</f>
        <v>Balti laevaremonditehas</v>
      </c>
      <c r="E25" s="59">
        <f>algandmed!E25</f>
        <v>536826</v>
      </c>
      <c r="F25" s="59">
        <f>algandmed!F25</f>
        <v>6592184</v>
      </c>
      <c r="G25" t="str">
        <f>algandmed!G25</f>
        <v>78408:808:0260</v>
      </c>
      <c r="H25">
        <f>algandmed!H25</f>
        <v>3.5</v>
      </c>
      <c r="I25">
        <f>algandmed!I25</f>
        <v>0</v>
      </c>
      <c r="J25">
        <f>algandmed!J25</f>
        <v>0</v>
      </c>
      <c r="K25">
        <f>algandmed!K25</f>
        <v>4.2</v>
      </c>
      <c r="L25">
        <f>algandmed!L25</f>
        <v>1.9</v>
      </c>
      <c r="M25">
        <f>algandmed!M25</f>
        <v>1.6</v>
      </c>
      <c r="N25" s="63">
        <f>algandmed!N25</f>
        <v>36843</v>
      </c>
      <c r="O25">
        <f>algandmed!O25</f>
        <v>0</v>
      </c>
      <c r="P25" s="59" t="str">
        <f>algandmed!AI25</f>
        <v>BLRT Grupp Aktsiaselts</v>
      </c>
      <c r="Q25" s="59" t="str">
        <f>algandmed!AJ25</f>
        <v>10068499</v>
      </c>
      <c r="R25" s="59" t="str">
        <f>algandmed!AK25</f>
        <v>53229922 Olga Korobtsova; o.korobtsova@blrt.ee; 6102408; blrt@blrt.ee</v>
      </c>
      <c r="S25" s="59">
        <f>algandmed!AL25</f>
        <v>0</v>
      </c>
      <c r="T25" s="59" t="str">
        <f>algandmed!AM25</f>
        <v>Harju</v>
      </c>
      <c r="U25" s="59" t="str">
        <f>algandmed!AN25</f>
        <v>Tallinn</v>
      </c>
      <c r="V25" s="59" t="str">
        <f>algandmed!AO25</f>
        <v>Hävinud/likvideeritud</v>
      </c>
      <c r="W25" s="59" t="str">
        <f>algandmed!AP25</f>
        <v>VPA on hävinud.</v>
      </c>
      <c r="X25" s="59" t="str">
        <f>algandmed!AQ25</f>
        <v>-</v>
      </c>
      <c r="Y25" s="59" t="str">
        <f>algandmed!AR25</f>
        <v>-</v>
      </c>
      <c r="Z25" s="59" t="str">
        <f>algandmed!AS25</f>
        <v>-</v>
      </c>
      <c r="AA25" s="59" t="str">
        <f>algandmed!AT25</f>
        <v>Kopli ps Kopli lahe äärse maa-ala reostusuuringud II, Maves 2136</v>
      </c>
    </row>
    <row r="26" spans="1:27">
      <c r="A26">
        <f>algandmed!A26</f>
        <v>0</v>
      </c>
      <c r="B26" t="str">
        <f>algandmed!B26</f>
        <v>PA-18</v>
      </c>
      <c r="C26" t="str">
        <f>algandmed!C26</f>
        <v>JRA0000037</v>
      </c>
      <c r="D26" t="str">
        <f>algandmed!D26</f>
        <v>Balti laevaremonditehas</v>
      </c>
      <c r="E26" s="59">
        <f>algandmed!E26</f>
        <v>537053</v>
      </c>
      <c r="F26" s="59">
        <f>algandmed!F26</f>
        <v>6592125</v>
      </c>
      <c r="G26" t="str">
        <f>algandmed!G26</f>
        <v>78408:808:0260</v>
      </c>
      <c r="H26">
        <f>algandmed!H26</f>
        <v>7.7</v>
      </c>
      <c r="I26">
        <f>algandmed!I26</f>
        <v>0</v>
      </c>
      <c r="J26">
        <f>algandmed!J26</f>
        <v>0</v>
      </c>
      <c r="K26">
        <f>algandmed!K26</f>
        <v>1.8</v>
      </c>
      <c r="L26" t="str">
        <f>algandmed!L26</f>
        <v>-</v>
      </c>
      <c r="M26">
        <f>algandmed!M26</f>
        <v>0</v>
      </c>
      <c r="N26" s="63">
        <f>algandmed!N26</f>
        <v>36843</v>
      </c>
      <c r="O26">
        <f>algandmed!O26</f>
        <v>0</v>
      </c>
      <c r="P26" s="59" t="str">
        <f>algandmed!AI26</f>
        <v>BLRT Grupp Aktsiaselts</v>
      </c>
      <c r="Q26" s="59" t="str">
        <f>algandmed!AJ26</f>
        <v>10068499</v>
      </c>
      <c r="R26" s="59" t="str">
        <f>algandmed!AK26</f>
        <v>53229922 Olga Korobtsova; o.korobtsova@blrt.ee; 6102408; blrt@blrt.ee</v>
      </c>
      <c r="S26" s="59">
        <f>algandmed!AL26</f>
        <v>0</v>
      </c>
      <c r="T26" s="59" t="str">
        <f>algandmed!AM26</f>
        <v>Harju</v>
      </c>
      <c r="U26" s="59" t="str">
        <f>algandmed!AN26</f>
        <v>Tallinn</v>
      </c>
      <c r="V26" s="59" t="str">
        <f>algandmed!AO26</f>
        <v>Hävinud/likvideeritud</v>
      </c>
      <c r="W26" s="59" t="str">
        <f>algandmed!AP26</f>
        <v>VPA on hävinud.</v>
      </c>
      <c r="X26" s="59" t="str">
        <f>algandmed!AQ26</f>
        <v>-</v>
      </c>
      <c r="Y26" s="59" t="str">
        <f>algandmed!AR26</f>
        <v>-</v>
      </c>
      <c r="Z26" s="59" t="str">
        <f>algandmed!AS26</f>
        <v>-</v>
      </c>
      <c r="AA26" s="59" t="str">
        <f>algandmed!AT26</f>
        <v>Kopli ps Kopli lahe äärse maa-ala reostusuuringud II, Maves 2137</v>
      </c>
    </row>
    <row r="27" spans="1:27">
      <c r="A27">
        <f>algandmed!A27</f>
        <v>19842</v>
      </c>
      <c r="B27" t="str">
        <f>algandmed!B27</f>
        <v>PA-1561</v>
      </c>
      <c r="C27" t="str">
        <f>algandmed!C27</f>
        <v>JRA0000012</v>
      </c>
      <c r="D27" t="str">
        <f>algandmed!D27</f>
        <v>Bekkeri sadam</v>
      </c>
      <c r="E27" s="59">
        <f>algandmed!E27</f>
        <v>537831.27099999995</v>
      </c>
      <c r="F27" s="59">
        <f>algandmed!F27</f>
        <v>6591163.727</v>
      </c>
      <c r="G27" t="str">
        <f>algandmed!G27</f>
        <v>78408:808:0047</v>
      </c>
      <c r="H27">
        <f>algandmed!H27</f>
        <v>5.53</v>
      </c>
      <c r="I27">
        <f>algandmed!I27</f>
        <v>0.51</v>
      </c>
      <c r="J27">
        <f>algandmed!J27</f>
        <v>3</v>
      </c>
      <c r="K27">
        <f>algandmed!K27</f>
        <v>3.5</v>
      </c>
      <c r="L27">
        <f>algandmed!L27</f>
        <v>1.68</v>
      </c>
      <c r="M27">
        <f>algandmed!M27</f>
        <v>3.8500000000000005</v>
      </c>
      <c r="N27" s="63">
        <f>algandmed!N27</f>
        <v>42898</v>
      </c>
      <c r="O27" t="str">
        <f>algandmed!O27</f>
        <v>Metall 108mm: +0,5-1,05m; HDPE: 60mm +0,5-3,5; F 0,5-3,5m</v>
      </c>
      <c r="P27" s="59" t="str">
        <f>algandmed!AI27</f>
        <v>Aktsiaselts Logman Invest</v>
      </c>
      <c r="Q27" s="59" t="str">
        <f>algandmed!AJ27</f>
        <v>10361696</v>
      </c>
      <c r="R27" s="59" t="str">
        <f>algandmed!AK27</f>
        <v>Aivar Napits 5012195; aivar.napits@gmail.com; 6201602, 6201600; endel.siff@primos.ee</v>
      </c>
      <c r="S27" s="59">
        <f>algandmed!AL27</f>
        <v>0</v>
      </c>
      <c r="T27" s="59" t="str">
        <f>algandmed!AM27</f>
        <v>Harju</v>
      </c>
      <c r="U27" s="59" t="str">
        <f>algandmed!AN27</f>
        <v>Tallinn</v>
      </c>
      <c r="V27" s="59" t="str">
        <f>algandmed!AO27</f>
        <v>Korras</v>
      </c>
      <c r="W27" s="59" t="str">
        <f>algandmed!AP27</f>
        <v>VPA on terve. Päise avamiseks 6-kantvõti 8. Sisemine plasttoru samal kõrgusel metallkaitsetoruga. Algne sügavus oli 3,5m (maapinda on ehituse käigus tõstetud 0,3m, sellest ka konstruktsiooni muutus). Veepinnal naftasaaduste kihti pole.</v>
      </c>
      <c r="X27" s="59" t="str">
        <f>algandmed!AQ27</f>
        <v>Proovivõtmisel 09.10.2017.a otsustati proovi mitte võtta, kuna mõõdulint, bailer ja pump MP-1 said filtertoru alumises osas õliseks ja proovi võtmisel iseloomustaks see vaid naftasaaduste lahustuvust vees.</v>
      </c>
      <c r="Y27" s="59" t="str">
        <f>algandmed!AR27</f>
        <v>-</v>
      </c>
      <c r="Z27" s="59" t="str">
        <f>algandmed!AS27</f>
        <v>Jätkata seiret.</v>
      </c>
      <c r="AA27" s="59" t="str">
        <f>algandmed!AT27</f>
        <v>Jääkreostuse likvideerimise projekti ettevalmistus endistel militaar- ja industriaalaladel, Maves nr-5168</v>
      </c>
    </row>
    <row r="28" spans="1:27">
      <c r="A28">
        <f>algandmed!A28</f>
        <v>19843</v>
      </c>
      <c r="B28" t="str">
        <f>algandmed!B28</f>
        <v>PA-1564</v>
      </c>
      <c r="C28" t="str">
        <f>algandmed!C28</f>
        <v>JRA0000012</v>
      </c>
      <c r="D28" t="str">
        <f>algandmed!D28</f>
        <v>Bekkeri sadam</v>
      </c>
      <c r="E28" s="59">
        <f>algandmed!E28</f>
        <v>537894.35400000005</v>
      </c>
      <c r="F28" s="59">
        <f>algandmed!F28</f>
        <v>6590989.5750000002</v>
      </c>
      <c r="G28" t="str">
        <f>algandmed!G28</f>
        <v>78408:808:0047</v>
      </c>
      <c r="H28">
        <f>algandmed!H28</f>
        <v>3.54</v>
      </c>
      <c r="I28">
        <f>algandmed!I28</f>
        <v>0</v>
      </c>
      <c r="J28">
        <f>algandmed!J28</f>
        <v>3.07</v>
      </c>
      <c r="K28">
        <f>algandmed!K28</f>
        <v>3.25</v>
      </c>
      <c r="L28">
        <f>algandmed!L28</f>
        <v>1.95</v>
      </c>
      <c r="M28">
        <f>algandmed!M28</f>
        <v>1.59</v>
      </c>
      <c r="N28" s="63">
        <f>algandmed!N28</f>
        <v>42898</v>
      </c>
      <c r="O28" t="str">
        <f>algandmed!O28</f>
        <v>Metall 108mm: 0,0-0,6m; HDPE: 60mm 0,07-3,25; F 0,25-3,25m</v>
      </c>
      <c r="P28" s="59" t="str">
        <f>algandmed!AI28</f>
        <v>Aktsiaselts Logman Invest</v>
      </c>
      <c r="Q28" s="59" t="str">
        <f>algandmed!AJ28</f>
        <v>10361696</v>
      </c>
      <c r="R28" s="59" t="str">
        <f>algandmed!AK28</f>
        <v>Aivar Napits 5012195; aivar.napits@gmail.com; 6201602, 6201600; endel.siff@primos.ee</v>
      </c>
      <c r="S28" s="59">
        <f>algandmed!AL28</f>
        <v>0</v>
      </c>
      <c r="T28" s="59" t="str">
        <f>algandmed!AM28</f>
        <v>Harju</v>
      </c>
      <c r="U28" s="59" t="str">
        <f>algandmed!AN28</f>
        <v>Tallinn</v>
      </c>
      <c r="V28" s="59" t="str">
        <f>algandmed!AO28</f>
        <v>Avariis</v>
      </c>
      <c r="W28" s="59" t="str">
        <f>algandmed!AP28</f>
        <v>VPA asub väikeses, pinnaveele avatud lohus. VPA suletud malmkaanega. Plasttoru 7cm allpool malmluugi serva. Maapinda on muudetud ligi 0,5m madalamaks. Algne VPA päis oli 1,2m kõrgemal. Sügavusel 1,35 on takistus ees. Veepinnal naftasaaduste kihti pole.</v>
      </c>
      <c r="X28" s="59" t="str">
        <f>algandmed!AQ28</f>
        <v>Proovi ei võeta, kuna see ei iseloomusta vaid põhjavett vaid suurte sadude ajal satub sinna ka pinnavesi.</v>
      </c>
      <c r="Y28" s="59" t="str">
        <f>algandmed!AR28</f>
        <v>-</v>
      </c>
      <c r="Z28" s="59" t="str">
        <f>algandmed!AS28</f>
        <v>VPA tuleb nõuetekohaselt likvideerida.</v>
      </c>
      <c r="AA28" s="59" t="str">
        <f>algandmed!AT28</f>
        <v>Jääkreostuse likvideerimise projekti ettevalmistus endistel militaar- ja industriaalaladel, Maves nr-5168</v>
      </c>
    </row>
    <row r="29" spans="1:27">
      <c r="A29">
        <f>algandmed!A29</f>
        <v>19844</v>
      </c>
      <c r="B29" t="str">
        <f>algandmed!B29</f>
        <v>PA-1570</v>
      </c>
      <c r="C29" t="str">
        <f>algandmed!C29</f>
        <v>JRA0000012</v>
      </c>
      <c r="D29" t="str">
        <f>algandmed!D29</f>
        <v>Bekkeri sadam</v>
      </c>
      <c r="E29" s="59">
        <f>algandmed!E29</f>
        <v>537977.35699999996</v>
      </c>
      <c r="F29" s="59">
        <f>algandmed!F29</f>
        <v>6590746.0760000004</v>
      </c>
      <c r="G29" t="str">
        <f>algandmed!G29</f>
        <v>78408:808:0047</v>
      </c>
      <c r="H29">
        <f>algandmed!H29</f>
        <v>3.15</v>
      </c>
      <c r="I29">
        <f>algandmed!I29</f>
        <v>0.7</v>
      </c>
      <c r="J29">
        <f>algandmed!J29</f>
        <v>0</v>
      </c>
      <c r="K29">
        <f>algandmed!K29</f>
        <v>3.58</v>
      </c>
      <c r="L29">
        <f>algandmed!L29</f>
        <v>2.8</v>
      </c>
      <c r="M29">
        <f>algandmed!M29</f>
        <v>0.35000000000000009</v>
      </c>
      <c r="N29" s="63">
        <f>algandmed!N29</f>
        <v>42535</v>
      </c>
      <c r="O29" t="str">
        <f>algandmed!O29</f>
        <v>Metall 108mm: +0,7-0,95m; HDPE: 60mm +0,42-3,58; F 0,58-3,58m</v>
      </c>
      <c r="P29" s="59" t="str">
        <f>algandmed!AI29</f>
        <v>Aktsiaselts Logman Invest</v>
      </c>
      <c r="Q29" s="59" t="str">
        <f>algandmed!AJ29</f>
        <v>10361696</v>
      </c>
      <c r="R29" s="59" t="str">
        <f>algandmed!AK29</f>
        <v>Aivar Napits 5012195; aivar.napits@gmail.com; 6201602, 6201600; endel.siff@primos.ee</v>
      </c>
      <c r="S29" s="59">
        <f>algandmed!AL29</f>
        <v>0</v>
      </c>
      <c r="T29" s="59" t="str">
        <f>algandmed!AM29</f>
        <v>Harju</v>
      </c>
      <c r="U29" s="59" t="str">
        <f>algandmed!AN29</f>
        <v>Tallinn</v>
      </c>
      <c r="V29" s="59" t="str">
        <f>algandmed!AO29</f>
        <v>Avariis</v>
      </c>
      <c r="W29" s="59" t="str">
        <f>algandmed!AP29</f>
        <v>Kaitsetoru on maha sõidetud, ilmselt on katki ka plastfilter.</v>
      </c>
      <c r="X29" s="59" t="str">
        <f>algandmed!AQ29</f>
        <v>Proovi ei võetud.</v>
      </c>
      <c r="Y29" s="59" t="str">
        <f>algandmed!AR29</f>
        <v>-</v>
      </c>
      <c r="Z29" s="59" t="str">
        <f>algandmed!AS29</f>
        <v>VPA-d mitte taastada ja see tuleb nõetekohaslt likvideerida.</v>
      </c>
      <c r="AA29" s="59" t="str">
        <f>algandmed!AT29</f>
        <v>Jääkreostuse likvideerimise projekti ettevalmistus endistel militaar- ja industriaalaladel, Maves nr-5168</v>
      </c>
    </row>
    <row r="30" spans="1:27">
      <c r="A30">
        <f>algandmed!A30</f>
        <v>0</v>
      </c>
      <c r="B30" t="str">
        <f>algandmed!B30</f>
        <v>PA-1 (19)</v>
      </c>
      <c r="C30" t="str">
        <f>algandmed!C30</f>
        <v>JRA0000164</v>
      </c>
      <c r="D30" t="str">
        <f>algandmed!D30</f>
        <v>Dekoil OÜ</v>
      </c>
      <c r="E30" s="59">
        <f>algandmed!E30</f>
        <v>536829</v>
      </c>
      <c r="F30" s="59">
        <f>algandmed!F30</f>
        <v>6592202</v>
      </c>
      <c r="G30" t="str">
        <f>algandmed!G30</f>
        <v>78408:806:0100</v>
      </c>
      <c r="H30">
        <f>algandmed!H30</f>
        <v>7.1</v>
      </c>
      <c r="I30">
        <f>algandmed!I30</f>
        <v>0</v>
      </c>
      <c r="J30">
        <f>algandmed!J30</f>
        <v>0</v>
      </c>
      <c r="K30">
        <f>algandmed!K30</f>
        <v>4.3499999999999996</v>
      </c>
      <c r="L30">
        <f>algandmed!L30</f>
        <v>3.25</v>
      </c>
      <c r="M30">
        <f>algandmed!M30</f>
        <v>3.8499999999999996</v>
      </c>
      <c r="N30" s="63">
        <f>algandmed!N30</f>
        <v>36830</v>
      </c>
      <c r="O30">
        <f>algandmed!O30</f>
        <v>0</v>
      </c>
      <c r="P30" s="59" t="str">
        <f>algandmed!AI30</f>
        <v>Dekoil OÜ</v>
      </c>
      <c r="Q30" s="59" t="str">
        <f>algandmed!AJ30</f>
        <v>10069369</v>
      </c>
      <c r="R30" s="59" t="str">
        <f>algandmed!AK30</f>
        <v>5052017 Margus Salu; 6102772; dekoil@dekoil.ee</v>
      </c>
      <c r="S30" s="59">
        <f>algandmed!AL30</f>
        <v>0</v>
      </c>
      <c r="T30" s="59" t="str">
        <f>algandmed!AM30</f>
        <v>Harju</v>
      </c>
      <c r="U30" s="59" t="str">
        <f>algandmed!AN30</f>
        <v>Tallinn</v>
      </c>
      <c r="V30" s="59" t="str">
        <f>algandmed!AO30</f>
        <v>Hävinud/likvideeritud</v>
      </c>
      <c r="W30" s="59" t="str">
        <f>algandmed!AP30</f>
        <v>VPA on hävinud.</v>
      </c>
      <c r="X30" s="59" t="str">
        <f>algandmed!AQ30</f>
        <v>-</v>
      </c>
      <c r="Y30" s="59" t="str">
        <f>algandmed!AR30</f>
        <v>-</v>
      </c>
      <c r="Z30" s="59" t="str">
        <f>algandmed!AS30</f>
        <v>-</v>
      </c>
      <c r="AA30" s="59" t="str">
        <f>algandmed!AT30</f>
        <v>Kopli ps Kopli lahe äärse maa-ala reostusuuringud II, Maves 2114</v>
      </c>
    </row>
    <row r="31" spans="1:27">
      <c r="A31">
        <f>algandmed!A31</f>
        <v>0</v>
      </c>
      <c r="B31" t="str">
        <f>algandmed!B31</f>
        <v>PA-2 (20)</v>
      </c>
      <c r="C31" t="str">
        <f>algandmed!C31</f>
        <v>JRA0000164</v>
      </c>
      <c r="D31" t="str">
        <f>algandmed!D31</f>
        <v>Dekoil OÜ</v>
      </c>
      <c r="E31" s="59">
        <f>algandmed!E31</f>
        <v>536772</v>
      </c>
      <c r="F31" s="59">
        <f>algandmed!F31</f>
        <v>6592243</v>
      </c>
      <c r="G31" t="str">
        <f>algandmed!G31</f>
        <v>78408:808:0450</v>
      </c>
      <c r="H31">
        <f>algandmed!H31</f>
        <v>6.95</v>
      </c>
      <c r="I31">
        <f>algandmed!I31</f>
        <v>0</v>
      </c>
      <c r="J31">
        <f>algandmed!J31</f>
        <v>0</v>
      </c>
      <c r="K31">
        <f>algandmed!K31</f>
        <v>4.3</v>
      </c>
      <c r="L31">
        <f>algandmed!L31</f>
        <v>2.85</v>
      </c>
      <c r="M31">
        <f>algandmed!M31</f>
        <v>4.0999999999999996</v>
      </c>
      <c r="N31" s="63">
        <f>algandmed!N31</f>
        <v>36830</v>
      </c>
      <c r="O31">
        <f>algandmed!O31</f>
        <v>0</v>
      </c>
      <c r="P31" s="59" t="str">
        <f>algandmed!AI31</f>
        <v>Dekoil OÜ</v>
      </c>
      <c r="Q31" s="59" t="str">
        <f>algandmed!AJ31</f>
        <v>10069369</v>
      </c>
      <c r="R31" s="59" t="str">
        <f>algandmed!AK31</f>
        <v>5052017 Margus Salu; 6102772; dekoil@dekoil.ee</v>
      </c>
      <c r="S31" s="59">
        <f>algandmed!AL31</f>
        <v>0</v>
      </c>
      <c r="T31" s="59" t="str">
        <f>algandmed!AM31</f>
        <v>Harju</v>
      </c>
      <c r="U31" s="59" t="str">
        <f>algandmed!AN31</f>
        <v>Tallinn</v>
      </c>
      <c r="V31" s="59" t="str">
        <f>algandmed!AO31</f>
        <v>Hävinud/likvideeritud</v>
      </c>
      <c r="W31" s="59" t="str">
        <f>algandmed!AP31</f>
        <v>VPA on hävinud.</v>
      </c>
      <c r="X31" s="59" t="str">
        <f>algandmed!AQ31</f>
        <v>-</v>
      </c>
      <c r="Y31" s="59" t="str">
        <f>algandmed!AR31</f>
        <v>-</v>
      </c>
      <c r="Z31" s="59" t="str">
        <f>algandmed!AS31</f>
        <v>-</v>
      </c>
      <c r="AA31" s="59" t="str">
        <f>algandmed!AT31</f>
        <v>Kopli ps Kopli lahe äärse maa-ala reostusuuringud II, Maves 2114</v>
      </c>
    </row>
    <row r="32" spans="1:27">
      <c r="A32">
        <f>algandmed!A32</f>
        <v>0</v>
      </c>
      <c r="B32" t="str">
        <f>algandmed!B32</f>
        <v>PA-3 (21)</v>
      </c>
      <c r="C32" t="str">
        <f>algandmed!C32</f>
        <v>JRA0000164</v>
      </c>
      <c r="D32" t="str">
        <f>algandmed!D32</f>
        <v>Dekoil OÜ</v>
      </c>
      <c r="E32" s="59">
        <f>algandmed!E32</f>
        <v>536701</v>
      </c>
      <c r="F32" s="59">
        <f>algandmed!F32</f>
        <v>6592311</v>
      </c>
      <c r="G32" t="str">
        <f>algandmed!G32</f>
        <v>78408:808:0450</v>
      </c>
      <c r="H32">
        <f>algandmed!H32</f>
        <v>5.55</v>
      </c>
      <c r="I32">
        <f>algandmed!I32</f>
        <v>0</v>
      </c>
      <c r="J32">
        <f>algandmed!J32</f>
        <v>0</v>
      </c>
      <c r="K32">
        <f>algandmed!K32</f>
        <v>3.2</v>
      </c>
      <c r="L32" t="str">
        <f>algandmed!L32</f>
        <v>-</v>
      </c>
      <c r="M32">
        <f>algandmed!M32</f>
        <v>0</v>
      </c>
      <c r="N32" s="63">
        <f>algandmed!N32</f>
        <v>36830</v>
      </c>
      <c r="O32">
        <f>algandmed!O32</f>
        <v>0</v>
      </c>
      <c r="P32" s="59" t="str">
        <f>algandmed!AI32</f>
        <v>Dekoil OÜ</v>
      </c>
      <c r="Q32" s="59" t="str">
        <f>algandmed!AJ32</f>
        <v>10069369</v>
      </c>
      <c r="R32" s="59" t="str">
        <f>algandmed!AK32</f>
        <v>5052017 Margus Salu; 6102772; dekoil@dekoil.ee</v>
      </c>
      <c r="S32" s="59">
        <f>algandmed!AL32</f>
        <v>0</v>
      </c>
      <c r="T32" s="59" t="str">
        <f>algandmed!AM32</f>
        <v>Harju</v>
      </c>
      <c r="U32" s="59" t="str">
        <f>algandmed!AN32</f>
        <v>Tallinn</v>
      </c>
      <c r="V32" s="59" t="str">
        <f>algandmed!AO32</f>
        <v>Hävinud/likvideeritud</v>
      </c>
      <c r="W32" s="59" t="str">
        <f>algandmed!AP32</f>
        <v>VPA on hävinud.</v>
      </c>
      <c r="X32" s="59" t="str">
        <f>algandmed!AQ32</f>
        <v>-</v>
      </c>
      <c r="Y32" s="59" t="str">
        <f>algandmed!AR32</f>
        <v>-</v>
      </c>
      <c r="Z32" s="59" t="str">
        <f>algandmed!AS32</f>
        <v>-</v>
      </c>
      <c r="AA32" s="59" t="str">
        <f>algandmed!AT32</f>
        <v>Kopli ps Kopli lahe äärse maa-ala reostusuuringud II, Maves 2114</v>
      </c>
    </row>
    <row r="33" spans="1:27">
      <c r="A33">
        <f>algandmed!A33</f>
        <v>0</v>
      </c>
      <c r="B33" t="str">
        <f>algandmed!B33</f>
        <v>PA-4 (22)</v>
      </c>
      <c r="C33" t="str">
        <f>algandmed!C33</f>
        <v>JRA0000164</v>
      </c>
      <c r="D33" t="str">
        <f>algandmed!D33</f>
        <v>Dekoil OÜ</v>
      </c>
      <c r="E33" s="59">
        <f>algandmed!E33</f>
        <v>536693</v>
      </c>
      <c r="F33" s="59">
        <f>algandmed!F33</f>
        <v>6592449</v>
      </c>
      <c r="G33" t="str">
        <f>algandmed!G33</f>
        <v>78408:808:0450</v>
      </c>
      <c r="H33">
        <f>algandmed!H33</f>
        <v>8</v>
      </c>
      <c r="I33">
        <f>algandmed!I33</f>
        <v>0</v>
      </c>
      <c r="J33">
        <f>algandmed!J33</f>
        <v>0</v>
      </c>
      <c r="K33">
        <f>algandmed!K33</f>
        <v>5.5</v>
      </c>
      <c r="L33" t="str">
        <f>algandmed!L33</f>
        <v>-</v>
      </c>
      <c r="M33">
        <f>algandmed!M33</f>
        <v>0</v>
      </c>
      <c r="N33" s="63">
        <f>algandmed!N33</f>
        <v>36830</v>
      </c>
      <c r="O33">
        <f>algandmed!O33</f>
        <v>0</v>
      </c>
      <c r="P33" s="59" t="str">
        <f>algandmed!AI33</f>
        <v>Dekoil OÜ</v>
      </c>
      <c r="Q33" s="59" t="str">
        <f>algandmed!AJ33</f>
        <v>10069369</v>
      </c>
      <c r="R33" s="59" t="str">
        <f>algandmed!AK33</f>
        <v>5052017 Margus Salu; 6102772; dekoil@dekoil.ee</v>
      </c>
      <c r="S33" s="59">
        <f>algandmed!AL33</f>
        <v>0</v>
      </c>
      <c r="T33" s="59" t="str">
        <f>algandmed!AM33</f>
        <v>Harju</v>
      </c>
      <c r="U33" s="59" t="str">
        <f>algandmed!AN33</f>
        <v>Tallinn</v>
      </c>
      <c r="V33" s="59" t="str">
        <f>algandmed!AO33</f>
        <v>Hävinud/likvideeritud</v>
      </c>
      <c r="W33" s="59" t="str">
        <f>algandmed!AP33</f>
        <v>VPA on hävinud.</v>
      </c>
      <c r="X33" s="59" t="str">
        <f>algandmed!AQ33</f>
        <v>-</v>
      </c>
      <c r="Y33" s="59" t="str">
        <f>algandmed!AR33</f>
        <v>-</v>
      </c>
      <c r="Z33" s="59" t="str">
        <f>algandmed!AS33</f>
        <v>-</v>
      </c>
      <c r="AA33" s="59" t="str">
        <f>algandmed!AT33</f>
        <v>Kopli ps Kopli lahe äärse maa-ala reostusuuringud II, Maves 2114</v>
      </c>
    </row>
    <row r="34" spans="1:27">
      <c r="A34">
        <f>algandmed!A34</f>
        <v>0</v>
      </c>
      <c r="B34" t="str">
        <f>algandmed!B34</f>
        <v>PA-5 (23)</v>
      </c>
      <c r="C34" t="str">
        <f>algandmed!C34</f>
        <v>JRA0000164</v>
      </c>
      <c r="D34" t="str">
        <f>algandmed!D34</f>
        <v>Dekoil OÜ</v>
      </c>
      <c r="E34" s="59">
        <f>algandmed!E34</f>
        <v>536655</v>
      </c>
      <c r="F34" s="59">
        <f>algandmed!F34</f>
        <v>6592569</v>
      </c>
      <c r="G34" t="str">
        <f>algandmed!G34</f>
        <v>78408:808:0450</v>
      </c>
      <c r="H34">
        <f>algandmed!H34</f>
        <v>7.85</v>
      </c>
      <c r="I34">
        <f>algandmed!I34</f>
        <v>0</v>
      </c>
      <c r="J34">
        <f>algandmed!J34</f>
        <v>0</v>
      </c>
      <c r="K34">
        <f>algandmed!K34</f>
        <v>4.3</v>
      </c>
      <c r="L34">
        <f>algandmed!L34</f>
        <v>1.5</v>
      </c>
      <c r="M34">
        <f>algandmed!M34</f>
        <v>6.35</v>
      </c>
      <c r="N34" s="63">
        <f>algandmed!N34</f>
        <v>36830</v>
      </c>
      <c r="O34">
        <f>algandmed!O34</f>
        <v>0</v>
      </c>
      <c r="P34" s="59" t="str">
        <f>algandmed!AI34</f>
        <v>Dekoil OÜ</v>
      </c>
      <c r="Q34" s="59">
        <f>algandmed!AJ34</f>
        <v>10069369</v>
      </c>
      <c r="R34" s="59" t="str">
        <f>algandmed!AK34</f>
        <v>5052017 Margus Salu; 6102772; dekoil@dekoil.ee</v>
      </c>
      <c r="S34" s="59">
        <f>algandmed!AL34</f>
        <v>0</v>
      </c>
      <c r="T34" s="59" t="str">
        <f>algandmed!AM34</f>
        <v>Harju</v>
      </c>
      <c r="U34" s="59" t="str">
        <f>algandmed!AN34</f>
        <v>Tallinn</v>
      </c>
      <c r="V34" s="59" t="str">
        <f>algandmed!AO34</f>
        <v>Hävinud/likvideeritud</v>
      </c>
      <c r="W34" s="59" t="str">
        <f>algandmed!AP34</f>
        <v>VPA on hävinud.</v>
      </c>
      <c r="X34" s="59" t="str">
        <f>algandmed!AQ34</f>
        <v>-</v>
      </c>
      <c r="Y34" s="59" t="str">
        <f>algandmed!AR34</f>
        <v>-</v>
      </c>
      <c r="Z34" s="59" t="str">
        <f>algandmed!AS34</f>
        <v>-</v>
      </c>
      <c r="AA34" s="59" t="str">
        <f>algandmed!AT34</f>
        <v>Kopli ps Kopli lahe äärse maa-ala reostusuuringud II, Maves 2114</v>
      </c>
    </row>
    <row r="35" spans="1:27">
      <c r="A35">
        <f>algandmed!A35</f>
        <v>0</v>
      </c>
      <c r="B35" t="str">
        <f>algandmed!B35</f>
        <v>PA-6 (24)</v>
      </c>
      <c r="C35" t="str">
        <f>algandmed!C35</f>
        <v>JRA0000164</v>
      </c>
      <c r="D35" t="str">
        <f>algandmed!D35</f>
        <v>Dekoil OÜ</v>
      </c>
      <c r="E35" s="59">
        <f>algandmed!E35</f>
        <v>536756.30299999996</v>
      </c>
      <c r="F35" s="59">
        <f>algandmed!F35</f>
        <v>6592360.6220000004</v>
      </c>
      <c r="G35" t="str">
        <f>algandmed!G35</f>
        <v>78408:806:0100</v>
      </c>
      <c r="H35">
        <f>algandmed!H35</f>
        <v>8.18</v>
      </c>
      <c r="I35">
        <f>algandmed!I35</f>
        <v>0.62</v>
      </c>
      <c r="J35">
        <f>algandmed!J35</f>
        <v>4.26</v>
      </c>
      <c r="K35">
        <f>algandmed!K35</f>
        <v>4.4000000000000004</v>
      </c>
      <c r="L35">
        <f>algandmed!L35</f>
        <v>3.51</v>
      </c>
      <c r="M35">
        <f>algandmed!M35</f>
        <v>4.67</v>
      </c>
      <c r="N35" s="63">
        <f>algandmed!N35</f>
        <v>42902</v>
      </c>
      <c r="O35">
        <f>algandmed!O35</f>
        <v>0</v>
      </c>
      <c r="P35" s="59" t="str">
        <f>algandmed!AI35</f>
        <v>Dekoil OÜ</v>
      </c>
      <c r="Q35" s="59">
        <f>algandmed!AJ35</f>
        <v>10069369</v>
      </c>
      <c r="R35" s="59" t="str">
        <f>algandmed!AK35</f>
        <v>5052017 Margus Salu; 6102772; dekoil@dekoil.ee</v>
      </c>
      <c r="S35" s="59">
        <f>algandmed!AL35</f>
        <v>0</v>
      </c>
      <c r="T35" s="59" t="str">
        <f>algandmed!AM35</f>
        <v>Harju</v>
      </c>
      <c r="U35" s="59" t="str">
        <f>algandmed!AN35</f>
        <v>Tallinn</v>
      </c>
      <c r="V35" s="59" t="str">
        <f>algandmed!AO35</f>
        <v>Korras</v>
      </c>
      <c r="W35" s="59" t="str">
        <f>algandmed!AP35</f>
        <v>VPA on terve. Päis lahtiselt peal. Geoloogilise ehituse ja konstruktsiooni kohta andmed puuduvad. Veepinnal naftasaaduste kihti pole.
Veepinnal naftasaaduste kihti pole. Veeproovi ei võeta.</v>
      </c>
      <c r="X35" s="59" t="str">
        <f>algandmed!AQ35</f>
        <v>Proovi ei võetud, kuna varasema reostus puudub. Jääkreostust pole.</v>
      </c>
      <c r="Y35" s="59" t="str">
        <f>algandmed!AR35</f>
        <v>-</v>
      </c>
      <c r="Z35" s="59" t="str">
        <f>algandmed!AS35</f>
        <v>Ettepanek on jätta VPA asutusesiseseks seireks.</v>
      </c>
      <c r="AA35" s="59" t="str">
        <f>algandmed!AT35</f>
        <v>Kopli ps Kopli lahe äärse maa-ala reostusuuringud II, Maves 2114</v>
      </c>
    </row>
    <row r="36" spans="1:27">
      <c r="A36">
        <f>algandmed!A36</f>
        <v>0</v>
      </c>
      <c r="B36" t="str">
        <f>algandmed!B36</f>
        <v>PA-7</v>
      </c>
      <c r="C36" t="str">
        <f>algandmed!C36</f>
        <v>JRA0000164</v>
      </c>
      <c r="D36" t="str">
        <f>algandmed!D36</f>
        <v>Dekoil OÜ</v>
      </c>
      <c r="E36" s="59">
        <f>algandmed!E36</f>
        <v>536857.62899999996</v>
      </c>
      <c r="F36" s="59">
        <f>algandmed!F36</f>
        <v>6592293.8279999997</v>
      </c>
      <c r="G36" t="str">
        <f>algandmed!G36</f>
        <v>78408:806:0100</v>
      </c>
      <c r="H36">
        <f>algandmed!H36</f>
        <v>8.15</v>
      </c>
      <c r="I36">
        <f>algandmed!I36</f>
        <v>0.01</v>
      </c>
      <c r="J36">
        <f>algandmed!J36</f>
        <v>3.44</v>
      </c>
      <c r="K36">
        <f>algandmed!K36</f>
        <v>0</v>
      </c>
      <c r="L36">
        <f>algandmed!L36</f>
        <v>1.87</v>
      </c>
      <c r="M36">
        <f>algandmed!M36</f>
        <v>6.28</v>
      </c>
      <c r="N36" s="63">
        <f>algandmed!N36</f>
        <v>42902</v>
      </c>
      <c r="O36">
        <f>algandmed!O36</f>
        <v>0</v>
      </c>
      <c r="P36" s="59" t="str">
        <f>algandmed!AI36</f>
        <v>Dekoil OÜ</v>
      </c>
      <c r="Q36" s="59">
        <f>algandmed!AJ36</f>
        <v>10069369</v>
      </c>
      <c r="R36" s="59" t="str">
        <f>algandmed!AK36</f>
        <v>5052017 Margus Salu; 6102772; dekoil@dekoil.ee</v>
      </c>
      <c r="S36" s="59">
        <f>algandmed!AL36</f>
        <v>0</v>
      </c>
      <c r="T36" s="59" t="str">
        <f>algandmed!AM36</f>
        <v>Harju</v>
      </c>
      <c r="U36" s="59" t="str">
        <f>algandmed!AN36</f>
        <v>Tallinn</v>
      </c>
      <c r="V36" s="59" t="str">
        <f>algandmed!AO36</f>
        <v>Korras</v>
      </c>
      <c r="W36" s="59" t="str">
        <f>algandmed!AP36</f>
        <v>VPA on terve. Päis lahtiselt peal. Konstruktsiooni kohta andmed puuduvad. Kaitsetoru maapinnaga tasa. Veepinnal naftasaaduste kihti pole.
Veepinnal naftasaaduste kihti pole. Veeproovi ei võeta.</v>
      </c>
      <c r="X36" s="59" t="str">
        <f>algandmed!AQ36</f>
        <v>Proovi ei võeta, kuna pole teada, milline on konstruktsioon ja millist veekihti proov iseloomustab. Inventariseerimisel juhuslikult leitud, ei vasta VPA nõuetele.</v>
      </c>
      <c r="Y36" s="59" t="str">
        <f>algandmed!AR36</f>
        <v>-</v>
      </c>
      <c r="Z36" s="59" t="str">
        <f>algandmed!AS36</f>
        <v>Seiret ei plaanita, pole jääkreostusega seotud.</v>
      </c>
      <c r="AA36" s="59" t="str">
        <f>algandmed!AT36</f>
        <v>Aruanne puudub.</v>
      </c>
    </row>
    <row r="37" spans="1:27">
      <c r="A37">
        <f>algandmed!A37</f>
        <v>19862</v>
      </c>
      <c r="B37" t="str">
        <f>algandmed!B37</f>
        <v>PA-6611</v>
      </c>
      <c r="C37" t="str">
        <f>algandmed!C37</f>
        <v>JRA0000052</v>
      </c>
      <c r="D37" t="str">
        <f>algandmed!D37</f>
        <v>Holstre-Nõmme ABT</v>
      </c>
      <c r="E37" s="59">
        <f>algandmed!E37</f>
        <v>596749.66799999995</v>
      </c>
      <c r="F37" s="59">
        <f>algandmed!F37</f>
        <v>6464687.9560000002</v>
      </c>
      <c r="G37" t="str">
        <f>algandmed!G37</f>
        <v>57002:001:0057</v>
      </c>
      <c r="H37">
        <f>algandmed!H37</f>
        <v>75.11</v>
      </c>
      <c r="I37">
        <f>algandmed!I37</f>
        <v>0.93</v>
      </c>
      <c r="J37">
        <f>algandmed!J37</f>
        <v>5.0199999999999996</v>
      </c>
      <c r="K37">
        <f>algandmed!K37</f>
        <v>5.15</v>
      </c>
      <c r="L37">
        <f>algandmed!L37</f>
        <v>1.57</v>
      </c>
      <c r="M37">
        <f>algandmed!M37</f>
        <v>73.540000000000006</v>
      </c>
      <c r="N37" s="63">
        <f>algandmed!N37</f>
        <v>42838</v>
      </c>
      <c r="O37" t="str">
        <f>algandmed!O37</f>
        <v>Metall 108mm: +0,85-1,15m; HDPE 60mm: +0,85-5,15m; F 0,15-4,15m</v>
      </c>
      <c r="P37" s="59" t="str">
        <f>algandmed!AI37</f>
        <v>Henn Moora</v>
      </c>
      <c r="Q37" s="59" t="str">
        <f>algandmed!AJ37</f>
        <v>36606186019</v>
      </c>
      <c r="R37" s="59" t="str">
        <f>algandmed!AK37</f>
        <v>5276810 Henn Moora</v>
      </c>
      <c r="S37" s="59">
        <f>algandmed!AL37</f>
        <v>0</v>
      </c>
      <c r="T37" s="59" t="str">
        <f>algandmed!AM37</f>
        <v>Viljandi</v>
      </c>
      <c r="U37" s="59" t="str">
        <f>algandmed!AN37</f>
        <v>Paistu vald</v>
      </c>
      <c r="V37" s="59" t="str">
        <f>algandmed!AO37</f>
        <v>Korras</v>
      </c>
      <c r="W37" s="59" t="str">
        <f>algandmed!AP37</f>
        <v>VPA on terve. Raskesti ligipääsetav, avamiseks 6-kantvõti 8. Veepinnal naftasaaduste kihti pole, põhjas 10cm pehmet setet, kuid mitte naftasaadus.</v>
      </c>
      <c r="X37" s="59" t="str">
        <f>algandmed!AQ37</f>
        <v>Pumpamiseks saab autoga ca 50m kaugusele. Proov võeti pumbaga MP-1.</v>
      </c>
      <c r="Y37" s="59" t="str">
        <f>algandmed!AR37</f>
        <v>Proovi võtmisel 03.10.2017 oli vett VPA-s 11,3l, pumba sügavus oli 5,4m manteltoru otsast. Proov võeti pärast 1-kordse veekoguse välja pumpamist (1 minutiga alanes veetase pumbani) sagedusel 120Hz. q 0,005. S 1,8</v>
      </c>
      <c r="Z37" s="59" t="str">
        <f>algandmed!AS37</f>
        <v>Jätkata seiret.</v>
      </c>
      <c r="AA37" s="59" t="str">
        <f>algandmed!AT37</f>
        <v>Jääkreostuse likvideerimise projekti ettevalmistus endistel militaar- ja industriaalaladel, Maves nr-5168</v>
      </c>
    </row>
    <row r="38" spans="1:27">
      <c r="A38">
        <f>algandmed!A38</f>
        <v>19863</v>
      </c>
      <c r="B38" t="str">
        <f>algandmed!B38</f>
        <v>PA-6628</v>
      </c>
      <c r="C38" t="str">
        <f>algandmed!C38</f>
        <v>JRA0000052</v>
      </c>
      <c r="D38" t="str">
        <f>algandmed!D38</f>
        <v>Holstre-Nõmme ABT</v>
      </c>
      <c r="E38" s="59">
        <f>algandmed!E38</f>
        <v>596904.78300000005</v>
      </c>
      <c r="F38" s="59">
        <f>algandmed!F38</f>
        <v>6464684.8470000001</v>
      </c>
      <c r="G38" t="str">
        <f>algandmed!G38</f>
        <v>57002:001:0057</v>
      </c>
      <c r="H38">
        <f>algandmed!H38</f>
        <v>76.349999999999994</v>
      </c>
      <c r="I38">
        <f>algandmed!I38</f>
        <v>0.75</v>
      </c>
      <c r="J38">
        <f>algandmed!J38</f>
        <v>8.0299999999999994</v>
      </c>
      <c r="K38">
        <f>algandmed!K38</f>
        <v>7.95</v>
      </c>
      <c r="L38">
        <f>algandmed!L38</f>
        <v>3.56</v>
      </c>
      <c r="M38">
        <f>algandmed!M38</f>
        <v>72.789999999999992</v>
      </c>
      <c r="N38" s="63">
        <f>algandmed!N38</f>
        <v>42838</v>
      </c>
      <c r="O38" t="str">
        <f>algandmed!O38</f>
        <v>Metall 108mm: +0,75-1,05m; HDPE 90mm: F +0,75-7,95m;</v>
      </c>
      <c r="P38" s="59" t="str">
        <f>algandmed!AI38</f>
        <v>Henn Moora</v>
      </c>
      <c r="Q38" s="59" t="str">
        <f>algandmed!AJ38</f>
        <v>36606186019</v>
      </c>
      <c r="R38" s="59" t="str">
        <f>algandmed!AK38</f>
        <v>5276810 Henn Moora</v>
      </c>
      <c r="S38" s="59">
        <f>algandmed!AL38</f>
        <v>0</v>
      </c>
      <c r="T38" s="59" t="str">
        <f>algandmed!AM38</f>
        <v>Viljandi</v>
      </c>
      <c r="U38" s="59" t="str">
        <f>algandmed!AN38</f>
        <v>Paistu vald</v>
      </c>
      <c r="V38" s="59" t="str">
        <f>algandmed!AO38</f>
        <v>Avariis</v>
      </c>
      <c r="W38" s="59" t="str">
        <f>algandmed!AP38</f>
        <v xml:space="preserve">Väline kaitsetoru katki, sisemine korras, VPA pealt lahti. Veepinnal naftasaaduste kihti pole. Toru kõrgus maapinnast muutuv, kuna karjääritööd on jätnud toru üksikule saarele. Mõõtmised tehtud sisemisest plasttorust, mille kõrgus on 76,35m. </v>
      </c>
      <c r="X38" s="59" t="str">
        <f>algandmed!AQ38</f>
        <v>Proov võeti pumbaga MP-1.</v>
      </c>
      <c r="Y38" s="59" t="str">
        <f>algandmed!AR38</f>
        <v>Proovi võtmisel 03.10.2017 oli vett VPA-s 34l, pumba sügavus oli 8,5m manteltoru otsast. Proov võeti pärast 4-kordse veekoguse välja pumpamist (9 minutit) sagedusel 200Hz. q 0,25. S 0,36</v>
      </c>
      <c r="Z38" s="59" t="str">
        <f>algandmed!AS38</f>
        <v>VPA-d mitte taastada ja see tuleb likvideerida, kuna on kahjustatud ja jääb karjääri arengule ette.</v>
      </c>
      <c r="AA38" s="59" t="str">
        <f>algandmed!AT38</f>
        <v>Jääkreostuse likvideerimise projekti ettevalmistus endistel militaar- ja industriaalaladel, Maves nr-5168</v>
      </c>
    </row>
    <row r="39" spans="1:27">
      <c r="A39">
        <f>algandmed!A39</f>
        <v>53456</v>
      </c>
      <c r="B39" t="str">
        <f>algandmed!B39</f>
        <v>VK-1</v>
      </c>
      <c r="C39" t="str">
        <f>algandmed!C39</f>
        <v>JRA0000052</v>
      </c>
      <c r="D39" t="str">
        <f>algandmed!D39</f>
        <v>Holstre-Nõmme ABT</v>
      </c>
      <c r="E39" s="59">
        <f>algandmed!E39</f>
        <v>596911.79500000004</v>
      </c>
      <c r="F39" s="59">
        <f>algandmed!F39</f>
        <v>6464839.9239999996</v>
      </c>
      <c r="G39" t="str">
        <f>algandmed!G39</f>
        <v>57002:001:0057</v>
      </c>
      <c r="H39">
        <f>algandmed!H39</f>
        <v>73.94</v>
      </c>
      <c r="I39">
        <f>algandmed!I39</f>
        <v>0.77</v>
      </c>
      <c r="J39">
        <f>algandmed!J39</f>
        <v>4.83</v>
      </c>
      <c r="K39">
        <f>algandmed!K39</f>
        <v>5</v>
      </c>
      <c r="L39">
        <f>algandmed!L39</f>
        <v>1.74</v>
      </c>
      <c r="M39">
        <f>algandmed!M39</f>
        <v>72.2</v>
      </c>
      <c r="N39" s="63">
        <f>algandmed!N39</f>
        <v>42838</v>
      </c>
      <c r="O39" t="str">
        <f>algandmed!O39</f>
        <v>PVH 125mm: +0,5-5,0m; F 1,0-5,0m</v>
      </c>
      <c r="P39" s="59" t="str">
        <f>algandmed!AI39</f>
        <v>Henn Moora</v>
      </c>
      <c r="Q39" s="59" t="str">
        <f>algandmed!AJ39</f>
        <v>36606186019</v>
      </c>
      <c r="R39" s="59" t="str">
        <f>algandmed!AK39</f>
        <v>5276810 Henn Moora</v>
      </c>
      <c r="S39" s="59">
        <f>algandmed!AL39</f>
        <v>0</v>
      </c>
      <c r="T39" s="59" t="str">
        <f>algandmed!AM39</f>
        <v>Viljandi</v>
      </c>
      <c r="U39" s="59" t="str">
        <f>algandmed!AN39</f>
        <v>Paistu vald</v>
      </c>
      <c r="V39" s="59" t="str">
        <f>algandmed!AO39</f>
        <v>Korras</v>
      </c>
      <c r="W39" s="59" t="str">
        <f>algandmed!AP39</f>
        <v>VPA on terve. Suletud tabalukuga, võti olemas. Sisemine plasttoru 8cm välisest torust madalamal. Algne sügavus oli oli 5m. Veepinnal naftasaaduste kihti pole.</v>
      </c>
      <c r="X39" s="59" t="str">
        <f>algandmed!AQ39</f>
        <v>Proov võeti pumbaga MP-1.</v>
      </c>
      <c r="Y39" s="59" t="str">
        <f>algandmed!AR39</f>
        <v>Proovi võtmisel 03.10.2017 oli vett VPA-s 34l, pumba sügavus oli 5,25m manteltoru otsast. Proov võeti pärast 4-kordse veekoguse välja pumpamist (8 minutit) sagedusel 200Hz. q 0,27. S 0,5</v>
      </c>
      <c r="Z39" s="59" t="str">
        <f>algandmed!AS39</f>
        <v>Jätkata seiret.</v>
      </c>
      <c r="AA39" s="59" t="str">
        <f>algandmed!AT39</f>
        <v>Jääkreostuse likvideerimine Holstre–Nõmme ABT territooriumil. Seirepuurkaevu projekt. Alus-Geoloogia OÜ nr-1415</v>
      </c>
    </row>
    <row r="40" spans="1:27">
      <c r="A40">
        <f>algandmed!A40</f>
        <v>0</v>
      </c>
      <c r="B40" t="str">
        <f>algandmed!B40</f>
        <v>VPA-1</v>
      </c>
      <c r="C40" t="str">
        <f>algandmed!C40</f>
        <v>JRA0000071</v>
      </c>
      <c r="D40" t="str">
        <f>algandmed!D40</f>
        <v>Ida-Viru naftabaas</v>
      </c>
      <c r="E40" s="59">
        <f>algandmed!E40</f>
        <v>730919.43</v>
      </c>
      <c r="F40" s="59">
        <f>algandmed!F40</f>
        <v>6588502.0199999996</v>
      </c>
      <c r="G40" t="str">
        <f>algandmed!G40</f>
        <v>85101:003:0321</v>
      </c>
      <c r="H40">
        <f>algandmed!H40</f>
        <v>31.37</v>
      </c>
      <c r="I40">
        <f>algandmed!I40</f>
        <v>0.66</v>
      </c>
      <c r="J40">
        <f>algandmed!J40</f>
        <v>5.86</v>
      </c>
      <c r="K40">
        <f>algandmed!K40</f>
        <v>5.6</v>
      </c>
      <c r="L40">
        <f>algandmed!L40</f>
        <v>1.64</v>
      </c>
      <c r="M40">
        <f>algandmed!M40</f>
        <v>29.73</v>
      </c>
      <c r="N40" s="63">
        <f>algandmed!N40</f>
        <v>42843</v>
      </c>
      <c r="O40" t="str">
        <f>algandmed!O40</f>
        <v>Metall 108mm: +0,62-4,4m; 93mm: F 4,4-5,6m</v>
      </c>
      <c r="P40" s="59" t="str">
        <f>algandmed!AI40</f>
        <v>OÜ Souvi</v>
      </c>
      <c r="Q40" s="59" t="str">
        <f>algandmed!AJ40</f>
        <v>11947412</v>
      </c>
      <c r="R40" s="59" t="str">
        <f>algandmed!AK40</f>
        <v>5055134; 5057767; veljo@bravecapital.ee; 6517001</v>
      </c>
      <c r="S40" s="59">
        <f>algandmed!AL40</f>
        <v>0</v>
      </c>
      <c r="T40" s="59" t="str">
        <f>algandmed!AM40</f>
        <v>Ida-Viru</v>
      </c>
      <c r="U40" s="59" t="str">
        <f>algandmed!AN40</f>
        <v>Vaivara vald</v>
      </c>
      <c r="V40" s="59" t="str">
        <f>algandmed!AO40</f>
        <v>Korras</v>
      </c>
      <c r="W40" s="59" t="str">
        <f>algandmed!AP40</f>
        <v>VPA on terve. VPA-l puudus päis, pandi uus päis. Avamiseks 6-kantvõti 8. Veepinnal naftasaaduste kihti pole, põhjas 30cm paks õli.</v>
      </c>
      <c r="X40" s="59" t="str">
        <f>algandmed!AQ40</f>
        <v>Proovi ei võeta, kuna see iseloomustaks vaid naftasaaduste lahustuvust vees.</v>
      </c>
      <c r="Y40" s="59" t="str">
        <f>algandmed!AR40</f>
        <v>-</v>
      </c>
      <c r="Z40" s="59" t="str">
        <f>algandmed!AS40</f>
        <v>VPA puhastada õlisest settest ja säilitada edaspidiseks seireks.</v>
      </c>
      <c r="AA40" s="59" t="str">
        <f>algandmed!AT40</f>
        <v>Ida-Viru naftabaasi reostusuuring ja reostuse likvideerimise kava. AS Maves nr 4107</v>
      </c>
    </row>
    <row r="41" spans="1:27">
      <c r="A41">
        <f>algandmed!A41</f>
        <v>0</v>
      </c>
      <c r="B41" t="str">
        <f>algandmed!B41</f>
        <v>VPA-2</v>
      </c>
      <c r="C41" t="str">
        <f>algandmed!C41</f>
        <v>JRA0000071</v>
      </c>
      <c r="D41" t="str">
        <f>algandmed!D41</f>
        <v>Ida-Viru naftabaas</v>
      </c>
      <c r="E41" s="59">
        <f>algandmed!E41</f>
        <v>730885.99</v>
      </c>
      <c r="F41" s="59">
        <f>algandmed!F41</f>
        <v>6588439.8799999999</v>
      </c>
      <c r="G41" t="str">
        <f>algandmed!G41</f>
        <v>85101:003:0321</v>
      </c>
      <c r="H41">
        <f>algandmed!H41</f>
        <v>31.46</v>
      </c>
      <c r="I41">
        <f>algandmed!I41</f>
        <v>1.01</v>
      </c>
      <c r="J41">
        <f>algandmed!J41</f>
        <v>1.28</v>
      </c>
      <c r="K41">
        <f>algandmed!K41</f>
        <v>5.0999999999999996</v>
      </c>
      <c r="L41">
        <f>algandmed!L41</f>
        <v>1.63</v>
      </c>
      <c r="M41">
        <f>algandmed!M41</f>
        <v>29.830000000000002</v>
      </c>
      <c r="N41" s="63">
        <f>algandmed!N41</f>
        <v>42843</v>
      </c>
      <c r="O41" t="str">
        <f>algandmed!O41</f>
        <v>Metall 108mm: +0,80-4,4m; 93mm: F 4,4-5,1m</v>
      </c>
      <c r="P41" s="59" t="str">
        <f>algandmed!AI41</f>
        <v>OÜ Souvi</v>
      </c>
      <c r="Q41" s="59" t="str">
        <f>algandmed!AJ41</f>
        <v>11947412</v>
      </c>
      <c r="R41" s="59" t="str">
        <f>algandmed!AK41</f>
        <v>5055134; 5057767; veljo@bravecapital.ee; 6517001</v>
      </c>
      <c r="S41" s="59">
        <f>algandmed!AL41</f>
        <v>0</v>
      </c>
      <c r="T41" s="59" t="str">
        <f>algandmed!AM41</f>
        <v>Ida-Viru</v>
      </c>
      <c r="U41" s="59" t="str">
        <f>algandmed!AN41</f>
        <v>Vaivara vald</v>
      </c>
      <c r="V41" s="59" t="str">
        <f>algandmed!AO41</f>
        <v>Avariis</v>
      </c>
      <c r="W41" s="59" t="str">
        <f>algandmed!AP41</f>
        <v>VPA päis katki, pandi uus päis. Avamiseks 6-kantvõti 8. Veepinnal naftasaaduste kihti pole.</v>
      </c>
      <c r="X41" s="59" t="str">
        <f>algandmed!AQ41</f>
        <v xml:space="preserve">VPA täisloobitud, sügavus vaid 2,29m torust (1,28m maapinnast). Veesammas VPA manteltoru osas vaid 0,66m. Proovi ei võetud. </v>
      </c>
      <c r="Y41" s="59" t="str">
        <f>algandmed!AR41</f>
        <v>-</v>
      </c>
      <c r="Z41" s="59" t="str">
        <f>algandmed!AS41</f>
        <v>VPA puhastada settest ja säilitada edaspidiseks seireks.</v>
      </c>
      <c r="AA41" s="59" t="str">
        <f>algandmed!AT41</f>
        <v>Ida-Viru naftabaasi reostusuuring ja reostuse likvideerimise kava. AS Maves nr 4107</v>
      </c>
    </row>
    <row r="42" spans="1:27">
      <c r="A42">
        <f>algandmed!A42</f>
        <v>0</v>
      </c>
      <c r="B42" t="str">
        <f>algandmed!B42</f>
        <v>VPA-3</v>
      </c>
      <c r="C42" t="str">
        <f>algandmed!C42</f>
        <v>JRA0000071</v>
      </c>
      <c r="D42" t="str">
        <f>algandmed!D42</f>
        <v>Ida-Viru naftabaas</v>
      </c>
      <c r="E42" s="59">
        <f>algandmed!E42</f>
        <v>731172.06</v>
      </c>
      <c r="F42" s="59">
        <f>algandmed!F42</f>
        <v>6588453.25</v>
      </c>
      <c r="G42" t="str">
        <f>algandmed!G42</f>
        <v>85101:003:0321</v>
      </c>
      <c r="H42">
        <f>algandmed!H42</f>
        <v>31.65</v>
      </c>
      <c r="I42">
        <f>algandmed!I42</f>
        <v>0.53</v>
      </c>
      <c r="J42">
        <f>algandmed!J42</f>
        <v>6.7</v>
      </c>
      <c r="K42">
        <f>algandmed!K42</f>
        <v>6.1</v>
      </c>
      <c r="L42">
        <f>algandmed!L42</f>
        <v>1.7</v>
      </c>
      <c r="M42">
        <f>algandmed!M42</f>
        <v>29.95</v>
      </c>
      <c r="N42" s="63">
        <f>algandmed!N42</f>
        <v>42843</v>
      </c>
      <c r="O42" t="str">
        <f>algandmed!O42</f>
        <v>Metall 108mm: +0,68-2,95m; 93mm: F 2,95-6,1m</v>
      </c>
      <c r="P42" s="59" t="str">
        <f>algandmed!AI42</f>
        <v>OÜ Souvi</v>
      </c>
      <c r="Q42" s="59" t="str">
        <f>algandmed!AJ42</f>
        <v>11947412</v>
      </c>
      <c r="R42" s="59" t="str">
        <f>algandmed!AK42</f>
        <v>5055134; 5057767; veljo@bravecapital.ee; 6517001</v>
      </c>
      <c r="S42" s="59">
        <f>algandmed!AL42</f>
        <v>0</v>
      </c>
      <c r="T42" s="59" t="str">
        <f>algandmed!AM42</f>
        <v>Ida-Viru</v>
      </c>
      <c r="U42" s="59" t="str">
        <f>algandmed!AN42</f>
        <v>Vaivara vald</v>
      </c>
      <c r="V42" s="59" t="str">
        <f>algandmed!AO42</f>
        <v>Korras</v>
      </c>
      <c r="W42" s="59" t="str">
        <f>algandmed!AP42</f>
        <v>VPA on terve. Päise avamiseks padrunvõti 17. Veepinnal 0,5cm naftasaaduste kiht.</v>
      </c>
      <c r="X42" s="59" t="str">
        <f>algandmed!AQ42</f>
        <v>Proovi ei võeta, kuna see iseloomustaks vaid naftasaaduste lahustuvust vees.</v>
      </c>
      <c r="Y42" s="59" t="str">
        <f>algandmed!AR42</f>
        <v>-</v>
      </c>
      <c r="Z42" s="59" t="str">
        <f>algandmed!AS42</f>
        <v>VPA puhastada naftasaadustest ja säilitada edaspidiseks seireks.</v>
      </c>
      <c r="AA42" s="59" t="str">
        <f>algandmed!AT42</f>
        <v>Ida-Viru naftabaasi reostusuuring ja reostuse likvideerimise kava. AS Maves nr 4107</v>
      </c>
    </row>
    <row r="43" spans="1:27">
      <c r="A43">
        <f>algandmed!A43</f>
        <v>19860</v>
      </c>
      <c r="B43" t="str">
        <f>algandmed!B43</f>
        <v>PA-6525</v>
      </c>
      <c r="C43" t="str">
        <f>algandmed!C43</f>
        <v>JRA0000023</v>
      </c>
      <c r="D43" t="str">
        <f>algandmed!D43</f>
        <v>Jaska ABT</v>
      </c>
      <c r="E43" s="59">
        <f>algandmed!E43</f>
        <v>591190.97100000002</v>
      </c>
      <c r="F43" s="59">
        <f>algandmed!F43</f>
        <v>6489221.3509999998</v>
      </c>
      <c r="G43" t="str">
        <f>algandmed!G43</f>
        <v>54501:002:1360</v>
      </c>
      <c r="H43">
        <f>algandmed!H43</f>
        <v>78.12</v>
      </c>
      <c r="I43">
        <f>algandmed!I43</f>
        <v>0.7</v>
      </c>
      <c r="J43">
        <f>algandmed!J43</f>
        <v>4.9800000000000004</v>
      </c>
      <c r="K43">
        <f>algandmed!K43</f>
        <v>5.05</v>
      </c>
      <c r="L43">
        <f>algandmed!L43</f>
        <v>3.61</v>
      </c>
      <c r="M43">
        <f>algandmed!M43</f>
        <v>74.510000000000005</v>
      </c>
      <c r="N43" s="63">
        <f>algandmed!N43</f>
        <v>42838</v>
      </c>
      <c r="O43" t="str">
        <f>algandmed!O43</f>
        <v>Metall 108mm: +0,6-1,4m; HDPE 60mm: +0,6-5,05m; F 0,05-4,05m</v>
      </c>
      <c r="P43" s="59" t="str">
        <f>algandmed!AI43</f>
        <v>OÜ Tällevere Agro</v>
      </c>
      <c r="Q43" s="59" t="str">
        <f>algandmed!AJ43</f>
        <v>10998264</v>
      </c>
      <c r="R43" s="59" t="str">
        <f>algandmed!AK43</f>
        <v>4359805 Ilmar Kõvtomas; rullitonu@hot.ee</v>
      </c>
      <c r="S43" s="59">
        <f>algandmed!AL43</f>
        <v>0</v>
      </c>
      <c r="T43" s="59" t="str">
        <f>algandmed!AM43</f>
        <v>Viljandi</v>
      </c>
      <c r="U43" s="59" t="str">
        <f>algandmed!AN43</f>
        <v>Suure-Jaani</v>
      </c>
      <c r="V43" s="59" t="str">
        <f>algandmed!AO43</f>
        <v>Korras</v>
      </c>
      <c r="W43" s="59" t="str">
        <f>algandmed!AP43</f>
        <v>VPA on terve. Avamiseks 6-kant võti 8. Veepinnal paks naftasaaduste kiht, proovivõtutoru alla ei lähe. Algne sügavus oli oli 5,05m.</v>
      </c>
      <c r="X43" s="59" t="str">
        <f>algandmed!AQ43</f>
        <v>Proovi ei võeta, kuna see iseloomustab vaid naftasaaduste lahustuvust vees.</v>
      </c>
      <c r="Y43" s="59" t="str">
        <f>algandmed!AR43</f>
        <v>-</v>
      </c>
      <c r="Z43" s="59" t="str">
        <f>algandmed!AS43</f>
        <v xml:space="preserve">Jätkata seiret. </v>
      </c>
      <c r="AA43" s="59" t="str">
        <f>algandmed!AT43</f>
        <v>Jääkreostuse likvideerimise projekti ettevalmistus endistel militaar- ja industriaalaladel, Maves nr-5168</v>
      </c>
    </row>
    <row r="44" spans="1:27">
      <c r="A44">
        <f>algandmed!A44</f>
        <v>19861</v>
      </c>
      <c r="B44" t="str">
        <f>algandmed!B44</f>
        <v>PA-6526</v>
      </c>
      <c r="C44" t="str">
        <f>algandmed!C44</f>
        <v>JRA0000023</v>
      </c>
      <c r="D44" t="str">
        <f>algandmed!D44</f>
        <v>Jaska ABT</v>
      </c>
      <c r="E44" s="59">
        <f>algandmed!E44</f>
        <v>591260.93000000005</v>
      </c>
      <c r="F44" s="59">
        <f>algandmed!F44</f>
        <v>6489274.7980000004</v>
      </c>
      <c r="G44" t="str">
        <f>algandmed!G44</f>
        <v>54501:002:1360</v>
      </c>
      <c r="H44">
        <f>algandmed!H44</f>
        <v>77.88</v>
      </c>
      <c r="I44">
        <f>algandmed!I44</f>
        <v>0.86</v>
      </c>
      <c r="J44">
        <f>algandmed!J44</f>
        <v>6</v>
      </c>
      <c r="K44">
        <f>algandmed!K44</f>
        <v>7.4</v>
      </c>
      <c r="L44">
        <f>algandmed!L44</f>
        <v>4.2699999999999996</v>
      </c>
      <c r="M44">
        <f>algandmed!M44</f>
        <v>73.61</v>
      </c>
      <c r="N44" s="63">
        <f>algandmed!N44</f>
        <v>42838</v>
      </c>
      <c r="O44" t="str">
        <f>algandmed!O44</f>
        <v>Metall 108mm: +0,75-1,25m; HDPE 90mm: +0,6-7,4m; F 1,4-7,4m</v>
      </c>
      <c r="P44" s="59" t="str">
        <f>algandmed!AI44</f>
        <v>OÜ Tällevere Agro</v>
      </c>
      <c r="Q44" s="59" t="str">
        <f>algandmed!AJ44</f>
        <v>10998264</v>
      </c>
      <c r="R44" s="59" t="str">
        <f>algandmed!AK44</f>
        <v>4359805 Ilmar Kõvtomas; rullitonu@hot.ee</v>
      </c>
      <c r="S44" s="59">
        <f>algandmed!AL44</f>
        <v>0</v>
      </c>
      <c r="T44" s="59" t="str">
        <f>algandmed!AM44</f>
        <v>Viljandi</v>
      </c>
      <c r="U44" s="59" t="str">
        <f>algandmed!AN44</f>
        <v>Suure-Jaani</v>
      </c>
      <c r="V44" s="59" t="str">
        <f>algandmed!AO44</f>
        <v>Korras</v>
      </c>
      <c r="W44" s="59" t="str">
        <f>algandmed!AP44</f>
        <v>VPA on terve. Avamiseks 6-kant võti 8. Sisemine plasttoru on 31cm metalltorust madalamal. Algne sügavus oli oli 7,4m. Veepinnal naftasaaduste kihti pole.</v>
      </c>
      <c r="X44" s="59" t="str">
        <f>algandmed!AQ44</f>
        <v>Proov võeti pumbaga MP-1. Pumpamisel annab väga palju liivast setet.</v>
      </c>
      <c r="Y44" s="59" t="str">
        <f>algandmed!AR44</f>
        <v>Proovi võtmisel 03.10.2017 oli vett VPA-s 36l, pumba sügavus oli 5,75m manteltoru otsast. Proov võeti pärast 4-kordse veekoguse välja pumpamist (8 minutit) sagedusel 120Hz. q 0,07. S 0,86</v>
      </c>
      <c r="Z44" s="59" t="str">
        <f>algandmed!AS44</f>
        <v xml:space="preserve">Jätkata seiret. </v>
      </c>
      <c r="AA44" s="59" t="str">
        <f>algandmed!AT44</f>
        <v>Jääkreostuse likvideerimise projekti ettevalmistus endistel militaar- ja industriaalaladel, Maves nr-5168</v>
      </c>
    </row>
    <row r="45" spans="1:27">
      <c r="A45">
        <f>algandmed!A45</f>
        <v>19827</v>
      </c>
      <c r="B45" t="str">
        <f>algandmed!B45</f>
        <v>PA-1905</v>
      </c>
      <c r="C45" t="str">
        <f>algandmed!C45</f>
        <v>JRA0000044</v>
      </c>
      <c r="D45" t="str">
        <f>algandmed!D45</f>
        <v>Kapasto ABT</v>
      </c>
      <c r="E45" s="59">
        <f>algandmed!E45</f>
        <v>426783.99699999997</v>
      </c>
      <c r="F45" s="59">
        <f>algandmed!F45</f>
        <v>6531394.1160000004</v>
      </c>
      <c r="G45" t="str">
        <f>algandmed!G45</f>
        <v>63901:001:1229</v>
      </c>
      <c r="H45">
        <f>algandmed!H45</f>
        <v>21.57</v>
      </c>
      <c r="I45">
        <f>algandmed!I45</f>
        <v>0.56999999999999995</v>
      </c>
      <c r="J45">
        <f>algandmed!J45</f>
        <v>2.84</v>
      </c>
      <c r="K45">
        <f>algandmed!K45</f>
        <v>2.8</v>
      </c>
      <c r="L45">
        <f>algandmed!L45</f>
        <v>2.2200000000000002</v>
      </c>
      <c r="M45">
        <f>algandmed!M45</f>
        <v>19.350000000000001</v>
      </c>
      <c r="N45" s="63">
        <f>algandmed!N45</f>
        <v>42818</v>
      </c>
      <c r="O45" t="str">
        <f>algandmed!O45</f>
        <v>Metall 108mm: +0,6-1,4m; HDPE: 60mm +0,6-2,8m; F 0,05-2,8m</v>
      </c>
      <c r="P45" s="59" t="str">
        <f>algandmed!AI45</f>
        <v>OSAÜHING Kapastu</v>
      </c>
      <c r="Q45" s="59" t="str">
        <f>algandmed!AJ45</f>
        <v>10261888</v>
      </c>
      <c r="R45" s="59" t="str">
        <f>algandmed!AK45</f>
        <v>5091069, talguline@gmail.com</v>
      </c>
      <c r="S45" s="59">
        <f>algandmed!AL45</f>
        <v>0</v>
      </c>
      <c r="T45" s="59" t="str">
        <f>algandmed!AM45</f>
        <v>Hiiu</v>
      </c>
      <c r="U45" s="59" t="str">
        <f>algandmed!AN45</f>
        <v>Pühalepa vald</v>
      </c>
      <c r="V45" s="59" t="str">
        <f>algandmed!AO45</f>
        <v>Korras</v>
      </c>
      <c r="W45" s="59" t="str">
        <f>algandmed!AP45</f>
        <v>VPA on terve. Avamiseks 6-kantvõti 8. VPA sügavus vaid 2,84m, Veepinnal naftasaaduste kihti pole.</v>
      </c>
      <c r="X45" s="59" t="str">
        <f>algandmed!AQ45</f>
        <v>Proov võeti pumbaga MP-1</v>
      </c>
      <c r="Y45" s="59" t="str">
        <f>algandmed!AR45</f>
        <v>Proovi võtmisel 05.04.2017 oli vett VPA-s 2,4l, pumba sügavus oli 3,1m manteltoru otsast. Proov võeti pärast 4-kordse veekoguse väljapumpamist (105 sekundit) sagedusel 100Hz. VPA tootlikkust limiteerib filtertoru läbimõõt. q 0,017. S 0,88</v>
      </c>
      <c r="Z45" s="59" t="str">
        <f>algandmed!AS45</f>
        <v xml:space="preserve">Jätkata seiret. </v>
      </c>
      <c r="AA45" s="59" t="str">
        <f>algandmed!AT45</f>
        <v>Jääkreostuse likvideerimise projekti ettevalmistus endistel militaar- ja industriaalaladel, Maves nr-5168</v>
      </c>
    </row>
    <row r="46" spans="1:27">
      <c r="A46">
        <f>algandmed!A46</f>
        <v>0</v>
      </c>
      <c r="B46" t="str">
        <f>algandmed!B46</f>
        <v>PA-1</v>
      </c>
      <c r="C46" t="str">
        <f>algandmed!C46</f>
        <v>JRA0000013</v>
      </c>
      <c r="D46" t="str">
        <f>algandmed!D46</f>
        <v>Keila-Joa raketibaas</v>
      </c>
      <c r="E46" s="59">
        <f>algandmed!E46</f>
        <v>518155.1</v>
      </c>
      <c r="F46" s="59">
        <f>algandmed!F46</f>
        <v>6586192.7000000002</v>
      </c>
      <c r="G46" t="str">
        <f>algandmed!G46</f>
        <v>19801:011:0641</v>
      </c>
      <c r="H46">
        <f>algandmed!H46</f>
        <v>29.08</v>
      </c>
      <c r="I46">
        <f>algandmed!I46</f>
        <v>0.08</v>
      </c>
      <c r="J46">
        <f>algandmed!J46</f>
        <v>0</v>
      </c>
      <c r="K46">
        <f>algandmed!K46</f>
        <v>9.1999999999999993</v>
      </c>
      <c r="L46">
        <f>algandmed!L46</f>
        <v>0.6</v>
      </c>
      <c r="M46">
        <f>algandmed!M46</f>
        <v>28.479999999999997</v>
      </c>
      <c r="N46" s="63">
        <f>algandmed!N46</f>
        <v>35782</v>
      </c>
      <c r="O46" t="str">
        <f>algandmed!O46</f>
        <v>Metall 146mm: +0,1-1,0m; 112mm: F 1,0-9,2m</v>
      </c>
      <c r="P46" s="59" t="str">
        <f>algandmed!AI46</f>
        <v>Pangapealse Arenduse OÜ</v>
      </c>
      <c r="Q46" s="59">
        <f>algandmed!AJ46</f>
        <v>12867891</v>
      </c>
      <c r="R46" s="59" t="str">
        <f>algandmed!AK46</f>
        <v>6007004; raamatupidamine@cellnex.eu</v>
      </c>
      <c r="S46" s="59">
        <f>algandmed!AL46</f>
        <v>0</v>
      </c>
      <c r="T46" s="59" t="str">
        <f>algandmed!AM46</f>
        <v>Harju</v>
      </c>
      <c r="U46" s="59" t="str">
        <f>algandmed!AN46</f>
        <v>Harku vald</v>
      </c>
      <c r="V46" s="59" t="str">
        <f>algandmed!AO46</f>
        <v>Hävinud/likvideeritud</v>
      </c>
      <c r="W46" s="59" t="str">
        <f>algandmed!AP46</f>
        <v>VPA on hävinud.</v>
      </c>
      <c r="X46" s="59" t="str">
        <f>algandmed!AQ46</f>
        <v>-</v>
      </c>
      <c r="Y46" s="59" t="str">
        <f>algandmed!AR46</f>
        <v>-</v>
      </c>
      <c r="Z46" s="59" t="str">
        <f>algandmed!AS46</f>
        <v>-</v>
      </c>
      <c r="AA46" s="59" t="str">
        <f>algandmed!AT46</f>
        <v>Gefährdungsabschätzung für die Liegenschaft Raketenbasis Keila Joa (Estland), IABG Umwelt, Dezember 1994</v>
      </c>
    </row>
    <row r="47" spans="1:27">
      <c r="A47">
        <f>algandmed!A47</f>
        <v>0</v>
      </c>
      <c r="B47" t="str">
        <f>algandmed!B47</f>
        <v>PA-2</v>
      </c>
      <c r="C47" t="str">
        <f>algandmed!C47</f>
        <v>JRA0000013</v>
      </c>
      <c r="D47" t="str">
        <f>algandmed!D47</f>
        <v>Keila-Joa raketibaas</v>
      </c>
      <c r="E47" s="59">
        <f>algandmed!E47</f>
        <v>518228.93699999998</v>
      </c>
      <c r="F47" s="59">
        <f>algandmed!F47</f>
        <v>6586177.9199999999</v>
      </c>
      <c r="G47" t="str">
        <f>algandmed!G47</f>
        <v>19801:011:0641</v>
      </c>
      <c r="H47">
        <f>algandmed!H47</f>
        <v>29.01</v>
      </c>
      <c r="I47">
        <f>algandmed!I47</f>
        <v>0.1</v>
      </c>
      <c r="J47">
        <f>algandmed!J47</f>
        <v>7.3</v>
      </c>
      <c r="K47">
        <f>algandmed!K47</f>
        <v>9.1</v>
      </c>
      <c r="L47">
        <f>algandmed!L47</f>
        <v>1.17</v>
      </c>
      <c r="M47">
        <f>algandmed!M47</f>
        <v>27.840000000000003</v>
      </c>
      <c r="N47" s="63">
        <f>algandmed!N47</f>
        <v>42893</v>
      </c>
      <c r="O47" t="str">
        <f>algandmed!O47</f>
        <v>Metall 146mm: +0,1-1,0m; 112mm: F 0-1,0m; 93mm: F 1,0-9,1m</v>
      </c>
      <c r="P47" s="59" t="str">
        <f>algandmed!AI47</f>
        <v>Pangapealse Arenduse OÜ</v>
      </c>
      <c r="Q47" s="59">
        <f>algandmed!AJ47</f>
        <v>12867891</v>
      </c>
      <c r="R47" s="59" t="str">
        <f>algandmed!AK47</f>
        <v>6007004; raamatupidamine@cellnex.eu</v>
      </c>
      <c r="S47" s="59">
        <f>algandmed!AL47</f>
        <v>0</v>
      </c>
      <c r="T47" s="59" t="str">
        <f>algandmed!AM47</f>
        <v>Harju</v>
      </c>
      <c r="U47" s="59" t="str">
        <f>algandmed!AN47</f>
        <v>Harku vald</v>
      </c>
      <c r="V47" s="59" t="str">
        <f>algandmed!AO47</f>
        <v>Avariis</v>
      </c>
      <c r="W47" s="59" t="str">
        <f>algandmed!AP47</f>
        <v>Metallmantel on väljavõetud. Plastikmantel lahti, ei ole lubjakivis kinni. Päis on keere keermes. Pinnavesi ei ole lubjakivist isoleeritud ja saab valguda plastiktoru tagant VPA-sse. Algne sügavus oli oli 9,1m. Veepinnal naftasaaduste kihti pole.</v>
      </c>
      <c r="X47" s="59" t="str">
        <f>algandmed!AQ47</f>
        <v>Proovi ei võetud.</v>
      </c>
      <c r="Y47" s="59" t="str">
        <f>algandmed!AR47</f>
        <v>-</v>
      </c>
      <c r="Z47" s="59" t="str">
        <f>algandmed!AS47</f>
        <v>VPA nõuetekohaselt likvideerida.</v>
      </c>
      <c r="AA47" s="59" t="str">
        <f>algandmed!AT47</f>
        <v>Gefährdungsabschätzung für die Liegenschaft Raketenbasis Keila Joa (Estland), IABG Umwelt, Dezember 1995</v>
      </c>
    </row>
    <row r="48" spans="1:27">
      <c r="A48">
        <f>algandmed!A48</f>
        <v>0</v>
      </c>
      <c r="B48" t="str">
        <f>algandmed!B48</f>
        <v>PA-3</v>
      </c>
      <c r="C48" t="str">
        <f>algandmed!C48</f>
        <v>JRA0000013</v>
      </c>
      <c r="D48" t="str">
        <f>algandmed!D48</f>
        <v>Keila-Joa raketibaas</v>
      </c>
      <c r="E48" s="59">
        <f>algandmed!E48</f>
        <v>518199.18699999998</v>
      </c>
      <c r="F48" s="59">
        <f>algandmed!F48</f>
        <v>6586152.4939999999</v>
      </c>
      <c r="G48" t="str">
        <f>algandmed!G48</f>
        <v>19801:011:0641</v>
      </c>
      <c r="H48">
        <f>algandmed!H48</f>
        <v>29.24</v>
      </c>
      <c r="I48">
        <f>algandmed!I48</f>
        <v>0.45</v>
      </c>
      <c r="J48">
        <f>algandmed!J48</f>
        <v>0.7</v>
      </c>
      <c r="K48">
        <f>algandmed!K48</f>
        <v>7</v>
      </c>
      <c r="L48" t="str">
        <f>algandmed!L48</f>
        <v>1,15 kinni</v>
      </c>
      <c r="M48" t="str">
        <f>algandmed!M48</f>
        <v>28,09 kinni</v>
      </c>
      <c r="N48" s="63">
        <f>algandmed!N48</f>
        <v>42893</v>
      </c>
      <c r="O48" t="str">
        <f>algandmed!O48</f>
        <v>Metall 146mm: +0,1-1m; 93mm: F 1,0-7,0m</v>
      </c>
      <c r="P48" s="59" t="str">
        <f>algandmed!AI48</f>
        <v>Pangapealse Arenduse OÜ</v>
      </c>
      <c r="Q48" s="59">
        <f>algandmed!AJ48</f>
        <v>12867891</v>
      </c>
      <c r="R48" s="59" t="str">
        <f>algandmed!AK48</f>
        <v>6007004; raamatupidamine@cellnex.eu</v>
      </c>
      <c r="S48" s="59">
        <f>algandmed!AL48</f>
        <v>0</v>
      </c>
      <c r="T48" s="59" t="str">
        <f>algandmed!AM48</f>
        <v>Harju</v>
      </c>
      <c r="U48" s="59" t="str">
        <f>algandmed!AN48</f>
        <v>Harku vald</v>
      </c>
      <c r="V48" s="59" t="str">
        <f>algandmed!AO48</f>
        <v>Avariis</v>
      </c>
      <c r="W48" s="59" t="str">
        <f>algandmed!AP48</f>
        <v>Metallmantel on väljavõetud. Plastiktoru päiseta, pealt lahti. VPA on 0,7m sügavuselt kinni. Algne sügavus oli oli 7m.</v>
      </c>
      <c r="X48" s="59" t="str">
        <f>algandmed!AQ48</f>
        <v>Proovi ei võetud.</v>
      </c>
      <c r="Y48" s="59" t="str">
        <f>algandmed!AR48</f>
        <v>-</v>
      </c>
      <c r="Z48" s="59" t="str">
        <f>algandmed!AS48</f>
        <v>VPA puhastada ja nõuetekohaselt likvideerida.</v>
      </c>
      <c r="AA48" s="59" t="str">
        <f>algandmed!AT48</f>
        <v>Gefährdungsabschätzung für die Liegenschaft Raketenbasis Keila Joa (Estland), IABG Umwelt, Dezember 1996</v>
      </c>
    </row>
    <row r="49" spans="1:27">
      <c r="A49">
        <f>algandmed!A49</f>
        <v>0</v>
      </c>
      <c r="B49" t="str">
        <f>algandmed!B49</f>
        <v>PA-4</v>
      </c>
      <c r="C49" t="str">
        <f>algandmed!C49</f>
        <v>JRA0000013</v>
      </c>
      <c r="D49" t="str">
        <f>algandmed!D49</f>
        <v>Keila-Joa raketibaas</v>
      </c>
      <c r="E49" s="59">
        <f>algandmed!E49</f>
        <v>518156.576</v>
      </c>
      <c r="F49" s="59">
        <f>algandmed!F49</f>
        <v>6586131.5190000003</v>
      </c>
      <c r="G49" t="str">
        <f>algandmed!G49</f>
        <v>19801:011:0641</v>
      </c>
      <c r="H49">
        <f>algandmed!H49</f>
        <v>29.650000000000002</v>
      </c>
      <c r="I49">
        <f>algandmed!I49</f>
        <v>0.1</v>
      </c>
      <c r="J49">
        <f>algandmed!J49</f>
        <v>9.35</v>
      </c>
      <c r="K49">
        <f>algandmed!K49</f>
        <v>9.5</v>
      </c>
      <c r="L49">
        <f>algandmed!L49</f>
        <v>2.85</v>
      </c>
      <c r="M49">
        <f>algandmed!M49</f>
        <v>26.8</v>
      </c>
      <c r="N49" s="63">
        <f>algandmed!N49</f>
        <v>42893</v>
      </c>
      <c r="O49" t="str">
        <f>algandmed!O49</f>
        <v>Metall 146mm: +0,1-1,0m; 93mm F 1,0-9,5m</v>
      </c>
      <c r="P49" s="59" t="str">
        <f>algandmed!AI49</f>
        <v>Pangapealse Arenduse OÜ</v>
      </c>
      <c r="Q49" s="59">
        <f>algandmed!AJ49</f>
        <v>12867891</v>
      </c>
      <c r="R49" s="59" t="str">
        <f>algandmed!AK49</f>
        <v>6007004; raamatupidamine@cellnex.eu</v>
      </c>
      <c r="S49" s="59">
        <f>algandmed!AL49</f>
        <v>0</v>
      </c>
      <c r="T49" s="59" t="str">
        <f>algandmed!AM49</f>
        <v>Harju</v>
      </c>
      <c r="U49" s="59" t="str">
        <f>algandmed!AN49</f>
        <v>Harku vald</v>
      </c>
      <c r="V49" s="59" t="str">
        <f>algandmed!AO49</f>
        <v>Avariis</v>
      </c>
      <c r="W49" s="59" t="str">
        <f>algandmed!AP49</f>
        <v>Päis puudub, pealt avatud. Algne sügavus oli oli 9,5m. Põhjas pehme sete. Veepinnal naftasaaduste kihti pole, vesi puhas.</v>
      </c>
      <c r="X49" s="59" t="str">
        <f>algandmed!AQ49</f>
        <v>Proov võeti pumbaga MP-1.</v>
      </c>
      <c r="Y49" s="59" t="str">
        <f>algandmed!AR49</f>
        <v>Proovi võtmisel 25.10.2017 oli vett VPA-s 58l, pumba sügavus oli 9,2m manteltoru otsast. Proov võeti pärast 1-kordse veekoguse välja pumpamist (4 minutiga alanes veetase pumbani) sagedusel 250Hz. q 0,025. S 7,97</v>
      </c>
      <c r="Z49" s="59" t="str">
        <f>algandmed!AS49</f>
        <v xml:space="preserve">Jätkata seiret. </v>
      </c>
      <c r="AA49" s="59" t="str">
        <f>algandmed!AT49</f>
        <v>Gefährdungsabschätzung für die Liegenschaft Raketenbasis Keila Joa (Estland), IABG Umwelt, Dezember 1997</v>
      </c>
    </row>
    <row r="50" spans="1:27">
      <c r="A50">
        <f>algandmed!A50</f>
        <v>0</v>
      </c>
      <c r="B50" t="str">
        <f>algandmed!B50</f>
        <v>PA-5</v>
      </c>
      <c r="C50" t="str">
        <f>algandmed!C50</f>
        <v>JRA0000013</v>
      </c>
      <c r="D50" t="str">
        <f>algandmed!D50</f>
        <v>Keila-Joa raketibaas</v>
      </c>
      <c r="E50" s="59">
        <f>algandmed!E50</f>
        <v>518195.853</v>
      </c>
      <c r="F50" s="59">
        <f>algandmed!F50</f>
        <v>6586112.7290000003</v>
      </c>
      <c r="G50" t="str">
        <f>algandmed!G50</f>
        <v>19801:011:0641</v>
      </c>
      <c r="H50">
        <f>algandmed!H50</f>
        <v>29.94</v>
      </c>
      <c r="I50">
        <f>algandmed!I50</f>
        <v>0.38</v>
      </c>
      <c r="J50">
        <f>algandmed!J50</f>
        <v>8.15</v>
      </c>
      <c r="K50">
        <f>algandmed!K50</f>
        <v>9.1</v>
      </c>
      <c r="L50">
        <f>algandmed!L50</f>
        <v>2.94</v>
      </c>
      <c r="M50">
        <f>algandmed!M50</f>
        <v>27</v>
      </c>
      <c r="N50" s="63">
        <f>algandmed!N50</f>
        <v>42893</v>
      </c>
      <c r="O50" t="str">
        <f>algandmed!O50</f>
        <v>Metall 146mm: +0,1-1,63m; 93mm: F 1,63-9,1</v>
      </c>
      <c r="P50" s="59" t="str">
        <f>algandmed!AI50</f>
        <v>Pangapealse Arenduse OÜ</v>
      </c>
      <c r="Q50" s="59">
        <f>algandmed!AJ50</f>
        <v>12867891</v>
      </c>
      <c r="R50" s="59" t="str">
        <f>algandmed!AK50</f>
        <v>6007004; raamatupidamine@cellnex.eu</v>
      </c>
      <c r="S50" s="59">
        <f>algandmed!AL50</f>
        <v>0</v>
      </c>
      <c r="T50" s="59" t="str">
        <f>algandmed!AM50</f>
        <v>Harju</v>
      </c>
      <c r="U50" s="59" t="str">
        <f>algandmed!AN50</f>
        <v>Harku vald</v>
      </c>
      <c r="V50" s="59" t="str">
        <f>algandmed!AO50</f>
        <v>Avariis</v>
      </c>
      <c r="W50" s="59" t="str">
        <f>algandmed!AP50</f>
        <v>Päis puudub, VPA pealt lahti. Põhjas 10cm pehmet setet. Algne sügavus oli oli 9,1m. Veepinnal naftasaaduste kihti pole, vesi puhas.</v>
      </c>
      <c r="X50" s="59" t="str">
        <f>algandmed!AQ50</f>
        <v>Proov võeti pumbaga MP-1.</v>
      </c>
      <c r="Y50" s="59" t="str">
        <f>algandmed!AR50</f>
        <v>Proovi võtmisel 25.10.2017 oli vett VPA-s 50l, pumba sügavus oli 8,3m manteltoru otsast. Proov võeti pärast 4-kordse veekoguse välja pumpamist (10 minutit) sagedusel 250Hz. q 0,32. S 0,17</v>
      </c>
      <c r="Z50" s="59" t="str">
        <f>algandmed!AS50</f>
        <v>VPA puhastada algse sügavuseni, sulgeda päisega ja jätkata seiret.</v>
      </c>
      <c r="AA50" s="59" t="str">
        <f>algandmed!AT50</f>
        <v>Keila-Joa endise raketibaasi täiendavad seirepuuraugud, RAS REI nr 9087X</v>
      </c>
    </row>
    <row r="51" spans="1:27">
      <c r="A51">
        <f>algandmed!A51</f>
        <v>0</v>
      </c>
      <c r="B51" t="str">
        <f>algandmed!B51</f>
        <v>PA-6</v>
      </c>
      <c r="C51" t="str">
        <f>algandmed!C51</f>
        <v>JRA0000013</v>
      </c>
      <c r="D51" t="str">
        <f>algandmed!D51</f>
        <v>Keila-Joa raketibaas</v>
      </c>
      <c r="E51" s="59">
        <f>algandmed!E51</f>
        <v>518297.69500000001</v>
      </c>
      <c r="F51" s="59">
        <f>algandmed!F51</f>
        <v>6586109.6349999998</v>
      </c>
      <c r="G51" t="str">
        <f>algandmed!G51</f>
        <v>19801:011:0641</v>
      </c>
      <c r="H51">
        <f>algandmed!H51</f>
        <v>29.08</v>
      </c>
      <c r="I51">
        <f>algandmed!I51</f>
        <v>-0.05</v>
      </c>
      <c r="J51">
        <f>algandmed!J51</f>
        <v>8.3000000000000007</v>
      </c>
      <c r="K51">
        <f>algandmed!K51</f>
        <v>9.1999999999999993</v>
      </c>
      <c r="L51">
        <f>algandmed!L51</f>
        <v>1.52</v>
      </c>
      <c r="M51">
        <f>algandmed!M51</f>
        <v>27.56</v>
      </c>
      <c r="N51" s="63">
        <f>algandmed!N51</f>
        <v>42893</v>
      </c>
      <c r="O51" t="str">
        <f>algandmed!O51</f>
        <v>Metall 146mm: +0,1-1m; 93mm F 1,0-9,2m</v>
      </c>
      <c r="P51" s="59" t="str">
        <f>algandmed!AI51</f>
        <v>Pangapealse Arenduse OÜ</v>
      </c>
      <c r="Q51" s="59">
        <f>algandmed!AJ51</f>
        <v>12867891</v>
      </c>
      <c r="R51" s="59" t="str">
        <f>algandmed!AK51</f>
        <v>6007004; raamatupidamine@cellnex.eu</v>
      </c>
      <c r="S51" s="59">
        <f>algandmed!AL51</f>
        <v>0</v>
      </c>
      <c r="T51" s="59" t="str">
        <f>algandmed!AM51</f>
        <v>Harju</v>
      </c>
      <c r="U51" s="59" t="str">
        <f>algandmed!AN51</f>
        <v>Harku vald</v>
      </c>
      <c r="V51" s="59" t="str">
        <f>algandmed!AO51</f>
        <v>Avariis</v>
      </c>
      <c r="W51" s="59" t="str">
        <f>algandmed!AP51</f>
        <v>Metallkaitsetoru on välja võetud. Plastikust päis on keere keermes. Algne sügavus oli oli 9,2m. Veepinnal naftasaaduste kihti pole, vesi puhas.</v>
      </c>
      <c r="X51" s="59" t="str">
        <f>algandmed!AQ51</f>
        <v>Proov võeti pumbaga MP-1.</v>
      </c>
      <c r="Y51" s="59" t="str">
        <f>algandmed!AR51</f>
        <v>Proovi võtmisel 25.10.2017 oli vett VPA-s 53l, pumba sügavus oli 7,95m manteltoru otsast. Proov võeti pärast 4-kordse veekoguse välja pumpamist (10 minutit) sagedusel 250Hz. q 0,35. S 0,23</v>
      </c>
      <c r="Z51" s="59" t="str">
        <f>algandmed!AS51</f>
        <v>VPA puhastada ja nõuetekohaselt likvideerida.</v>
      </c>
      <c r="AA51" s="59" t="str">
        <f>algandmed!AT51</f>
        <v>Gefährdungsabschätzung für die Liegenschaft Raketenbasis Keila Joa (Estland), IABG Umwelt, Dezember 1999</v>
      </c>
    </row>
    <row r="52" spans="1:27">
      <c r="A52">
        <f>algandmed!A52</f>
        <v>0</v>
      </c>
      <c r="B52" t="str">
        <f>algandmed!B52</f>
        <v>PA-7</v>
      </c>
      <c r="C52" t="str">
        <f>algandmed!C52</f>
        <v>JRA0000013</v>
      </c>
      <c r="D52" t="str">
        <f>algandmed!D52</f>
        <v>Keila-Joa raketibaas</v>
      </c>
      <c r="E52" s="59">
        <f>algandmed!E52</f>
        <v>518092.91100000002</v>
      </c>
      <c r="F52" s="59">
        <f>algandmed!F52</f>
        <v>6586283.5</v>
      </c>
      <c r="G52" t="str">
        <f>algandmed!G52</f>
        <v>19801:011:0641</v>
      </c>
      <c r="H52">
        <f>algandmed!H52</f>
        <v>29.23</v>
      </c>
      <c r="I52">
        <f>algandmed!I52</f>
        <v>0.56999999999999995</v>
      </c>
      <c r="J52">
        <f>algandmed!J52</f>
        <v>7.65</v>
      </c>
      <c r="K52">
        <f>algandmed!K52</f>
        <v>8.6999999999999993</v>
      </c>
      <c r="L52">
        <f>algandmed!L52</f>
        <v>1.0900000000000001</v>
      </c>
      <c r="M52">
        <f>algandmed!M52</f>
        <v>28.14</v>
      </c>
      <c r="N52" s="63">
        <f>algandmed!N52</f>
        <v>42893</v>
      </c>
      <c r="O52" t="str">
        <f>algandmed!O52</f>
        <v>Metall 146mm: +0,1-0,5m; 93mm F 0,5-8,7m</v>
      </c>
      <c r="P52" s="59" t="str">
        <f>algandmed!AI52</f>
        <v>Pangapealse Arenduse OÜ</v>
      </c>
      <c r="Q52" s="59">
        <f>algandmed!AJ52</f>
        <v>12867891</v>
      </c>
      <c r="R52" s="59" t="str">
        <f>algandmed!AK52</f>
        <v>6007004; raamatupidamine@cellnex.eu</v>
      </c>
      <c r="S52" s="59">
        <f>algandmed!AL52</f>
        <v>0</v>
      </c>
      <c r="T52" s="59" t="str">
        <f>algandmed!AM52</f>
        <v>Harju</v>
      </c>
      <c r="U52" s="59" t="str">
        <f>algandmed!AN52</f>
        <v>Harku vald</v>
      </c>
      <c r="V52" s="59" t="str">
        <f>algandmed!AO52</f>
        <v>Avariis</v>
      </c>
      <c r="W52" s="59" t="str">
        <f>algandmed!AP52</f>
        <v>Metallkaitsetoru on välja võetud. Plastiktoru on lahti, ei ole lubjakivis kinni. Päis on keere keermes. Pinnavesi ei ole lubjakivist isoleeritud ja saab valguda plastiktoru tagant VPA-sse. Algne sügavus oli oli 8,7m. Veepinnal naftasaaduste kihti pole.</v>
      </c>
      <c r="X52" s="59" t="str">
        <f>algandmed!AQ52</f>
        <v>Proovi ei võetud.</v>
      </c>
      <c r="Y52" s="59" t="str">
        <f>algandmed!AR52</f>
        <v>-</v>
      </c>
      <c r="Z52" s="59" t="str">
        <f>algandmed!AS52</f>
        <v>VPA-le paigaldada metallkaitsetoru, isoleerida pinnaveest ja jätkata seiret.</v>
      </c>
      <c r="AA52" s="59" t="str">
        <f>algandmed!AT52</f>
        <v>Gefährdungsabschätzung für die Liegenschaft Raketenbasis Keila Joa (Estland), IABG Umwelt, Dezember 2000</v>
      </c>
    </row>
    <row r="53" spans="1:27">
      <c r="A53" t="str">
        <f>algandmed!A53</f>
        <v>PA-8</v>
      </c>
      <c r="B53" t="str">
        <f>algandmed!B53</f>
        <v>PA-8a</v>
      </c>
      <c r="C53" t="str">
        <f>algandmed!C53</f>
        <v>JRA0000013</v>
      </c>
      <c r="D53" t="str">
        <f>algandmed!D53</f>
        <v>Keila-Joa raketibaas</v>
      </c>
      <c r="E53" s="59">
        <f>algandmed!E53</f>
        <v>517872.755</v>
      </c>
      <c r="F53" s="59">
        <f>algandmed!F53</f>
        <v>6585921.1349999998</v>
      </c>
      <c r="G53" t="str">
        <f>algandmed!G53</f>
        <v>19801:001:2835</v>
      </c>
      <c r="H53">
        <f>algandmed!H53</f>
        <v>27.45</v>
      </c>
      <c r="I53">
        <f>algandmed!I53</f>
        <v>0.46</v>
      </c>
      <c r="J53">
        <f>algandmed!J53</f>
        <v>7</v>
      </c>
      <c r="K53">
        <f>algandmed!K53</f>
        <v>8</v>
      </c>
      <c r="L53">
        <f>algandmed!L53</f>
        <v>3.8</v>
      </c>
      <c r="M53">
        <f>algandmed!M53</f>
        <v>23.65</v>
      </c>
      <c r="N53" s="63">
        <f>algandmed!N53</f>
        <v>42893</v>
      </c>
      <c r="O53" t="str">
        <f>algandmed!O53</f>
        <v>Metall 122mm: +0,4-0,6m; 93mm: F 0,6-8,0m</v>
      </c>
      <c r="P53" s="59" t="str">
        <f>algandmed!AI53</f>
        <v>Eesti Vabariik</v>
      </c>
      <c r="Q53" s="59">
        <f>algandmed!AJ53</f>
        <v>0</v>
      </c>
      <c r="R53" s="59">
        <f>algandmed!AK53</f>
        <v>0</v>
      </c>
      <c r="S53" s="59">
        <f>algandmed!AL53</f>
        <v>0</v>
      </c>
      <c r="T53" s="59" t="str">
        <f>algandmed!AM53</f>
        <v>Harju</v>
      </c>
      <c r="U53" s="59" t="str">
        <f>algandmed!AN53</f>
        <v>Harku vald</v>
      </c>
      <c r="V53" s="59" t="str">
        <f>algandmed!AO53</f>
        <v>Korras</v>
      </c>
      <c r="W53" s="59" t="str">
        <f>algandmed!AP53</f>
        <v>VPA on terve. VPA avamiseks 6-kantvõti 8. Algne sügavus oli oli 8m. Veepinnal naftasaaduste kihti pole, vesi puhas.</v>
      </c>
      <c r="X53" s="59" t="str">
        <f>algandmed!AQ53</f>
        <v>Proov võeti pumbaga MP-1.</v>
      </c>
      <c r="Y53" s="59" t="str">
        <f>algandmed!AR53</f>
        <v>Proovi võtmisel 25.10.2017 oli vett VPA-s 32,6l, pumba sügavus oli 7,05m manteltoru otsast. Proov võeti pärast 4-kordse veekoguse välja pumpamist (7 minutit) sagedusel 250Hz. q 0,33. S 0,36</v>
      </c>
      <c r="Z53" s="59" t="str">
        <f>algandmed!AS53</f>
        <v xml:space="preserve">Jätkata seiret. </v>
      </c>
      <c r="AA53" s="59" t="str">
        <f>algandmed!AT53</f>
        <v>Keila-Joa endise raketibaasi täiendavad seirepuuraugud, RAS REI nr 9087X</v>
      </c>
    </row>
    <row r="54" spans="1:27">
      <c r="A54">
        <f>algandmed!A54</f>
        <v>0</v>
      </c>
      <c r="B54" t="str">
        <f>algandmed!B54</f>
        <v>PA-9a</v>
      </c>
      <c r="C54" t="str">
        <f>algandmed!C54</f>
        <v>JRA0000013</v>
      </c>
      <c r="D54" t="str">
        <f>algandmed!D54</f>
        <v>Keila-Joa raketibaas</v>
      </c>
      <c r="E54" s="59">
        <f>algandmed!E54</f>
        <v>518222.46500000003</v>
      </c>
      <c r="F54" s="59">
        <f>algandmed!F54</f>
        <v>6585657.8329999996</v>
      </c>
      <c r="G54" t="str">
        <f>algandmed!G54</f>
        <v>19801:011:1640</v>
      </c>
      <c r="H54">
        <f>algandmed!H54</f>
        <v>27.85</v>
      </c>
      <c r="I54">
        <f>algandmed!I54</f>
        <v>0.51</v>
      </c>
      <c r="J54">
        <f>algandmed!J54</f>
        <v>8</v>
      </c>
      <c r="K54">
        <f>algandmed!K54</f>
        <v>8</v>
      </c>
      <c r="L54">
        <f>algandmed!L54</f>
        <v>1.73</v>
      </c>
      <c r="M54">
        <f>algandmed!M54</f>
        <v>26.12</v>
      </c>
      <c r="N54" s="63">
        <f>algandmed!N54</f>
        <v>42893</v>
      </c>
      <c r="O54" t="str">
        <f>algandmed!O54</f>
        <v>Metall 122mm: +0,47-1,33m; 93mm: F 1,33-8,0m</v>
      </c>
      <c r="P54" s="59" t="str">
        <f>algandmed!AI54</f>
        <v>Malle Lääts</v>
      </c>
      <c r="Q54" s="59">
        <f>algandmed!AJ54</f>
        <v>43711170214</v>
      </c>
      <c r="R54" s="59">
        <f>algandmed!AK54</f>
        <v>0</v>
      </c>
      <c r="S54" s="59">
        <f>algandmed!AL54</f>
        <v>0</v>
      </c>
      <c r="T54" s="59" t="str">
        <f>algandmed!AM54</f>
        <v>Harju</v>
      </c>
      <c r="U54" s="59" t="str">
        <f>algandmed!AN54</f>
        <v>Harku vald</v>
      </c>
      <c r="V54" s="59" t="str">
        <f>algandmed!AO54</f>
        <v>Avariis</v>
      </c>
      <c r="W54" s="59" t="str">
        <f>algandmed!AP54</f>
        <v>Päis puudub, VPA pealt lahti. Sügavus 8m, põhjas pehme sete. Veepinnal 8cm paksune õlkiht.</v>
      </c>
      <c r="X54" s="59" t="str">
        <f>algandmed!AQ54</f>
        <v>Proovi ei võeta, kuna see iseloomustaks vaid naftasaaduste lahustuvust vees</v>
      </c>
      <c r="Y54" s="59" t="str">
        <f>algandmed!AR54</f>
        <v>-</v>
      </c>
      <c r="Z54" s="59" t="str">
        <f>algandmed!AS54</f>
        <v>VPA-st naftasaadused eemaldada (vajadusel korduvalt), sulgeda VPA päisega ja jätkata seiret.</v>
      </c>
      <c r="AA54" s="59" t="str">
        <f>algandmed!AT54</f>
        <v>Gefährdungsabschätzung für die Liegenschaft Raketenbasis Keila Joa (Estland), IABG Umwelt, Dezember 2002</v>
      </c>
    </row>
    <row r="55" spans="1:27">
      <c r="A55">
        <f>algandmed!A55</f>
        <v>0</v>
      </c>
      <c r="B55" t="str">
        <f>algandmed!B55</f>
        <v>PA-12</v>
      </c>
      <c r="C55" t="str">
        <f>algandmed!C55</f>
        <v>JRA0000013</v>
      </c>
      <c r="D55" t="str">
        <f>algandmed!D55</f>
        <v>Keila-Joa raketibaas</v>
      </c>
      <c r="E55" s="59">
        <f>algandmed!E55</f>
        <v>518202.87800000003</v>
      </c>
      <c r="F55" s="59">
        <f>algandmed!F55</f>
        <v>6586042.7609999999</v>
      </c>
      <c r="G55" t="str">
        <f>algandmed!G55</f>
        <v>19801:011:0641</v>
      </c>
      <c r="H55">
        <f>algandmed!H55</f>
        <v>28.86</v>
      </c>
      <c r="I55">
        <f>algandmed!I55</f>
        <v>0.23</v>
      </c>
      <c r="J55">
        <f>algandmed!J55</f>
        <v>8.1</v>
      </c>
      <c r="K55">
        <f>algandmed!K55</f>
        <v>8.1999999999999993</v>
      </c>
      <c r="L55">
        <f>algandmed!L55</f>
        <v>3.08</v>
      </c>
      <c r="M55">
        <f>algandmed!M55</f>
        <v>25.78</v>
      </c>
      <c r="N55" s="63">
        <f>algandmed!N55</f>
        <v>42893</v>
      </c>
      <c r="O55" t="str">
        <f>algandmed!O55</f>
        <v>Metall 127mm: +0,21-0,8; 112mm: F 0,80-5,2; 93mm F 5,2-8,2m</v>
      </c>
      <c r="P55" s="59" t="str">
        <f>algandmed!AI55</f>
        <v>Pangapealse Arenduse OÜ</v>
      </c>
      <c r="Q55" s="59">
        <f>algandmed!AJ55</f>
        <v>12867891</v>
      </c>
      <c r="R55" s="59" t="str">
        <f>algandmed!AK55</f>
        <v>6007004; raamatupidamine@cellnex.eu</v>
      </c>
      <c r="S55" s="59">
        <f>algandmed!AL55</f>
        <v>0</v>
      </c>
      <c r="T55" s="59" t="str">
        <f>algandmed!AM55</f>
        <v>Harju</v>
      </c>
      <c r="U55" s="59" t="str">
        <f>algandmed!AN55</f>
        <v>Harku vald</v>
      </c>
      <c r="V55" s="59" t="str">
        <f>algandmed!AO55</f>
        <v>Korras</v>
      </c>
      <c r="W55" s="59" t="str">
        <f>algandmed!AP55</f>
        <v>VPA on terve. VPA avamiseks padrunvõti 17. Algne sügavus oli oli 8,2m. Põhjas pehme sete. Veepinnal naftasaaduste kihti pole, vesi puhas.</v>
      </c>
      <c r="X55" s="59" t="str">
        <f>algandmed!AQ55</f>
        <v>Proov võeti pumbaga MP-1.</v>
      </c>
      <c r="Y55" s="59" t="str">
        <f>algandmed!AR55</f>
        <v>Proovi võtmisel 25.10.2017 oli vett VPA-s 49l, pumba sügavus oli 8m manteltoru otsast. Proov võeti pärast 4-kordse veekoguse välja pumpamist (10 minutit) sagedusel 250Hz. q 0,35. S 0,23</v>
      </c>
      <c r="Z55" s="59" t="str">
        <f>algandmed!AS55</f>
        <v xml:space="preserve">Jätkata seiret. </v>
      </c>
      <c r="AA55" s="59" t="str">
        <f>algandmed!AT55</f>
        <v>Keila-Joa endise raketibaasi saneerimis- ja seirepuuraugud, RAS REI nr-8775X</v>
      </c>
    </row>
    <row r="56" spans="1:27">
      <c r="A56" t="str">
        <f>algandmed!A56</f>
        <v>PA-13</v>
      </c>
      <c r="B56" t="str">
        <f>algandmed!B56</f>
        <v>PA-13</v>
      </c>
      <c r="C56" t="str">
        <f>algandmed!C56</f>
        <v>JRA0000013</v>
      </c>
      <c r="D56" t="str">
        <f>algandmed!D56</f>
        <v>Keila-Joa raketibaas</v>
      </c>
      <c r="E56" s="59">
        <f>algandmed!E56</f>
        <v>518237.64</v>
      </c>
      <c r="F56" s="59">
        <f>algandmed!F56</f>
        <v>6586097.6849999996</v>
      </c>
      <c r="G56" t="str">
        <f>algandmed!G56</f>
        <v>19801:011:0641</v>
      </c>
      <c r="H56">
        <f>algandmed!H56</f>
        <v>29.02</v>
      </c>
      <c r="I56">
        <f>algandmed!I56</f>
        <v>0.2</v>
      </c>
      <c r="J56">
        <f>algandmed!J56</f>
        <v>4.6500000000000004</v>
      </c>
      <c r="K56">
        <f>algandmed!K56</f>
        <v>4.8</v>
      </c>
      <c r="L56">
        <f>algandmed!L56</f>
        <v>1.81</v>
      </c>
      <c r="M56">
        <f>algandmed!M56</f>
        <v>27.21</v>
      </c>
      <c r="N56" s="63">
        <f>algandmed!N56</f>
        <v>42893</v>
      </c>
      <c r="O56" t="str">
        <f>algandmed!O56</f>
        <v>Metall 127mm: +0,18-0,8m; 112mm F 0,8-3,5m; 93mm: F 3,5-4,8m</v>
      </c>
      <c r="P56" s="59" t="str">
        <f>algandmed!AI56</f>
        <v>Pangapealse Arenduse OÜ</v>
      </c>
      <c r="Q56" s="59">
        <f>algandmed!AJ56</f>
        <v>12867891</v>
      </c>
      <c r="R56" s="59" t="str">
        <f>algandmed!AK56</f>
        <v>6007004; raamatupidamine@cellnex.eu</v>
      </c>
      <c r="S56" s="59">
        <f>algandmed!AL56</f>
        <v>0</v>
      </c>
      <c r="T56" s="59" t="str">
        <f>algandmed!AM56</f>
        <v>Harju</v>
      </c>
      <c r="U56" s="59" t="str">
        <f>algandmed!AN56</f>
        <v>Harku vald</v>
      </c>
      <c r="V56" s="59" t="str">
        <f>algandmed!AO56</f>
        <v>Avariis</v>
      </c>
      <c r="W56" s="59" t="str">
        <f>algandmed!AP56</f>
        <v>Päis puudub, VPA pealt lahti. Sügavus 4,65m. Algne sügavus oli oli 4,8m. Veepinnal naftasaaduste kihti pole, vesi puhas.</v>
      </c>
      <c r="X56" s="59" t="str">
        <f>algandmed!AQ56</f>
        <v>Proov võeti pumbaga MP-1.</v>
      </c>
      <c r="Y56" s="59" t="str">
        <f>algandmed!AR56</f>
        <v>Proovi võtmisel 25.10.2017 oli vett VPA-s 31l, pumba sügavus oli 4,6m manteltoru otsast. Proov võeti pärast 10-kordse veekoguse välja pumpamist (16 minutit) sagedusel 250Hz. q 0,33. S 0,2</v>
      </c>
      <c r="Z56" s="59" t="str">
        <f>algandmed!AS56</f>
        <v>VPA sulgeda päisega ja jätkata seiret.</v>
      </c>
      <c r="AA56" s="59" t="str">
        <f>algandmed!AT56</f>
        <v>Keila-Joa endise raketibaasi saneerimis- ja seirepuuraugud, RAS REI nr-8775X</v>
      </c>
    </row>
    <row r="57" spans="1:27">
      <c r="A57" t="str">
        <f>algandmed!A57</f>
        <v>PA-14</v>
      </c>
      <c r="B57" t="str">
        <f>algandmed!B57</f>
        <v>PA-14</v>
      </c>
      <c r="C57" t="str">
        <f>algandmed!C57</f>
        <v>JRA0000013</v>
      </c>
      <c r="D57" t="str">
        <f>algandmed!D57</f>
        <v>Keila-Joa raketibaas</v>
      </c>
      <c r="E57" s="59">
        <f>algandmed!E57</f>
        <v>517990.85800000001</v>
      </c>
      <c r="F57" s="59">
        <f>algandmed!F57</f>
        <v>6586051.6100000003</v>
      </c>
      <c r="G57" t="str">
        <f>algandmed!G57</f>
        <v>19801:011:0641</v>
      </c>
      <c r="H57">
        <f>algandmed!H57</f>
        <v>28.69</v>
      </c>
      <c r="I57">
        <f>algandmed!I57</f>
        <v>0.32</v>
      </c>
      <c r="J57">
        <f>algandmed!J57</f>
        <v>0.12</v>
      </c>
      <c r="K57">
        <f>algandmed!K57</f>
        <v>8</v>
      </c>
      <c r="L57" t="str">
        <f>algandmed!L57</f>
        <v>0,38 kinni</v>
      </c>
      <c r="M57" t="str">
        <f>algandmed!M57</f>
        <v>28,31 kinni</v>
      </c>
      <c r="N57" s="63">
        <f>algandmed!N57</f>
        <v>42893</v>
      </c>
      <c r="O57" t="str">
        <f>algandmed!O57</f>
        <v>Metall 127mm: +0,22-0,8m; 112mm: F 0,8-3,7m; 93mm: F 3,7-8,0m</v>
      </c>
      <c r="P57" s="59" t="str">
        <f>algandmed!AI57</f>
        <v>Pangapealse Arenduse OÜ</v>
      </c>
      <c r="Q57" s="59">
        <f>algandmed!AJ57</f>
        <v>12867891</v>
      </c>
      <c r="R57" s="59" t="str">
        <f>algandmed!AK57</f>
        <v>6007004; raamatupidamine@cellnex.eu</v>
      </c>
      <c r="S57" s="59">
        <f>algandmed!AL57</f>
        <v>0</v>
      </c>
      <c r="T57" s="59" t="str">
        <f>algandmed!AM57</f>
        <v>Harju</v>
      </c>
      <c r="U57" s="59" t="str">
        <f>algandmed!AN57</f>
        <v>Harku vald</v>
      </c>
      <c r="V57" s="59" t="str">
        <f>algandmed!AO57</f>
        <v>Avariis</v>
      </c>
      <c r="W57" s="59" t="str">
        <f>algandmed!AP57</f>
        <v>Päis puudub, VPA pealt lahti. VPA on 0,12m sügavuselt kinni. Algne sügavus oli oli 8m. Veepinnal naftasaaduste kihti pole.</v>
      </c>
      <c r="X57" s="59" t="str">
        <f>algandmed!AQ57</f>
        <v>Proovi ei võetud.</v>
      </c>
      <c r="Y57" s="59" t="str">
        <f>algandmed!AS57</f>
        <v>VPA puhastada endisele sügavusele 8m ja jätkata seiret.</v>
      </c>
      <c r="Z57" s="59" t="str">
        <f>algandmed!AS57</f>
        <v>VPA puhastada endisele sügavusele 8m ja jätkata seiret.</v>
      </c>
      <c r="AA57" s="59" t="str">
        <f>algandmed!AT57</f>
        <v>Keila-Joa endise raketibaasi saneerimis- ja seirepuuraugud, RAS REI nr-8775X</v>
      </c>
    </row>
    <row r="58" spans="1:27">
      <c r="A58" t="str">
        <f>algandmed!A58</f>
        <v>PA-15</v>
      </c>
      <c r="B58" t="str">
        <f>algandmed!B58</f>
        <v>PA-15</v>
      </c>
      <c r="C58" t="str">
        <f>algandmed!C58</f>
        <v>JRA0000013</v>
      </c>
      <c r="D58" t="str">
        <f>algandmed!D58</f>
        <v>Keila-Joa raketibaas</v>
      </c>
      <c r="E58" s="59">
        <f>algandmed!E58</f>
        <v>518199.85499999998</v>
      </c>
      <c r="F58" s="59">
        <f>algandmed!F58</f>
        <v>6586142.7470000004</v>
      </c>
      <c r="G58" t="str">
        <f>algandmed!G58</f>
        <v>19801:011:0641</v>
      </c>
      <c r="H58">
        <f>algandmed!H58</f>
        <v>29.04</v>
      </c>
      <c r="I58">
        <f>algandmed!I58</f>
        <v>0.25</v>
      </c>
      <c r="J58">
        <f>algandmed!J58</f>
        <v>5.42</v>
      </c>
      <c r="K58">
        <f>algandmed!K58</f>
        <v>7</v>
      </c>
      <c r="L58">
        <f>algandmed!L58</f>
        <v>1.38</v>
      </c>
      <c r="M58">
        <f>algandmed!M58</f>
        <v>27.66</v>
      </c>
      <c r="N58" s="63">
        <f>algandmed!N58</f>
        <v>42893</v>
      </c>
      <c r="O58" t="str">
        <f>algandmed!O58</f>
        <v>Metall 127mm: +0,22-0,77m; 112mm: F 0,77-6,5m; 93mm: F 6,5-7,0m</v>
      </c>
      <c r="P58" s="59" t="str">
        <f>algandmed!AI58</f>
        <v>Pangapealse Arenduse OÜ</v>
      </c>
      <c r="Q58" s="59">
        <f>algandmed!AJ58</f>
        <v>12867891</v>
      </c>
      <c r="R58" s="59" t="str">
        <f>algandmed!AK58</f>
        <v>6007004; raamatupidamine@cellnex.eu</v>
      </c>
      <c r="S58" s="59">
        <f>algandmed!AL58</f>
        <v>0</v>
      </c>
      <c r="T58" s="59" t="str">
        <f>algandmed!AM58</f>
        <v>Harju</v>
      </c>
      <c r="U58" s="59" t="str">
        <f>algandmed!AN58</f>
        <v>Harku vald</v>
      </c>
      <c r="V58" s="59" t="str">
        <f>algandmed!AO58</f>
        <v>Avariis</v>
      </c>
      <c r="W58" s="59" t="str">
        <f>algandmed!AP58</f>
        <v>Plastiktoru päiseta, pealt lahti. Algne sügavus oli oli 7m. Veepinnal naftasaaduste kihti pole, vesi puhas.</v>
      </c>
      <c r="X58" s="59" t="str">
        <f>algandmed!AQ58</f>
        <v>Proov võeti pumbaga MP-1.</v>
      </c>
      <c r="Y58" s="59" t="str">
        <f>algandmed!AR58</f>
        <v>Proovi võtmisel 25.10.2017 oli vett VPA-s 37,5l, pumba sügavus oli 5,4m manteltoru otsast. Proov võeti pärast 4-kordse veekoguse välja pumpamist (28 minutit) sagedusel 150Hz. Veetaseme sügavusel 1,7m torust oli kuulda vee jooksmist VPA-sse. q 0,09. S 1,44</v>
      </c>
      <c r="Z58" s="59" t="str">
        <f>algandmed!AS58</f>
        <v>VPA-le paigaldada uus metallkaitsetoru ja päis, isoleerida pinnaveest ja jätkata seiret.</v>
      </c>
      <c r="AA58" s="59" t="str">
        <f>algandmed!AT58</f>
        <v>Keila-Joa endise raketibaasi saneerimis- ja seirepuuraugud, RAS REI nr-8775X</v>
      </c>
    </row>
    <row r="59" spans="1:27">
      <c r="A59" t="str">
        <f>algandmed!A59</f>
        <v>PA-16</v>
      </c>
      <c r="B59" t="str">
        <f>algandmed!B59</f>
        <v>PA-16</v>
      </c>
      <c r="C59" t="str">
        <f>algandmed!C59</f>
        <v>JRA0000013</v>
      </c>
      <c r="D59" t="str">
        <f>algandmed!D59</f>
        <v>Keila-Joa raketibaas</v>
      </c>
      <c r="E59" s="59">
        <f>algandmed!E59</f>
        <v>518239.71899999998</v>
      </c>
      <c r="F59" s="59">
        <f>algandmed!F59</f>
        <v>6585962.0470000003</v>
      </c>
      <c r="G59" t="str">
        <f>algandmed!G59</f>
        <v>19801:011:0641</v>
      </c>
      <c r="H59">
        <f>algandmed!H59</f>
        <v>29.31</v>
      </c>
      <c r="I59">
        <f>algandmed!I59</f>
        <v>0.24</v>
      </c>
      <c r="J59">
        <f>algandmed!J59</f>
        <v>6.95</v>
      </c>
      <c r="K59">
        <f>algandmed!K59</f>
        <v>7.2</v>
      </c>
      <c r="L59">
        <f>algandmed!L59</f>
        <v>3.03</v>
      </c>
      <c r="M59">
        <f>algandmed!M59</f>
        <v>26.279999999999998</v>
      </c>
      <c r="N59" s="63">
        <f>algandmed!N59</f>
        <v>42893</v>
      </c>
      <c r="O59" t="str">
        <f>algandmed!O59</f>
        <v>Metall 127mm: +0,24-0,75m; 112mm: F 0,75-4,6m; 93mm: F 4,6-7,2m</v>
      </c>
      <c r="P59" s="59" t="str">
        <f>algandmed!AI59</f>
        <v>Pangapealse Arenduse OÜ</v>
      </c>
      <c r="Q59" s="59">
        <f>algandmed!AJ59</f>
        <v>12867891</v>
      </c>
      <c r="R59" s="59" t="str">
        <f>algandmed!AK59</f>
        <v>6007004; raamatupidamine@cellnex.eu</v>
      </c>
      <c r="S59" s="59">
        <f>algandmed!AL59</f>
        <v>0</v>
      </c>
      <c r="T59" s="59" t="str">
        <f>algandmed!AM59</f>
        <v>Harju</v>
      </c>
      <c r="U59" s="59" t="str">
        <f>algandmed!AN59</f>
        <v>Harku vald</v>
      </c>
      <c r="V59" s="59" t="str">
        <f>algandmed!AO59</f>
        <v>Korras</v>
      </c>
      <c r="W59" s="59" t="str">
        <f>algandmed!AP59</f>
        <v>VPA on terve. VPA avamiseks padrunvõti 17. Algne sügavus oli oli 7,2m. Põhjas pehme sete. Veepinnal naftasaaduste kihti pole, vesi puhas.</v>
      </c>
      <c r="X59" s="59" t="str">
        <f>algandmed!AQ59</f>
        <v>Proov võeti pumbaga MP-1.</v>
      </c>
      <c r="Y59" s="59" t="str">
        <f>algandmed!AR59</f>
        <v>Proovi võtmisel 25.10.2017 oli vett VPA-s 38l, pumba sügavus oli 6,95m manteltoru otsast. Proov võeti pärast 4-kordse veekoguse välja pumpamist (8 minutit) sagedusel 250Hz. q 0,34. S 0,1</v>
      </c>
      <c r="Z59" s="59" t="str">
        <f>algandmed!AS59</f>
        <v>VPA nõuetekohaselt likvideerida.</v>
      </c>
      <c r="AA59" s="59" t="str">
        <f>algandmed!AT59</f>
        <v>Keila-Joa endise raketibaasi saneerimis- ja seirepuuraugud, RAS REI nr-8775X</v>
      </c>
    </row>
    <row r="60" spans="1:27">
      <c r="A60">
        <f>algandmed!A60</f>
        <v>0</v>
      </c>
      <c r="B60" t="str">
        <f>algandmed!B60</f>
        <v>PA-17</v>
      </c>
      <c r="C60" t="str">
        <f>algandmed!C60</f>
        <v>JRA0000013</v>
      </c>
      <c r="D60" t="str">
        <f>algandmed!D60</f>
        <v>Keila-Joa raketibaas</v>
      </c>
      <c r="E60" s="59">
        <f>algandmed!E60</f>
        <v>518167.56099999999</v>
      </c>
      <c r="F60" s="59">
        <f>algandmed!F60</f>
        <v>6586114.142</v>
      </c>
      <c r="G60" t="str">
        <f>algandmed!G60</f>
        <v>19801:011:0641</v>
      </c>
      <c r="H60">
        <f>algandmed!H60</f>
        <v>28.99</v>
      </c>
      <c r="I60">
        <f>algandmed!I60</f>
        <v>0.17</v>
      </c>
      <c r="J60">
        <f>algandmed!J60</f>
        <v>7</v>
      </c>
      <c r="K60">
        <f>algandmed!K60</f>
        <v>7.2</v>
      </c>
      <c r="L60">
        <f>algandmed!L60</f>
        <v>2.27</v>
      </c>
      <c r="M60">
        <f>algandmed!M60</f>
        <v>26.72</v>
      </c>
      <c r="N60" s="63">
        <f>algandmed!N60</f>
        <v>42893</v>
      </c>
      <c r="O60" t="str">
        <f>algandmed!O60</f>
        <v>Metall 127mm: +0,13-0,8m; 93mm: F 0,8-7,2m</v>
      </c>
      <c r="P60" s="59" t="str">
        <f>algandmed!AI60</f>
        <v>Pangapealse Arenduse OÜ</v>
      </c>
      <c r="Q60" s="59">
        <f>algandmed!AJ60</f>
        <v>12867891</v>
      </c>
      <c r="R60" s="59" t="str">
        <f>algandmed!AK60</f>
        <v>6007004; raamatupidamine@cellnex.eu</v>
      </c>
      <c r="S60" s="59">
        <f>algandmed!AL60</f>
        <v>0</v>
      </c>
      <c r="T60" s="59" t="str">
        <f>algandmed!AM60</f>
        <v>Harju</v>
      </c>
      <c r="U60" s="59" t="str">
        <f>algandmed!AN60</f>
        <v>Harku vald</v>
      </c>
      <c r="V60" s="59" t="str">
        <f>algandmed!AO60</f>
        <v>Avariis</v>
      </c>
      <c r="W60" s="59" t="str">
        <f>algandmed!AP60</f>
        <v>Päis puudub, VPA pealt lahti. Algne sügavus oli oli 7,2m. Veepinnal naftasaaduste kihti pole, vesi puhas.</v>
      </c>
      <c r="X60" s="59" t="str">
        <f>algandmed!AQ60</f>
        <v>Proov võeti pumbaga MP-1.</v>
      </c>
      <c r="Y60" s="59" t="str">
        <f>algandmed!AR60</f>
        <v>Proovi võtmisel 25.10.2017 oli vett VPA-s 48l, pumba sügavus oli 6,9m manteltoru otsast. Proov võeti pärast 4-kordse veekoguse välja pumpamist (12 minutit) sagedusel 250Hz. q 0,27. S 0,8</v>
      </c>
      <c r="Z60" s="59" t="str">
        <f>algandmed!AS60</f>
        <v>VPA sulgeda päisega ja jätkata seiret.</v>
      </c>
      <c r="AA60" s="59" t="str">
        <f>algandmed!AT60</f>
        <v>Keila-Joa endise raketibaasi saneerimis- ja seirepuuraugud, RAS REI nr-8775X</v>
      </c>
    </row>
    <row r="61" spans="1:27">
      <c r="A61">
        <f>algandmed!A61</f>
        <v>0</v>
      </c>
      <c r="B61" t="str">
        <f>algandmed!B61</f>
        <v>PA-18</v>
      </c>
      <c r="C61" t="str">
        <f>algandmed!C61</f>
        <v>JRA0000013</v>
      </c>
      <c r="D61" t="str">
        <f>algandmed!D61</f>
        <v>Keila-Joa raketibaas</v>
      </c>
      <c r="E61" s="59">
        <f>algandmed!E61</f>
        <v>518081</v>
      </c>
      <c r="F61" s="59">
        <f>algandmed!F61</f>
        <v>6586108</v>
      </c>
      <c r="G61" t="str">
        <f>algandmed!G61</f>
        <v>19801:011:0641</v>
      </c>
      <c r="H61">
        <f>algandmed!H61</f>
        <v>29.56</v>
      </c>
      <c r="I61">
        <f>algandmed!I61</f>
        <v>0.36</v>
      </c>
      <c r="J61">
        <f>algandmed!J61</f>
        <v>0</v>
      </c>
      <c r="K61">
        <f>algandmed!K61</f>
        <v>7.5</v>
      </c>
      <c r="L61">
        <f>algandmed!L61</f>
        <v>4.01</v>
      </c>
      <c r="M61">
        <f>algandmed!M61</f>
        <v>25.549999999999997</v>
      </c>
      <c r="N61" s="63">
        <f>algandmed!N61</f>
        <v>42893</v>
      </c>
      <c r="O61" t="str">
        <f>algandmed!O61</f>
        <v>Metall 122mm: +0,36-0,64m; 93mm: F 0,64-7,5m</v>
      </c>
      <c r="P61" s="59" t="str">
        <f>algandmed!AI61</f>
        <v>Pangapealse Arenduse OÜ</v>
      </c>
      <c r="Q61" s="59">
        <f>algandmed!AJ61</f>
        <v>12867891</v>
      </c>
      <c r="R61" s="59" t="str">
        <f>algandmed!AK61</f>
        <v>6007004; raamatupidamine@cellnex.eu</v>
      </c>
      <c r="S61" s="59">
        <f>algandmed!AL61</f>
        <v>0</v>
      </c>
      <c r="T61" s="59" t="str">
        <f>algandmed!AM61</f>
        <v>Harju</v>
      </c>
      <c r="U61" s="59" t="str">
        <f>algandmed!AN61</f>
        <v>Harku vald</v>
      </c>
      <c r="V61" s="59" t="str">
        <f>algandmed!AO61</f>
        <v>Hävinud/likvideeritud</v>
      </c>
      <c r="W61" s="59" t="str">
        <f>algandmed!AP61</f>
        <v>VPA on hävinud.</v>
      </c>
      <c r="X61" s="59" t="str">
        <f>algandmed!AQ61</f>
        <v>-</v>
      </c>
      <c r="Y61" s="59" t="str">
        <f>algandmed!AR61</f>
        <v>-</v>
      </c>
      <c r="Z61" s="59" t="str">
        <f>algandmed!AS61</f>
        <v>-</v>
      </c>
      <c r="AA61" s="59" t="str">
        <f>algandmed!AT61</f>
        <v>Keila-Joa endise raketibaasi täiendavad seirepuuraugud, RAS REI nr 9087X</v>
      </c>
    </row>
    <row r="62" spans="1:27">
      <c r="A62">
        <f>algandmed!A62</f>
        <v>0</v>
      </c>
      <c r="B62" t="str">
        <f>algandmed!B62</f>
        <v>PA-19</v>
      </c>
      <c r="C62" t="str">
        <f>algandmed!C62</f>
        <v>JRA0000013</v>
      </c>
      <c r="D62" t="str">
        <f>algandmed!D62</f>
        <v>Keila-Joa raketibaas</v>
      </c>
      <c r="E62" s="59">
        <f>algandmed!E62</f>
        <v>518263.734</v>
      </c>
      <c r="F62" s="59">
        <f>algandmed!F62</f>
        <v>6586039.0109999999</v>
      </c>
      <c r="G62" t="str">
        <f>algandmed!G62</f>
        <v>19801:011:0641</v>
      </c>
      <c r="H62">
        <f>algandmed!H62</f>
        <v>29.76</v>
      </c>
      <c r="I62">
        <f>algandmed!I62</f>
        <v>0.34</v>
      </c>
      <c r="J62">
        <f>algandmed!J62</f>
        <v>7.9</v>
      </c>
      <c r="K62">
        <f>algandmed!K62</f>
        <v>8</v>
      </c>
      <c r="L62">
        <f>algandmed!L62</f>
        <v>2.81</v>
      </c>
      <c r="M62">
        <f>algandmed!M62</f>
        <v>26.950000000000003</v>
      </c>
      <c r="N62" s="63">
        <f>algandmed!N62</f>
        <v>42893</v>
      </c>
      <c r="O62" t="str">
        <f>algandmed!O62</f>
        <v>Metall 122mm: +0,27-0,73m; 93mm: F 0,73-8,0m</v>
      </c>
      <c r="P62" s="59" t="str">
        <f>algandmed!AI62</f>
        <v>Pangapealse Arenduse OÜ</v>
      </c>
      <c r="Q62" s="59">
        <f>algandmed!AJ62</f>
        <v>12867891</v>
      </c>
      <c r="R62" s="59" t="str">
        <f>algandmed!AK62</f>
        <v>6007004; raamatupidamine@cellnex.eu</v>
      </c>
      <c r="S62" s="59">
        <f>algandmed!AL62</f>
        <v>0</v>
      </c>
      <c r="T62" s="59" t="str">
        <f>algandmed!AM62</f>
        <v>Harju</v>
      </c>
      <c r="U62" s="59" t="str">
        <f>algandmed!AN62</f>
        <v>Harku vald</v>
      </c>
      <c r="V62" s="59" t="str">
        <f>algandmed!AO62</f>
        <v>Korras</v>
      </c>
      <c r="W62" s="59" t="str">
        <f>algandmed!AP62</f>
        <v>VPA on terve. VPA avamiseks 6-kantvõti 8. Algne sügavus oli oli 8,0m. Veepinnal naftasaaduste kihti pole, vesi puhas.</v>
      </c>
      <c r="X62" s="59" t="str">
        <f>algandmed!AQ62</f>
        <v>Proov võeti pumbaga MP-1.</v>
      </c>
      <c r="Y62" s="59" t="str">
        <f>algandmed!AR62</f>
        <v>Proovi võtmisel 25.10.2017 oli vett VPA-s 47l, pumba sügavus oli 7,95m manteltoru otsast. Proov võeti pärast 4-kordse veekoguse välja pumpamist (10 minutit) sagedusel 250Hz. q 0,32. S 0,46</v>
      </c>
      <c r="Z62" s="59" t="str">
        <f>algandmed!AS62</f>
        <v xml:space="preserve">Jätkata seiret. </v>
      </c>
      <c r="AA62" s="59" t="str">
        <f>algandmed!AT62</f>
        <v>Keila-Joa endise raketibaasi täiendavad seirepuuraugud, RAS REI nr 9087X</v>
      </c>
    </row>
    <row r="63" spans="1:27">
      <c r="A63">
        <f>algandmed!A63</f>
        <v>19837</v>
      </c>
      <c r="B63" t="str">
        <f>algandmed!B63</f>
        <v>PA-1217</v>
      </c>
      <c r="C63" t="str">
        <f>algandmed!C63</f>
        <v>JRA0000017</v>
      </c>
      <c r="D63" t="str">
        <f>algandmed!D63</f>
        <v>Kopli Kaubajaam</v>
      </c>
      <c r="E63" s="59">
        <f>algandmed!E63</f>
        <v>541149.01699999999</v>
      </c>
      <c r="F63" s="59">
        <f>algandmed!F63</f>
        <v>6589468.2400000002</v>
      </c>
      <c r="G63" t="str">
        <f>algandmed!G63</f>
        <v>78401:101:1602</v>
      </c>
      <c r="H63">
        <f>algandmed!H63</f>
        <v>14.03</v>
      </c>
      <c r="I63">
        <f>algandmed!I63</f>
        <v>1.07</v>
      </c>
      <c r="J63">
        <f>algandmed!J63</f>
        <v>0.11</v>
      </c>
      <c r="K63">
        <f>algandmed!K63</f>
        <v>1.6</v>
      </c>
      <c r="L63" t="str">
        <f>algandmed!L63</f>
        <v>1,18 kinni</v>
      </c>
      <c r="M63" t="str">
        <f>algandmed!M63</f>
        <v>1,18 kinni</v>
      </c>
      <c r="N63" s="63">
        <f>algandmed!N63</f>
        <v>42893</v>
      </c>
      <c r="O63" t="str">
        <f>algandmed!O63</f>
        <v>Metall 108mm: +0,9-1,1m; HDPE: 60mm F +0,4-1,6m</v>
      </c>
      <c r="P63" s="59" t="str">
        <f>algandmed!AI63</f>
        <v>Eesti Vabariik</v>
      </c>
      <c r="Q63" s="59" t="str">
        <f>algandmed!AJ63</f>
        <v>-</v>
      </c>
      <c r="R63" s="59" t="str">
        <f>algandmed!AK63</f>
        <v>5201679 Kai Peet;</v>
      </c>
      <c r="S63" s="59" t="str">
        <f>algandmed!AL63</f>
        <v>AS Eesti Raudtee</v>
      </c>
      <c r="T63" s="59" t="str">
        <f>algandmed!AM63</f>
        <v>Harju</v>
      </c>
      <c r="U63" s="59" t="str">
        <f>algandmed!AN63</f>
        <v>Tallinn</v>
      </c>
      <c r="V63" s="59" t="str">
        <f>algandmed!AO63</f>
        <v>Avariis</v>
      </c>
      <c r="W63" s="59" t="str">
        <f>algandmed!AP63</f>
        <v>Metallkaitsetoru kõver, varem on kaitsetoru olnud üle maapinna 0,9m. VPA täisloobitud sügavusel 0,11m (torust 1,18m) või on 60mm plasttoru katki. Algne sügavus oli 1,6m.</v>
      </c>
      <c r="X63" s="59" t="str">
        <f>algandmed!AQ63</f>
        <v>Proovi ei võetud.</v>
      </c>
      <c r="Y63" s="59" t="str">
        <f>algandmed!AR63</f>
        <v>-</v>
      </c>
      <c r="Z63" s="59" t="str">
        <f>algandmed!AS63</f>
        <v>VPA puhastada ja nõuetekohaselt likvideerida.</v>
      </c>
      <c r="AA63" s="59" t="str">
        <f>algandmed!AT63</f>
        <v>Jääkreostuse likvideerimise projekti ettevalmistus endistel militaar- ja industriaalaladel, Maves nr-5168</v>
      </c>
    </row>
    <row r="64" spans="1:27">
      <c r="A64">
        <f>algandmed!A64</f>
        <v>19838</v>
      </c>
      <c r="B64" t="str">
        <f>algandmed!B64</f>
        <v>PA-1225</v>
      </c>
      <c r="C64" t="str">
        <f>algandmed!C64</f>
        <v>JRA0000017</v>
      </c>
      <c r="D64" t="str">
        <f>algandmed!D64</f>
        <v>Kopli Kaubajaam</v>
      </c>
      <c r="E64" s="59">
        <f>algandmed!E64</f>
        <v>540721.16</v>
      </c>
      <c r="F64" s="59">
        <f>algandmed!F64</f>
        <v>6589734.9000000004</v>
      </c>
      <c r="G64" t="str">
        <f>algandmed!G64</f>
        <v>78401:101:1988</v>
      </c>
      <c r="H64">
        <f>algandmed!H64</f>
        <v>12.73</v>
      </c>
      <c r="I64">
        <f>algandmed!I64</f>
        <v>0.51</v>
      </c>
      <c r="J64">
        <f>algandmed!J64</f>
        <v>3.73</v>
      </c>
      <c r="K64">
        <f>algandmed!K64</f>
        <v>3.7</v>
      </c>
      <c r="L64">
        <f>algandmed!L64</f>
        <v>3.25</v>
      </c>
      <c r="M64">
        <f>algandmed!M64</f>
        <v>9.48</v>
      </c>
      <c r="N64" s="63">
        <f>algandmed!N64</f>
        <v>42893</v>
      </c>
      <c r="O64" t="str">
        <f>algandmed!O64</f>
        <v>Metall 108mm: +0,5-1,5m; HDPE: 60mm F +0,3-3,7m</v>
      </c>
      <c r="P64" s="59" t="str">
        <f>algandmed!AI64</f>
        <v>OÜ Mentenon</v>
      </c>
      <c r="Q64" s="59" t="str">
        <f>algandmed!AJ64</f>
        <v>10570106</v>
      </c>
      <c r="R64" s="59" t="str">
        <f>algandmed!AK64</f>
        <v>5201679 Kai Peet; 6663111; teet@rrk.ee</v>
      </c>
      <c r="S64" s="59">
        <f>algandmed!AL64</f>
        <v>0</v>
      </c>
      <c r="T64" s="59" t="str">
        <f>algandmed!AM64</f>
        <v>Harju</v>
      </c>
      <c r="U64" s="59" t="str">
        <f>algandmed!AN64</f>
        <v>Tallinn</v>
      </c>
      <c r="V64" s="59" t="str">
        <f>algandmed!AO64</f>
        <v>Korras</v>
      </c>
      <c r="W64" s="59" t="str">
        <f>algandmed!AP64</f>
        <v>VPA on terve. Avamiseks 6-kantvõti 8. 60mm plasttoru on välisest metallkaitsetorust 0,2m madalamal. Veepinnal naftasaaduste kihti pole.</v>
      </c>
      <c r="X64" s="59" t="str">
        <f>algandmed!AQ64</f>
        <v>Proov võeti baileriga.</v>
      </c>
      <c r="Y64" s="59" t="str">
        <f>algandmed!AR64</f>
        <v>Proovi võtmiseks pumbaga MP-1 oli vett vähe, vaid 3,6l. Proov võeti baileriga pärast 4-kordse mahu väljavõtmist. Veetase VPA-s taastus 0,6m (4...3,4m mõõdetuna manteltoru otsast) 330 sekundiga.</v>
      </c>
      <c r="Z64" s="59" t="str">
        <f>algandmed!AS64</f>
        <v>VPA puhastada ja nõuetekohaselt likvideerida.</v>
      </c>
      <c r="AA64" s="59" t="str">
        <f>algandmed!AT64</f>
        <v>Jääkreostuse likvideerimise projekti ettevalmistus endistel militaar- ja industriaalaladel, Maves nr-5168</v>
      </c>
    </row>
    <row r="65" spans="1:27">
      <c r="A65">
        <f>algandmed!A65</f>
        <v>0</v>
      </c>
      <c r="B65" t="str">
        <f>algandmed!B65</f>
        <v>VPA-1</v>
      </c>
      <c r="C65" t="str">
        <f>algandmed!C65</f>
        <v>JRA0000017</v>
      </c>
      <c r="D65" t="str">
        <f>algandmed!D65</f>
        <v>Kopli Kaubajaam</v>
      </c>
      <c r="E65" s="59">
        <f>algandmed!E65</f>
        <v>540202.59</v>
      </c>
      <c r="F65" s="59">
        <f>algandmed!F65</f>
        <v>6590173.9079999998</v>
      </c>
      <c r="G65" t="str">
        <f>algandmed!G65</f>
        <v>78401:101:1692</v>
      </c>
      <c r="H65">
        <f>algandmed!H65</f>
        <v>12.9</v>
      </c>
      <c r="I65">
        <f>algandmed!I65</f>
        <v>0.28999999999999998</v>
      </c>
      <c r="J65">
        <f>algandmed!J65</f>
        <v>7.18</v>
      </c>
      <c r="K65">
        <f>algandmed!K65</f>
        <v>7.8</v>
      </c>
      <c r="L65">
        <f>algandmed!L65</f>
        <v>3.38</v>
      </c>
      <c r="M65">
        <f>algandmed!M65</f>
        <v>9.52</v>
      </c>
      <c r="N65" s="63">
        <f>algandmed!N65</f>
        <v>42893</v>
      </c>
      <c r="O65" t="str">
        <f>algandmed!O65</f>
        <v>PVC 200mm: +0,2-0,8m; HDPE 90mm: +0,2-7,8m; F 1,8-7,8m</v>
      </c>
      <c r="P65" s="59" t="str">
        <f>algandmed!AI65</f>
        <v>Eesti Vabariik</v>
      </c>
      <c r="Q65" s="59" t="str">
        <f>algandmed!AJ65</f>
        <v>-</v>
      </c>
      <c r="R65" s="59">
        <f>algandmed!AK65</f>
        <v>0</v>
      </c>
      <c r="S65" s="59">
        <f>algandmed!AL65</f>
        <v>0</v>
      </c>
      <c r="T65" s="59" t="str">
        <f>algandmed!AM65</f>
        <v>Harju</v>
      </c>
      <c r="U65" s="59" t="str">
        <f>algandmed!AN65</f>
        <v>Tallinn</v>
      </c>
      <c r="V65" s="59" t="str">
        <f>algandmed!AO65</f>
        <v>Korras</v>
      </c>
      <c r="W65" s="59" t="str">
        <f>algandmed!AP65</f>
        <v>VPA on terve. Avamiseks ristpea kruvikeeraja. 90mm plasttoru on välisest kaitsetorust 2,5cm madalamal. Algne sügavus oli oli 7,8m. Veepinnal naftasaaduste kihti pole, vesi puhas.</v>
      </c>
      <c r="X65" s="59" t="str">
        <f>algandmed!AQ65</f>
        <v>Proov võeti pumbaga MP-1. Pumpamisel tuleb palju tolmliiva setet. Taastub aeglaselt.</v>
      </c>
      <c r="Y65" s="59" t="str">
        <f>algandmed!AR65</f>
        <v>Proovi võtmisel 06.10.2017 oli vett VPA-s 21l, pumba sügavus oli 7,2m manteltoru otsast. Proov võeti pärast 1-kordse veekoguse välja pumpamist (3 minutit - alanes veetase pumbani) sagedusel 105Hz. q 0,03. S 3,5</v>
      </c>
      <c r="Z65" s="59" t="str">
        <f>algandmed!AS65</f>
        <v>VPA puhastada ja nõuetekohaselt likvideerida.</v>
      </c>
      <c r="AA65" s="59" t="str">
        <f>algandmed!AT65</f>
        <v>Kopli kaubajaama vaatluspuuraukude rajamine, Maves nr-12110</v>
      </c>
    </row>
    <row r="66" spans="1:27">
      <c r="A66">
        <f>algandmed!A66</f>
        <v>0</v>
      </c>
      <c r="B66" t="str">
        <f>algandmed!B66</f>
        <v>VPA-2</v>
      </c>
      <c r="C66" t="str">
        <f>algandmed!C66</f>
        <v>JRA0000017</v>
      </c>
      <c r="D66" t="str">
        <f>algandmed!D66</f>
        <v>Kopli Kaubajaam</v>
      </c>
      <c r="E66" s="59">
        <f>algandmed!E66</f>
        <v>540014.50699999998</v>
      </c>
      <c r="F66" s="59">
        <f>algandmed!F66</f>
        <v>6590100.5729999999</v>
      </c>
      <c r="G66" t="str">
        <f>algandmed!G66</f>
        <v>Reformimata riigimaa</v>
      </c>
      <c r="H66">
        <f>algandmed!H66</f>
        <v>9.94</v>
      </c>
      <c r="I66">
        <f>algandmed!I66</f>
        <v>0.35</v>
      </c>
      <c r="J66">
        <f>algandmed!J66</f>
        <v>7.28</v>
      </c>
      <c r="K66">
        <f>algandmed!K66</f>
        <v>7.7</v>
      </c>
      <c r="L66">
        <f>algandmed!L66</f>
        <v>2.4300000000000002</v>
      </c>
      <c r="M66">
        <f>algandmed!M66</f>
        <v>7.51</v>
      </c>
      <c r="N66" s="63">
        <f>algandmed!N66</f>
        <v>42893</v>
      </c>
      <c r="O66" t="str">
        <f>algandmed!O66</f>
        <v>PVC 200mm: +0,3-0,7m; HDPE 90mm: +0,3-7,7m; F 1,7-7,7m</v>
      </c>
      <c r="P66" s="59" t="str">
        <f>algandmed!AI66</f>
        <v>AS Eesti Raudtee</v>
      </c>
      <c r="Q66" s="59">
        <f>algandmed!AJ66</f>
        <v>0</v>
      </c>
      <c r="R66" s="59">
        <f>algandmed!AK66</f>
        <v>0</v>
      </c>
      <c r="S66" s="59">
        <f>algandmed!AL66</f>
        <v>0</v>
      </c>
      <c r="T66" s="59" t="str">
        <f>algandmed!AM66</f>
        <v>Harju</v>
      </c>
      <c r="U66" s="59" t="str">
        <f>algandmed!AN66</f>
        <v>Tallinn</v>
      </c>
      <c r="V66" s="59" t="str">
        <f>algandmed!AO66</f>
        <v>Avariis</v>
      </c>
      <c r="W66" s="59" t="str">
        <f>algandmed!AP66</f>
        <v>VPA 200mm kaitsetoru on katki. Sisemine 90mm plasttoru 2cm välisest kaitsetorust madalamal. Algne sügavus oli 7,7m. Veepinnal naftasaaduste kihti pole.</v>
      </c>
      <c r="X66" s="59" t="str">
        <f>algandmed!AQ66</f>
        <v>Proov võeti pumbaga MP-1. Pumpamisel tuleb palju liivasetet.</v>
      </c>
      <c r="Y66" s="59" t="str">
        <f>algandmed!AR66</f>
        <v>Proovi võtmisel 06.10.2017 oli vett VPA-s 26l, pumba sügavus oli 7,35m manteltoru otsast. Proov võeti pärast 4-kordse veekoguse välja pumpamist (24 minutit) sagedusel 90Hz. q 0,07. S 0,88</v>
      </c>
      <c r="Z66" s="59" t="str">
        <f>algandmed!AS66</f>
        <v>VPA puhastada ja nõuetekohaselt likvideerida.</v>
      </c>
      <c r="AA66" s="59" t="str">
        <f>algandmed!AT66</f>
        <v>Kopli kaubajaama vaatluspuuraukude rajamine, Maves nr-12111</v>
      </c>
    </row>
    <row r="67" spans="1:27">
      <c r="A67">
        <f>algandmed!A67</f>
        <v>0</v>
      </c>
      <c r="B67" t="str">
        <f>algandmed!B67</f>
        <v>VPA-3</v>
      </c>
      <c r="C67" t="str">
        <f>algandmed!C67</f>
        <v>JRA0000017</v>
      </c>
      <c r="D67" t="str">
        <f>algandmed!D67</f>
        <v>Kopli Kaubajaam</v>
      </c>
      <c r="E67" s="59">
        <f>algandmed!E67</f>
        <v>539947.36600000004</v>
      </c>
      <c r="F67" s="59">
        <f>algandmed!F67</f>
        <v>6590075.5719999997</v>
      </c>
      <c r="G67" t="str">
        <f>algandmed!G67</f>
        <v>Reformimata riigimaa</v>
      </c>
      <c r="H67">
        <f>algandmed!H67</f>
        <v>8.92</v>
      </c>
      <c r="I67">
        <f>algandmed!I67</f>
        <v>0.28000000000000003</v>
      </c>
      <c r="J67">
        <f>algandmed!J67</f>
        <v>7.6</v>
      </c>
      <c r="K67">
        <f>algandmed!K67</f>
        <v>7.85</v>
      </c>
      <c r="L67">
        <f>algandmed!L67</f>
        <v>1.98</v>
      </c>
      <c r="M67">
        <f>algandmed!M67</f>
        <v>6.9399999999999995</v>
      </c>
      <c r="N67" s="63">
        <f>algandmed!N67</f>
        <v>42893</v>
      </c>
      <c r="O67" t="str">
        <f>algandmed!O67</f>
        <v>PVC 200mm: +0,15-0,85m; HDPE 90mm: +0,15-7,85m; F 1,85-7,85m</v>
      </c>
      <c r="P67" s="59" t="str">
        <f>algandmed!AI67</f>
        <v>AS Eesti Raudtee</v>
      </c>
      <c r="Q67" s="59">
        <f>algandmed!AJ67</f>
        <v>0</v>
      </c>
      <c r="R67" s="59">
        <f>algandmed!AK67</f>
        <v>0</v>
      </c>
      <c r="S67" s="59">
        <f>algandmed!AL67</f>
        <v>0</v>
      </c>
      <c r="T67" s="59" t="str">
        <f>algandmed!AM67</f>
        <v>Harju</v>
      </c>
      <c r="U67" s="59" t="str">
        <f>algandmed!AN67</f>
        <v>Tallinn</v>
      </c>
      <c r="V67" s="59" t="str">
        <f>algandmed!AO67</f>
        <v>Avariis</v>
      </c>
      <c r="W67" s="59" t="str">
        <f>algandmed!AP67</f>
        <v>VPA 200mm kaitsetoru on katki. Avamiseks ristpea kruvikeeraja. Sisemine 90mm plasttoru 3cm välisest kaitsetorust madalamal. Algne sügavus oli 7,85m. Veepinnal naftasaaduste kihti pole.</v>
      </c>
      <c r="X67" s="59" t="str">
        <f>algandmed!AQ67</f>
        <v>Proov võeti pumbaga MP-1.</v>
      </c>
      <c r="Y67" s="59" t="str">
        <f>algandmed!AR67</f>
        <v>Proovi võtmisel 06.10.2017 oli vett VPA-s 35l, pumba sügavus oli 8,65m manteltoru otsast. Proov võeti pärast 1-kordse veekoguse välja pumpamist (32 minutit) sagedusel 90Hz. q 0,018. S 2,3</v>
      </c>
      <c r="Z67" s="59" t="str">
        <f>algandmed!AS67</f>
        <v>VPA puhastada ja nõuetekohaselt likvideerida.</v>
      </c>
      <c r="AA67" s="59" t="str">
        <f>algandmed!AT67</f>
        <v>Kopli kaubajaama vaatluspuuraukude rajamine, Maves nr-12112</v>
      </c>
    </row>
    <row r="68" spans="1:27">
      <c r="A68">
        <f>algandmed!A68</f>
        <v>0</v>
      </c>
      <c r="B68" t="str">
        <f>algandmed!B68</f>
        <v>VPA-4</v>
      </c>
      <c r="C68" t="str">
        <f>algandmed!C68</f>
        <v>JRA0000017</v>
      </c>
      <c r="D68" t="str">
        <f>algandmed!D68</f>
        <v>Kopli Kaubajaam</v>
      </c>
      <c r="E68" s="59">
        <f>algandmed!E68</f>
        <v>540836.75199999998</v>
      </c>
      <c r="F68" s="59">
        <f>algandmed!F68</f>
        <v>6589727.8609999996</v>
      </c>
      <c r="G68" t="str">
        <f>algandmed!G68</f>
        <v>78401:101:1602</v>
      </c>
      <c r="H68">
        <f>algandmed!H68</f>
        <v>13.32</v>
      </c>
      <c r="I68">
        <f>algandmed!I68</f>
        <v>0.32</v>
      </c>
      <c r="J68">
        <f>algandmed!J68</f>
        <v>6.1</v>
      </c>
      <c r="K68">
        <f>algandmed!K68</f>
        <v>5.7</v>
      </c>
      <c r="L68">
        <f>algandmed!L68</f>
        <v>2.37</v>
      </c>
      <c r="M68">
        <f>algandmed!M68</f>
        <v>10.95</v>
      </c>
      <c r="N68" s="63">
        <f>algandmed!N68</f>
        <v>42893</v>
      </c>
      <c r="O68" t="str">
        <f>algandmed!O68</f>
        <v>PVC 200mm: +0,3-0,7m; HDPE 90mm: +0,3-5,7m; F 1,7-5,7m</v>
      </c>
      <c r="P68" s="59" t="str">
        <f>algandmed!AI68</f>
        <v>Eesti Vabariik</v>
      </c>
      <c r="Q68" s="59" t="str">
        <f>algandmed!AJ68</f>
        <v>-</v>
      </c>
      <c r="R68" s="59" t="str">
        <f>algandmed!AK68</f>
        <v>5201679 Kai Peet;</v>
      </c>
      <c r="S68" s="59" t="str">
        <f>algandmed!AL68</f>
        <v>AS Eesti Raudtee</v>
      </c>
      <c r="T68" s="59" t="str">
        <f>algandmed!AM68</f>
        <v>Harju</v>
      </c>
      <c r="U68" s="59" t="str">
        <f>algandmed!AN68</f>
        <v>Tallinn</v>
      </c>
      <c r="V68" s="59" t="str">
        <f>algandmed!AO68</f>
        <v>Korras</v>
      </c>
      <c r="W68" s="59" t="str">
        <f>algandmed!AP68</f>
        <v>VPA on terve. Avamiseks ristpea kruvikeeraja. Sisemine 90mm plasttoru 9cm välisest kaitsetorust madalamal. Algne sügavus oli 6,1m. Veepinnal naftasaaduste kihti pole.</v>
      </c>
      <c r="X68" s="59" t="str">
        <f>algandmed!AQ68</f>
        <v>Proov võeti pumbaga MP-1.</v>
      </c>
      <c r="Y68" s="59" t="str">
        <f>algandmed!AR68</f>
        <v>Proovi võtmisel 06.10.2017 oli vett VPA-s 20l, pumba sügavus oli 5,7m manteltoru otsast. Proov võeti pärast 1-kordse veekoguse välja pumpamist (20 minutit) sagedusel 80Hz. q 0,005. S 3,23</v>
      </c>
      <c r="Z68" s="59" t="str">
        <f>algandmed!AS68</f>
        <v>VPA puhastada ja nõuetekohaselt likvideerida.</v>
      </c>
      <c r="AA68" s="59" t="str">
        <f>algandmed!AT68</f>
        <v>Kopli kaubajaama vaatluspuuraukude rajamine, Maves nr-12113</v>
      </c>
    </row>
    <row r="69" spans="1:27">
      <c r="A69">
        <f>algandmed!A69</f>
        <v>0</v>
      </c>
      <c r="B69" t="str">
        <f>algandmed!B69</f>
        <v>VPA-5</v>
      </c>
      <c r="C69" t="str">
        <f>algandmed!C69</f>
        <v>JRA0000017</v>
      </c>
      <c r="D69" t="str">
        <f>algandmed!D69</f>
        <v>Kopli Kaubajaam</v>
      </c>
      <c r="E69" s="59">
        <f>algandmed!E69</f>
        <v>540801.67599999998</v>
      </c>
      <c r="F69" s="59">
        <f>algandmed!F69</f>
        <v>6589732.4900000002</v>
      </c>
      <c r="G69" t="str">
        <f>algandmed!G69</f>
        <v>78401:101:1602</v>
      </c>
      <c r="H69">
        <f>algandmed!H69</f>
        <v>13.34</v>
      </c>
      <c r="I69">
        <f>algandmed!I69</f>
        <v>0.46</v>
      </c>
      <c r="J69">
        <f>algandmed!J69</f>
        <v>4</v>
      </c>
      <c r="K69">
        <f>algandmed!K69</f>
        <v>5.6</v>
      </c>
      <c r="L69">
        <f>algandmed!L69</f>
        <v>2.74</v>
      </c>
      <c r="M69">
        <f>algandmed!M69</f>
        <v>10.6</v>
      </c>
      <c r="N69" s="63">
        <f>algandmed!N69</f>
        <v>42893</v>
      </c>
      <c r="O69" t="str">
        <f>algandmed!O69</f>
        <v>PVC 200mm: +0,4-0,6m; HDPE 90mm: +0,4-5,6m; F 1,6-5,6m</v>
      </c>
      <c r="P69" s="59" t="str">
        <f>algandmed!AI69</f>
        <v>Eesti Vabariik</v>
      </c>
      <c r="Q69" s="59" t="str">
        <f>algandmed!AJ69</f>
        <v>-</v>
      </c>
      <c r="R69" s="59" t="str">
        <f>algandmed!AK69</f>
        <v>5201679 Kai Peet;</v>
      </c>
      <c r="S69" s="59" t="str">
        <f>algandmed!AL69</f>
        <v>AS Eesti Raudtee</v>
      </c>
      <c r="T69" s="59" t="str">
        <f>algandmed!AM69</f>
        <v>Harju</v>
      </c>
      <c r="U69" s="59" t="str">
        <f>algandmed!AN69</f>
        <v>Tallinn</v>
      </c>
      <c r="V69" s="59" t="str">
        <f>algandmed!AO69</f>
        <v>Korras</v>
      </c>
      <c r="W69" s="59" t="str">
        <f>algandmed!AP69</f>
        <v>VPA on terve. Avamiseks ristpea kruvikeeraja. Sisemine 90mm plasttoru 5cm välisest kaitsetorust madalamal. Algne sügavus oli 5,6m, põhjas savikas sete. Veepinnal naftasaaduste kihti pole.</v>
      </c>
      <c r="X69" s="59" t="str">
        <f>algandmed!AQ69</f>
        <v>Proov võeti pumbaga MP-1.</v>
      </c>
      <c r="Y69" s="59" t="str">
        <f>algandmed!AR69</f>
        <v>Proovi võtmisel 06.10.2017 oli vett VPA-s 10,25l, pumba sügavus oli 4,2m manteltoru otsast. Proov võeti pärast 4-kordse veekoguse välja pumpamist (25 minutit) sagedusel 87Hz. q 0,018. S 1,03</v>
      </c>
      <c r="Z69" s="59" t="str">
        <f>algandmed!AS69</f>
        <v>VPA puhastada ja nõuetekohaselt likvideerida.</v>
      </c>
      <c r="AA69" s="59" t="str">
        <f>algandmed!AT69</f>
        <v>Kopli kaubajaama vaatluspuuraukude rajamine, Maves nr-12114</v>
      </c>
    </row>
    <row r="70" spans="1:27">
      <c r="A70">
        <f>algandmed!A70</f>
        <v>0</v>
      </c>
      <c r="B70" t="str">
        <f>algandmed!B70</f>
        <v>VPA-6</v>
      </c>
      <c r="C70" t="str">
        <f>algandmed!C70</f>
        <v>JRA0000017</v>
      </c>
      <c r="D70" t="str">
        <f>algandmed!D70</f>
        <v>Kopli Kaubajaam</v>
      </c>
      <c r="E70" s="59">
        <f>algandmed!E70</f>
        <v>540796.11499999999</v>
      </c>
      <c r="F70" s="59">
        <f>algandmed!F70</f>
        <v>6589696.8279999997</v>
      </c>
      <c r="G70" t="str">
        <f>algandmed!G70</f>
        <v>78401:101:1988</v>
      </c>
      <c r="H70">
        <f>algandmed!H70</f>
        <v>12.86</v>
      </c>
      <c r="I70">
        <f>algandmed!I70</f>
        <v>0.31</v>
      </c>
      <c r="J70">
        <f>algandmed!J70</f>
        <v>5.15</v>
      </c>
      <c r="K70">
        <f>algandmed!K70</f>
        <v>5.75</v>
      </c>
      <c r="L70">
        <f>algandmed!L70</f>
        <v>2.4300000000000002</v>
      </c>
      <c r="M70">
        <f>algandmed!M70</f>
        <v>10.43</v>
      </c>
      <c r="N70" s="63">
        <f>algandmed!N70</f>
        <v>42893</v>
      </c>
      <c r="O70" t="str">
        <f>algandmed!O70</f>
        <v>PVC 200mm: +0,25-0,75m; HDPE 90mm: +0,25-5,75m; F 1,75-5,75m</v>
      </c>
      <c r="P70" s="59" t="str">
        <f>algandmed!AI70</f>
        <v>OÜ Mentenon</v>
      </c>
      <c r="Q70" s="59" t="str">
        <f>algandmed!AJ70</f>
        <v>10570106</v>
      </c>
      <c r="R70" s="59" t="str">
        <f>algandmed!AK70</f>
        <v>5201679 Kai Peet; 6663111; teet@rrk.ee</v>
      </c>
      <c r="S70" s="59">
        <f>algandmed!AL70</f>
        <v>0</v>
      </c>
      <c r="T70" s="59" t="str">
        <f>algandmed!AM70</f>
        <v>Harju</v>
      </c>
      <c r="U70" s="59" t="str">
        <f>algandmed!AN70</f>
        <v>Tallinn</v>
      </c>
      <c r="V70" s="59" t="str">
        <f>algandmed!AO70</f>
        <v>Korras</v>
      </c>
      <c r="W70" s="59" t="str">
        <f>algandmed!AP70</f>
        <v>VPA on terve. Avamiseks ristpea kruvikeeraja. Sisemine 90mm plasttoru 6cm välisest kaitsetorust madalamal. Algne sügavus oli 5,75m, põhjas savikas rauane sete. Veepinnal naftasaaduste kihti pole.</v>
      </c>
      <c r="X70" s="59" t="str">
        <f>algandmed!AQ70</f>
        <v>Proov võeti pumbaga MP-1.</v>
      </c>
      <c r="Y70" s="59" t="str">
        <f>algandmed!AR70</f>
        <v>Proovi võtmisel 06.10.2017 oli vett VPA-s 14l, pumba sügavus oli 4,7m manteltoru otsast. Proov võeti pärast 4-kordse veekoguse välja pumpamist (23 minutit) sagedusel 110Hz. q 0,018. S 1,03</v>
      </c>
      <c r="Z70" s="59" t="str">
        <f>algandmed!AS70</f>
        <v>VPA puhastada ja nõuetekohaselt likvideerida.</v>
      </c>
      <c r="AA70" s="59" t="str">
        <f>algandmed!AT70</f>
        <v>Kopli kaubajaama vaatluspuuraukude rajamine, Maves nr-12115</v>
      </c>
    </row>
    <row r="71" spans="1:27">
      <c r="A71">
        <f>algandmed!A71</f>
        <v>0</v>
      </c>
      <c r="B71" t="str">
        <f>algandmed!B71</f>
        <v>VPA-7</v>
      </c>
      <c r="C71" t="str">
        <f>algandmed!C71</f>
        <v>JRA0000017</v>
      </c>
      <c r="D71" t="str">
        <f>algandmed!D71</f>
        <v>Kopli Kaubajaam</v>
      </c>
      <c r="E71" s="59">
        <f>algandmed!E71</f>
        <v>540866.15700000001</v>
      </c>
      <c r="F71" s="59">
        <f>algandmed!F71</f>
        <v>6589828.7759999996</v>
      </c>
      <c r="G71" t="str">
        <f>algandmed!G71</f>
        <v>78401:101:1602</v>
      </c>
      <c r="H71">
        <f>algandmed!H71</f>
        <v>13.98</v>
      </c>
      <c r="I71">
        <f>algandmed!I71</f>
        <v>0.34</v>
      </c>
      <c r="J71">
        <f>algandmed!J71</f>
        <v>5.63</v>
      </c>
      <c r="K71">
        <f>algandmed!K71</f>
        <v>5.8</v>
      </c>
      <c r="L71">
        <f>algandmed!L71</f>
        <v>1.59</v>
      </c>
      <c r="M71">
        <f>algandmed!M71</f>
        <v>12.39</v>
      </c>
      <c r="N71" s="63">
        <f>algandmed!N71</f>
        <v>42893</v>
      </c>
      <c r="O71" t="str">
        <f>algandmed!O71</f>
        <v>PVC 200mm: +0,20-0,80m; HDPE 90mm: +0,20-5,80m; F 1,80-5,80m</v>
      </c>
      <c r="P71" s="59" t="str">
        <f>algandmed!AI71</f>
        <v>Eesti Vabariik</v>
      </c>
      <c r="Q71" s="59" t="str">
        <f>algandmed!AJ71</f>
        <v>-</v>
      </c>
      <c r="R71" s="59" t="str">
        <f>algandmed!AK71</f>
        <v>5201679 Kai Peet;</v>
      </c>
      <c r="S71" s="59" t="str">
        <f>algandmed!AL71</f>
        <v>AS Eesti Raudtee</v>
      </c>
      <c r="T71" s="59" t="str">
        <f>algandmed!AM71</f>
        <v>Harju</v>
      </c>
      <c r="U71" s="59" t="str">
        <f>algandmed!AN71</f>
        <v>Tallinn</v>
      </c>
      <c r="V71" s="59" t="str">
        <f>algandmed!AO71</f>
        <v>Korras</v>
      </c>
      <c r="W71" s="59" t="str">
        <f>algandmed!AP71</f>
        <v>VPA on terve. Avamiseks ristpea kruvikeeraja. Sisemine 90mm plasttoru 7cm välisest kaitsetorust madalamal. Algne sügavus oli 5,8m. Veepinnal naftasaaduste kihti pole.</v>
      </c>
      <c r="X71" s="59" t="str">
        <f>algandmed!AQ71</f>
        <v>Proov võeti pumbaga MP-1.</v>
      </c>
      <c r="Y71" s="59" t="str">
        <f>algandmed!AR71</f>
        <v>Proovi võtmisel 06.10.2017 oli vett VPA-s 20l, pumba sügavus oli 4,9m manteltoru otsast. Proov võeti pärast 4-kordse veekoguse välja pumpamist (10 minutit) sagedusel 120Hz. q 0,13. S 3,7</v>
      </c>
      <c r="Z71" s="59" t="str">
        <f>algandmed!AS71</f>
        <v>VPA puhastada ja nõuetekohaselt likvideerida.</v>
      </c>
      <c r="AA71" s="59" t="str">
        <f>algandmed!AT71</f>
        <v>Kopli kaubajaama vaatluspuuraukude rajamine, Maves nr-12116</v>
      </c>
    </row>
    <row r="72" spans="1:27">
      <c r="A72">
        <f>algandmed!A72</f>
        <v>0</v>
      </c>
      <c r="B72" t="str">
        <f>algandmed!B72</f>
        <v>VPA-8</v>
      </c>
      <c r="C72" t="str">
        <f>algandmed!C72</f>
        <v>JRA0000017</v>
      </c>
      <c r="D72" t="str">
        <f>algandmed!D72</f>
        <v>Kopli Kaubajaam</v>
      </c>
      <c r="E72" s="59">
        <f>algandmed!E72</f>
        <v>540969.47499999998</v>
      </c>
      <c r="F72" s="59">
        <f>algandmed!F72</f>
        <v>6589759.8849999998</v>
      </c>
      <c r="G72" t="str">
        <f>algandmed!G72</f>
        <v>78401:101:1602</v>
      </c>
      <c r="H72">
        <f>algandmed!H72</f>
        <v>13.85</v>
      </c>
      <c r="I72">
        <f>algandmed!I72</f>
        <v>0.31</v>
      </c>
      <c r="J72">
        <f>algandmed!J72</f>
        <v>5.67</v>
      </c>
      <c r="K72">
        <f>algandmed!K72</f>
        <v>5.7</v>
      </c>
      <c r="L72">
        <f>algandmed!L72</f>
        <v>1.52</v>
      </c>
      <c r="M72">
        <f>algandmed!M72</f>
        <v>12.33</v>
      </c>
      <c r="N72" s="63">
        <f>algandmed!N72</f>
        <v>42893</v>
      </c>
      <c r="O72" t="str">
        <f>algandmed!O72</f>
        <v>PVC 200mm: +0,3-0,7m; HDPE 90mm: +0,3-5,7m; F 1,7-5,7m</v>
      </c>
      <c r="P72" s="59" t="str">
        <f>algandmed!AI72</f>
        <v>Eesti Vabariik</v>
      </c>
      <c r="Q72" s="59" t="str">
        <f>algandmed!AJ72</f>
        <v>-</v>
      </c>
      <c r="R72" s="59" t="str">
        <f>algandmed!AK72</f>
        <v>5201679 Kai Peet;</v>
      </c>
      <c r="S72" s="59" t="str">
        <f>algandmed!AL72</f>
        <v>AS Eesti Raudtee</v>
      </c>
      <c r="T72" s="59" t="str">
        <f>algandmed!AM72</f>
        <v>Harju</v>
      </c>
      <c r="U72" s="59" t="str">
        <f>algandmed!AN72</f>
        <v>Tallinn</v>
      </c>
      <c r="V72" s="59" t="str">
        <f>algandmed!AO72</f>
        <v>Korras</v>
      </c>
      <c r="W72" s="59" t="str">
        <f>algandmed!AP72</f>
        <v>VPA on terve. Avamiseks ristpea kruvikeeraja. Sisemine 90mm plasttoru 3cm välisest kaitsetorust madalamal. Algne sügavus oli 5,7m. Veepinnal naftasaaduste kihti pole.</v>
      </c>
      <c r="X72" s="59" t="str">
        <f>algandmed!AQ72</f>
        <v>Proov võeti pumbaga MP-1.</v>
      </c>
      <c r="Y72" s="59" t="str">
        <f>algandmed!AR72</f>
        <v>Proovi võtmisel 06.10.2017 oli vett VPA-s 23,5l, pumba sügavus oli 5,7m manteltoru otsast. Proov võeti pärast 4-kordse veekoguse välja pumpamist (22 minutit) sagedusel 120Hz. 6 minitiga sagedusel 200Hz alanes veetase pumbani. q 0,07. S 4,41</v>
      </c>
      <c r="Z72" s="59" t="str">
        <f>algandmed!AS72</f>
        <v>VPA puhastada ja nõuetekohaselt likvideerida.</v>
      </c>
      <c r="AA72" s="59" t="str">
        <f>algandmed!AT72</f>
        <v>Kopli kaubajaama vaatluspuuraukude rajamine, Maves nr-12117</v>
      </c>
    </row>
    <row r="73" spans="1:27">
      <c r="A73">
        <f>algandmed!A73</f>
        <v>0</v>
      </c>
      <c r="B73" t="str">
        <f>algandmed!B73</f>
        <v>VPA-9</v>
      </c>
      <c r="C73" t="str">
        <f>algandmed!C73</f>
        <v>JRA0000017</v>
      </c>
      <c r="D73" t="str">
        <f>algandmed!D73</f>
        <v>Kopli Kaubajaam</v>
      </c>
      <c r="E73" s="59">
        <f>algandmed!E73</f>
        <v>540889.36100000003</v>
      </c>
      <c r="F73" s="59">
        <f>algandmed!F73</f>
        <v>6589802.0140000004</v>
      </c>
      <c r="G73" t="str">
        <f>algandmed!G73</f>
        <v>78401:101:1602</v>
      </c>
      <c r="H73">
        <f>algandmed!H73</f>
        <v>14.18</v>
      </c>
      <c r="I73">
        <f>algandmed!I73</f>
        <v>0.6</v>
      </c>
      <c r="J73">
        <f>algandmed!J73</f>
        <v>4.4000000000000004</v>
      </c>
      <c r="K73">
        <f>algandmed!K73</f>
        <v>5.7</v>
      </c>
      <c r="L73">
        <f>algandmed!L73</f>
        <v>1.58</v>
      </c>
      <c r="M73">
        <f>algandmed!M73</f>
        <v>12.6</v>
      </c>
      <c r="N73" s="63">
        <f>algandmed!N73</f>
        <v>42893</v>
      </c>
      <c r="O73" t="str">
        <f>algandmed!O73</f>
        <v>PVC 200mm: +0,3-0,7m; HDPE 90mm: +0,3-5,7m; F 1,7-5,7m</v>
      </c>
      <c r="P73" s="59" t="str">
        <f>algandmed!AI73</f>
        <v>Eesti Vabariik</v>
      </c>
      <c r="Q73" s="59" t="str">
        <f>algandmed!AJ73</f>
        <v>-</v>
      </c>
      <c r="R73" s="59" t="str">
        <f>algandmed!AK73</f>
        <v>5201679 Kai Peet;</v>
      </c>
      <c r="S73" s="59" t="str">
        <f>algandmed!AL73</f>
        <v>AS Eesti Raudtee</v>
      </c>
      <c r="T73" s="59" t="str">
        <f>algandmed!AM73</f>
        <v>Harju</v>
      </c>
      <c r="U73" s="59" t="str">
        <f>algandmed!AN73</f>
        <v>Tallinn</v>
      </c>
      <c r="V73" s="59" t="str">
        <f>algandmed!AO73</f>
        <v>Korras</v>
      </c>
      <c r="W73" s="59" t="str">
        <f>algandmed!AP73</f>
        <v>VPA on terve. Avamiseks ristpea kruvikeeraja. Sisemine 90mm plasttoru 17cm välisest kaitsetorust madalamal. Algne sügavus oli 5,7m. Veepinnal naftasaaduste kihti pole.</v>
      </c>
      <c r="X73" s="59" t="str">
        <f>algandmed!AQ73</f>
        <v>Proov võeti pumbaga MP-1.</v>
      </c>
      <c r="Y73" s="59" t="str">
        <f>algandmed!AR73</f>
        <v>Proovi võtmisel 06.10.2017 oli vett VPA-s 17l, pumba sügavus oli 4,9m manteltoru otsast. Proov võeti pärast 4-kordse veekoguse välja pumpamist (8 minutit) sagedusel 120Hz. q 0,14. S 3,21</v>
      </c>
      <c r="Z73" s="59" t="str">
        <f>algandmed!AS73</f>
        <v>VPA puhastada ja nõuetekohaselt likvideerida.</v>
      </c>
      <c r="AA73" s="59" t="str">
        <f>algandmed!AT73</f>
        <v>Kopli kaubajaama vaatluspuuraukude rajamine, Maves nr-12118</v>
      </c>
    </row>
    <row r="74" spans="1:27">
      <c r="A74">
        <f>algandmed!A74</f>
        <v>19825</v>
      </c>
      <c r="B74" t="str">
        <f>algandmed!B74</f>
        <v>PA-1301</v>
      </c>
      <c r="C74" t="str">
        <f>algandmed!C74</f>
        <v>JRA0000032</v>
      </c>
      <c r="D74" t="str">
        <f>algandmed!D74</f>
        <v>Kose katlamaja</v>
      </c>
      <c r="E74" s="59">
        <f>algandmed!E74</f>
        <v>548089.13699999999</v>
      </c>
      <c r="F74" s="59">
        <f>algandmed!F74</f>
        <v>6591905.2999999998</v>
      </c>
      <c r="G74" t="str">
        <f>algandmed!G74</f>
        <v>Reformimata riigimaa</v>
      </c>
      <c r="H74">
        <f>algandmed!H74</f>
        <v>3.27</v>
      </c>
      <c r="I74">
        <f>algandmed!I74</f>
        <v>0.76</v>
      </c>
      <c r="J74">
        <f>algandmed!J74</f>
        <v>4.95</v>
      </c>
      <c r="K74">
        <f>algandmed!K74</f>
        <v>5.25</v>
      </c>
      <c r="L74">
        <f>algandmed!L74</f>
        <v>1.74</v>
      </c>
      <c r="M74">
        <f>algandmed!M74</f>
        <v>1.53</v>
      </c>
      <c r="N74" s="63">
        <f>algandmed!N74</f>
        <v>42893</v>
      </c>
      <c r="O74" t="str">
        <f>algandmed!O74</f>
        <v>Metall 108mm: +0,75-1,25m; HDPE: 60mm +0,75-5,25m; F 1,25-5,25m</v>
      </c>
      <c r="P74" s="59">
        <f>algandmed!AI74</f>
        <v>0</v>
      </c>
      <c r="Q74" s="59">
        <f>algandmed!AJ74</f>
        <v>0</v>
      </c>
      <c r="R74" s="59">
        <f>algandmed!AK74</f>
        <v>0</v>
      </c>
      <c r="S74" s="59">
        <f>algandmed!AL74</f>
        <v>0</v>
      </c>
      <c r="T74" s="59" t="str">
        <f>algandmed!AM74</f>
        <v>Harju</v>
      </c>
      <c r="U74" s="59" t="str">
        <f>algandmed!AN74</f>
        <v>Tallinn</v>
      </c>
      <c r="V74" s="59" t="str">
        <f>algandmed!AO74</f>
        <v>Korras</v>
      </c>
      <c r="W74" s="59" t="str">
        <f>algandmed!AP74</f>
        <v>VPA on terve. Päise avamiseks 6-kantvõti 8. Algne sügavus oli oli 5,6m. Põhjas pehme sete. Veepinnal naftasaaduste kihti pole.</v>
      </c>
      <c r="X74" s="59" t="str">
        <f>algandmed!AQ74</f>
        <v>Proov võeti pumbaga MP-1.</v>
      </c>
      <c r="Y74" s="59" t="str">
        <f>algandmed!AR74</f>
        <v>Proovi võtmisel 19.10.2017 oli vett VPA-s 12,5l, pumba sügavus oli 5,45m manteltoru otsast. Proov võeti pärast 4-kordse veekoguse välja pumpamist (8 minutit) sagedusel 100Hz. q 0,11. S 0,66</v>
      </c>
      <c r="Z74" s="59" t="str">
        <f>algandmed!AS74</f>
        <v>VPA puhastada ja nõuetekohaselt likvideerida.</v>
      </c>
      <c r="AA74" s="59" t="str">
        <f>algandmed!AT74</f>
        <v>Jääkreostuse likvideerimise projekti ettevalmistus endistel militaar- ja industriaalaladel, Maves nr-5168</v>
      </c>
    </row>
    <row r="75" spans="1:27">
      <c r="A75">
        <f>algandmed!A75</f>
        <v>50435</v>
      </c>
      <c r="B75" t="str">
        <f>algandmed!B75</f>
        <v>VPA-1309</v>
      </c>
      <c r="C75" t="str">
        <f>algandmed!C75</f>
        <v>JRA0000032</v>
      </c>
      <c r="D75" t="str">
        <f>algandmed!D75</f>
        <v>Kose katlamaja</v>
      </c>
      <c r="E75" s="59">
        <f>algandmed!E75</f>
        <v>548132.06700000004</v>
      </c>
      <c r="F75" s="59">
        <f>algandmed!F75</f>
        <v>6591915.5959999999</v>
      </c>
      <c r="G75" t="str">
        <f>algandmed!G75</f>
        <v>Reformimata riigimaa</v>
      </c>
      <c r="H75">
        <f>algandmed!H75</f>
        <v>2.87</v>
      </c>
      <c r="I75">
        <f>algandmed!I75</f>
        <v>0.78</v>
      </c>
      <c r="J75">
        <f>algandmed!J75</f>
        <v>4.9000000000000004</v>
      </c>
      <c r="K75">
        <f>algandmed!K75</f>
        <v>5.2</v>
      </c>
      <c r="L75">
        <f>algandmed!L75</f>
        <v>1.54</v>
      </c>
      <c r="M75">
        <f>algandmed!M75</f>
        <v>1.33</v>
      </c>
      <c r="N75" s="63">
        <f>algandmed!N75</f>
        <v>42893</v>
      </c>
      <c r="O75" t="str">
        <f>algandmed!O75</f>
        <v>Metall 122mm: +0,75-1,05m; HDPE 90mm +0,80-5,20m; F 1,2-5,2m</v>
      </c>
      <c r="P75" s="59">
        <f>algandmed!AI75</f>
        <v>0</v>
      </c>
      <c r="Q75" s="59">
        <f>algandmed!AJ75</f>
        <v>0</v>
      </c>
      <c r="R75" s="59">
        <f>algandmed!AK75</f>
        <v>0</v>
      </c>
      <c r="S75" s="59">
        <f>algandmed!AL75</f>
        <v>0</v>
      </c>
      <c r="T75" s="59" t="str">
        <f>algandmed!AM75</f>
        <v>Harju</v>
      </c>
      <c r="U75" s="59" t="str">
        <f>algandmed!AN75</f>
        <v>Tallinn</v>
      </c>
      <c r="V75" s="59" t="str">
        <f>algandmed!AO75</f>
        <v>Korras</v>
      </c>
      <c r="W75" s="59" t="str">
        <f>algandmed!AP75</f>
        <v>VPA on terve. Päise avamiseks 6-kantvõti 8. Sisemine plasttoru 3cm kaitsetorust kõrgemal. Mõõtmised on kõik tehtud kaitsetorust. Algne sügavus oli oli 5,2m. Veepinnal naftasaaduste kihti pole.</v>
      </c>
      <c r="X75" s="59" t="str">
        <f>algandmed!AQ75</f>
        <v>Proov võeti pumbaga MP-1.</v>
      </c>
      <c r="Y75" s="59" t="str">
        <f>algandmed!AR75</f>
        <v>Proovi võtmisel 19.10.2017 oli vett VPA-s 20,7l, pumba sügavus oli 5,5m manteltoru otsast. Proov võeti pärast 4-kordse veekoguse välja pumpamist (13 minutit) sagedusel 100Hz. q 0,016. S 3,71</v>
      </c>
      <c r="Z75" s="59" t="str">
        <f>algandmed!AS75</f>
        <v>VPA puhastada ja nõuetekohaselt likvideerida.</v>
      </c>
      <c r="AA75" s="59" t="str">
        <f>algandmed!AT75</f>
        <v>Seirepuuraugu projekt No JR13, Maves nr-10065</v>
      </c>
    </row>
    <row r="76" spans="1:27">
      <c r="A76">
        <f>algandmed!A76</f>
        <v>50436</v>
      </c>
      <c r="B76" t="str">
        <f>algandmed!B76</f>
        <v>VPA-1310</v>
      </c>
      <c r="C76" t="str">
        <f>algandmed!C76</f>
        <v>JRA0000032</v>
      </c>
      <c r="D76" t="str">
        <f>algandmed!D76</f>
        <v>Kose katlamaja</v>
      </c>
      <c r="E76" s="59">
        <f>algandmed!E76</f>
        <v>548149.16399999999</v>
      </c>
      <c r="F76" s="59">
        <f>algandmed!F76</f>
        <v>6591887.0949999997</v>
      </c>
      <c r="G76" t="str">
        <f>algandmed!G76</f>
        <v>Reformimata riigimaa</v>
      </c>
      <c r="H76">
        <f>algandmed!H76</f>
        <v>3.17</v>
      </c>
      <c r="I76">
        <f>algandmed!I76</f>
        <v>0.99</v>
      </c>
      <c r="J76">
        <f>algandmed!J76</f>
        <v>4.75</v>
      </c>
      <c r="K76">
        <f>algandmed!K76</f>
        <v>5.3</v>
      </c>
      <c r="L76">
        <f>algandmed!L76</f>
        <v>1.32</v>
      </c>
      <c r="M76">
        <f>algandmed!M76</f>
        <v>1.8499999999999999</v>
      </c>
      <c r="N76" s="63">
        <f>algandmed!N76</f>
        <v>42893</v>
      </c>
      <c r="O76" t="str">
        <f>algandmed!O76</f>
        <v>Metall 122mm: +0,65-1,25m; HDPE 90mm +0,70-5,30m; F 1,3-5,3m</v>
      </c>
      <c r="P76" s="59">
        <f>algandmed!AI76</f>
        <v>0</v>
      </c>
      <c r="Q76" s="59">
        <f>algandmed!AJ76</f>
        <v>0</v>
      </c>
      <c r="R76" s="59">
        <f>algandmed!AK76</f>
        <v>0</v>
      </c>
      <c r="S76" s="59">
        <f>algandmed!AL76</f>
        <v>0</v>
      </c>
      <c r="T76" s="59" t="str">
        <f>algandmed!AM76</f>
        <v>Harju</v>
      </c>
      <c r="U76" s="59" t="str">
        <f>algandmed!AN76</f>
        <v>Tallinn</v>
      </c>
      <c r="V76" s="59" t="str">
        <f>algandmed!AO76</f>
        <v>Avariis</v>
      </c>
      <c r="W76" s="59" t="str">
        <f>algandmed!AP76</f>
        <v>Päise kinnituspolt ära murtud, kaitsetoru püütud välja tõmmata (ca 20cm). Päis tuleb ära haamriga tagudes. Kõik mõõtmised tehtud plasttoru ülemisest äärest. Plasttoru kõrgus üle maapinna 0,79m. Veepinnal naftasaaduste kihti pole.</v>
      </c>
      <c r="X76" s="59" t="str">
        <f>algandmed!AQ76</f>
        <v>Proov võeti pumbaga MP-1.</v>
      </c>
      <c r="Y76" s="59" t="str">
        <f>algandmed!AR76</f>
        <v>Proovi võtmisel 19.10.2017 oli vett VPA-s 20,3l, pumba sügavus oli 5,3m manteltoru otsast. Proov võeti pärast 4-kordse veekoguse välja pumpamist (12 minutit) sagedusel 100Hz. q 0,1. S 1,65</v>
      </c>
      <c r="Z76" s="59" t="str">
        <f>algandmed!AS76</f>
        <v>VPA puhastada ja nõuetekohaselt likvideerida.</v>
      </c>
      <c r="AA76" s="59" t="str">
        <f>algandmed!AT76</f>
        <v>Seirepuuraugu projekt No JR13, Maves nr-10066</v>
      </c>
    </row>
    <row r="77" spans="1:27">
      <c r="A77">
        <f>algandmed!A77</f>
        <v>19821</v>
      </c>
      <c r="B77" t="str">
        <f>algandmed!B77</f>
        <v>PA-201</v>
      </c>
      <c r="C77" t="str">
        <f>algandmed!C77</f>
        <v>JRA0000033</v>
      </c>
      <c r="D77" t="str">
        <f>algandmed!D77</f>
        <v>Kose-Risti ABT</v>
      </c>
      <c r="E77" s="59">
        <f>algandmed!E77</f>
        <v>566930.027</v>
      </c>
      <c r="F77" s="59">
        <f>algandmed!F77</f>
        <v>6559493.0729999999</v>
      </c>
      <c r="G77" t="str">
        <f>algandmed!G77</f>
        <v>33801:001:0428</v>
      </c>
      <c r="H77">
        <f>algandmed!H77</f>
        <v>65.534000000000006</v>
      </c>
      <c r="I77">
        <f>algandmed!I77</f>
        <v>0.56000000000000005</v>
      </c>
      <c r="J77">
        <f>algandmed!J77</f>
        <v>15.6</v>
      </c>
      <c r="K77">
        <f>algandmed!K77</f>
        <v>16</v>
      </c>
      <c r="L77">
        <f>algandmed!L77</f>
        <v>9.31</v>
      </c>
      <c r="M77">
        <f>algandmed!M77</f>
        <v>56.224000000000004</v>
      </c>
      <c r="N77" s="63">
        <f>algandmed!N77</f>
        <v>42837</v>
      </c>
      <c r="O77" t="str">
        <f>algandmed!O77</f>
        <v>Metall 108mm: +1,0-9,5m; F 93mm 9,5-16,0m</v>
      </c>
      <c r="P77" s="59" t="str">
        <f>algandmed!AI77</f>
        <v>Eesti Vabariik</v>
      </c>
      <c r="Q77" s="59" t="str">
        <f>algandmed!AJ77</f>
        <v>-</v>
      </c>
      <c r="R77" s="59">
        <f>algandmed!AK77</f>
        <v>0</v>
      </c>
      <c r="S77" s="59">
        <f>algandmed!AL77</f>
        <v>0</v>
      </c>
      <c r="T77" s="59" t="str">
        <f>algandmed!AM77</f>
        <v>Harju</v>
      </c>
      <c r="U77" s="59" t="str">
        <f>algandmed!AN77</f>
        <v>Kose vald</v>
      </c>
      <c r="V77" s="59" t="str">
        <f>algandmed!AO77</f>
        <v>Korras</v>
      </c>
      <c r="W77" s="59" t="str">
        <f>algandmed!AP77</f>
        <v>VPA on terve. Päis puudus, paigaldati uus sinine päis, avamiseks 6-kantvõti 8. Veepinnal naftasaaduste kihti pole. Algne sügavus oli oli 16m.</v>
      </c>
      <c r="X77" s="59" t="str">
        <f>algandmed!AQ77</f>
        <v>Proov võeti pumbaga MP-1.</v>
      </c>
      <c r="Y77" s="59" t="str">
        <f>algandmed!AR77</f>
        <v>Proovi võtmisel 25.09.2017 oli vett VPA-s 36,75l, pumba sügavus oli 14,5m manteltoru otsast. Proov võeti pärast 4-kordse veekoguse välja pumpamist (13 minutit) sagedusel 200Hz. q 0,18. S 0,01</v>
      </c>
      <c r="Z77" s="59" t="str">
        <f>algandmed!AS77</f>
        <v>Jätkata seiret.</v>
      </c>
      <c r="AA77" s="59" t="str">
        <f>algandmed!AT77</f>
        <v>Jääkreostuse likvideerimise projekti ettevalmistus endistel militaar- ja industriaalaladel, Maves nr-5168</v>
      </c>
    </row>
    <row r="78" spans="1:27">
      <c r="A78">
        <f>algandmed!A78</f>
        <v>19822</v>
      </c>
      <c r="B78" t="str">
        <f>algandmed!B78</f>
        <v>PA-202</v>
      </c>
      <c r="C78" t="str">
        <f>algandmed!C78</f>
        <v>JRA0000033</v>
      </c>
      <c r="D78" t="str">
        <f>algandmed!D78</f>
        <v>Kose-Risti ABT</v>
      </c>
      <c r="E78" s="59">
        <f>algandmed!E78</f>
        <v>566939.6</v>
      </c>
      <c r="F78" s="59">
        <f>algandmed!F78</f>
        <v>6559426.0999999996</v>
      </c>
      <c r="G78" t="str">
        <f>algandmed!G78</f>
        <v>33801:001:0428</v>
      </c>
      <c r="H78">
        <f>algandmed!H78</f>
        <v>63.2</v>
      </c>
      <c r="I78">
        <f>algandmed!I78</f>
        <v>0.7</v>
      </c>
      <c r="J78">
        <f>algandmed!J78</f>
        <v>0</v>
      </c>
      <c r="K78">
        <f>algandmed!K78</f>
        <v>4.45</v>
      </c>
      <c r="L78">
        <f>algandmed!L78</f>
        <v>4.8</v>
      </c>
      <c r="M78">
        <f>algandmed!M78</f>
        <v>58.400000000000006</v>
      </c>
      <c r="N78" s="63">
        <f>algandmed!N78</f>
        <v>38929</v>
      </c>
      <c r="O78" t="str">
        <f>algandmed!O78</f>
        <v>Metall 108mm: +0,7-1,55m; HDPE: 60mm +0,55-4,45m; F 1,55-4,45m</v>
      </c>
      <c r="P78" s="59" t="str">
        <f>algandmed!AI78</f>
        <v>Eesti Vabariik</v>
      </c>
      <c r="Q78" s="59" t="str">
        <f>algandmed!AJ78</f>
        <v>-</v>
      </c>
      <c r="R78" s="59">
        <f>algandmed!AK78</f>
        <v>0</v>
      </c>
      <c r="S78" s="59">
        <f>algandmed!AL78</f>
        <v>0</v>
      </c>
      <c r="T78" s="59" t="str">
        <f>algandmed!AM78</f>
        <v>Harju</v>
      </c>
      <c r="U78" s="59" t="str">
        <f>algandmed!AN78</f>
        <v>Kose vald</v>
      </c>
      <c r="V78" s="59" t="str">
        <f>algandmed!AO78</f>
        <v>Hävinud/likvideeritud</v>
      </c>
      <c r="W78" s="59" t="str">
        <f>algandmed!AP78</f>
        <v>Likvideeritud puhastustööde käigus 2010.a</v>
      </c>
      <c r="X78" s="59" t="str">
        <f>algandmed!AQ78</f>
        <v>-</v>
      </c>
      <c r="Y78" s="59" t="str">
        <f>algandmed!AR78</f>
        <v>-</v>
      </c>
      <c r="Z78" s="59" t="str">
        <f>algandmed!AS78</f>
        <v>-</v>
      </c>
      <c r="AA78" s="59" t="str">
        <f>algandmed!AT78</f>
        <v>Jääkreostuse likvideerimise projekti ettevalmistus endistel militaar- ja industriaalaladel, Maves nr-5168</v>
      </c>
    </row>
    <row r="79" spans="1:27">
      <c r="A79">
        <f>algandmed!A79</f>
        <v>50433</v>
      </c>
      <c r="B79" t="str">
        <f>algandmed!B79</f>
        <v>VPA-207</v>
      </c>
      <c r="C79" t="str">
        <f>algandmed!C79</f>
        <v>JRA0000033</v>
      </c>
      <c r="D79" t="str">
        <f>algandmed!D79</f>
        <v>Kose-Risti ABT</v>
      </c>
      <c r="E79" s="59">
        <f>algandmed!E79</f>
        <v>566929.99399999995</v>
      </c>
      <c r="F79" s="59">
        <f>algandmed!F79</f>
        <v>6559427.3320000004</v>
      </c>
      <c r="G79" t="str">
        <f>algandmed!G79</f>
        <v>33801:001:0428</v>
      </c>
      <c r="H79">
        <f>algandmed!H79</f>
        <v>63.741</v>
      </c>
      <c r="I79">
        <f>algandmed!I79</f>
        <v>0.49</v>
      </c>
      <c r="J79">
        <f>algandmed!J79</f>
        <v>10.15</v>
      </c>
      <c r="K79">
        <f>algandmed!K79</f>
        <v>11.5</v>
      </c>
      <c r="L79">
        <f>algandmed!L79</f>
        <v>7.47</v>
      </c>
      <c r="M79">
        <f>algandmed!M79</f>
        <v>56.271000000000001</v>
      </c>
      <c r="N79" s="63">
        <f>algandmed!N79</f>
        <v>42837</v>
      </c>
      <c r="O79" t="str">
        <f>algandmed!O79</f>
        <v>R/Vmetall 114,3mm: +0,5-8,65m; F 93mm 8,65-11,5m</v>
      </c>
      <c r="P79" s="59" t="str">
        <f>algandmed!AI79</f>
        <v>Eesti Vabariik</v>
      </c>
      <c r="Q79" s="59" t="str">
        <f>algandmed!AJ79</f>
        <v>-</v>
      </c>
      <c r="R79" s="59">
        <f>algandmed!AK79</f>
        <v>0</v>
      </c>
      <c r="S79" s="59">
        <f>algandmed!AL79</f>
        <v>0</v>
      </c>
      <c r="T79" s="59" t="str">
        <f>algandmed!AM79</f>
        <v>Harju</v>
      </c>
      <c r="U79" s="59" t="str">
        <f>algandmed!AN79</f>
        <v>Kose vald</v>
      </c>
      <c r="V79" s="59" t="str">
        <f>algandmed!AO79</f>
        <v>Korras</v>
      </c>
      <c r="W79" s="59" t="str">
        <f>algandmed!AP79</f>
        <v>VPA on terve. Avamiseks 6-kantvõti 8. Veepinnal naftasaaduste kihti pole. Algne sügavus oli oli 11,5m.</v>
      </c>
      <c r="X79" s="59" t="str">
        <f>algandmed!AQ79</f>
        <v>Proov võeti pumbaga MP-1.</v>
      </c>
      <c r="Y79" s="59" t="str">
        <f>algandmed!AR79</f>
        <v>Proovi võtmisel 25.09.2017 oli vett VPA-s 15,25l, pumba sügavus oli 10,4m manteltoru otsast. Proov võeti pärast 4-kordse veekoguse välja pumpamist (5 minutit) sagedusel 200Hz. q 0,21. S 0,08</v>
      </c>
      <c r="Z79" s="59" t="str">
        <f>algandmed!AS79</f>
        <v>Jätkata seiret.</v>
      </c>
      <c r="AA79" s="59" t="str">
        <f>algandmed!AT79</f>
        <v>Seirepuuraugu projekt No JR02</v>
      </c>
    </row>
    <row r="80" spans="1:27">
      <c r="A80">
        <f>algandmed!A80</f>
        <v>50434</v>
      </c>
      <c r="B80" t="str">
        <f>algandmed!B80</f>
        <v>VPA-208</v>
      </c>
      <c r="C80" t="str">
        <f>algandmed!C80</f>
        <v>JRA0000033</v>
      </c>
      <c r="D80" t="str">
        <f>algandmed!D80</f>
        <v>Kose-Risti ABT</v>
      </c>
      <c r="E80" s="59">
        <f>algandmed!E80</f>
        <v>566977.38699999999</v>
      </c>
      <c r="F80" s="59">
        <f>algandmed!F80</f>
        <v>6559442.1490000002</v>
      </c>
      <c r="G80" t="str">
        <f>algandmed!G80</f>
        <v>33801:001:0428</v>
      </c>
      <c r="H80">
        <f>algandmed!H80</f>
        <v>69.760000000000005</v>
      </c>
      <c r="I80">
        <f>algandmed!I80</f>
        <v>0.65</v>
      </c>
      <c r="J80">
        <f>algandmed!J80</f>
        <v>18.2</v>
      </c>
      <c r="K80">
        <f>algandmed!K80</f>
        <v>19.7</v>
      </c>
      <c r="L80">
        <f>algandmed!L80</f>
        <v>13.41</v>
      </c>
      <c r="M80">
        <f>algandmed!M80</f>
        <v>56.350000000000009</v>
      </c>
      <c r="N80" s="63">
        <f>algandmed!N80</f>
        <v>42837</v>
      </c>
      <c r="O80" t="str">
        <f>algandmed!O80</f>
        <v>R/Vmetall 114,3mm: +0,65-14,5m; F 93mm 14,5-19,7m</v>
      </c>
      <c r="P80" s="59" t="str">
        <f>algandmed!AI80</f>
        <v>Eesti Vabariik</v>
      </c>
      <c r="Q80" s="59" t="str">
        <f>algandmed!AJ80</f>
        <v>-</v>
      </c>
      <c r="R80" s="59">
        <f>algandmed!AK80</f>
        <v>0</v>
      </c>
      <c r="S80" s="59">
        <f>algandmed!AL80</f>
        <v>0</v>
      </c>
      <c r="T80" s="59" t="str">
        <f>algandmed!AM80</f>
        <v>Harju</v>
      </c>
      <c r="U80" s="59" t="str">
        <f>algandmed!AN80</f>
        <v>Kose vald</v>
      </c>
      <c r="V80" s="59" t="str">
        <f>algandmed!AO80</f>
        <v>Korras</v>
      </c>
      <c r="W80" s="59" t="str">
        <f>algandmed!AP80</f>
        <v>VPA on terve. Avamiseks padrunvõti 17. Veepinnal naftasaaduste kihti pole. VPA  Algne sügavus oli olit 19,7m.</v>
      </c>
      <c r="X80" s="59" t="str">
        <f>algandmed!AQ80</f>
        <v>Proov võeti pumbaga MP-1.</v>
      </c>
      <c r="Y80" s="59" t="str">
        <f>algandmed!AR80</f>
        <v>Proovi võtmisel 25.09.2017 oli vett VPA-s 30,5l, pumba sügavus oli 14,6m manteltoru otsast. Proov võeti pärast 4-kordse veekoguse välja pumpamist (5 minutit) sagedusel 200Hz. q 0,14. S 0,03</v>
      </c>
      <c r="Z80" s="59" t="str">
        <f>algandmed!AS80</f>
        <v xml:space="preserve">Jätkata seiret. </v>
      </c>
      <c r="AA80" s="59" t="str">
        <f>algandmed!AT80</f>
        <v>Seirepuuraugu projekt No JR02</v>
      </c>
    </row>
    <row r="81" spans="1:27">
      <c r="A81">
        <f>algandmed!A81</f>
        <v>19829</v>
      </c>
      <c r="B81" t="str">
        <f>algandmed!B81</f>
        <v>PA-5701</v>
      </c>
      <c r="C81" t="str">
        <f>algandmed!C81</f>
        <v>JRA0000058</v>
      </c>
      <c r="D81" t="str">
        <f>algandmed!D81</f>
        <v>Kõrkküla ABT</v>
      </c>
      <c r="E81" s="59">
        <f>algandmed!E81</f>
        <v>397034.78700000001</v>
      </c>
      <c r="F81" s="59">
        <f>algandmed!F81</f>
        <v>6459047.9720000001</v>
      </c>
      <c r="G81" t="str">
        <f>algandmed!G81</f>
        <v>37301:004:0112</v>
      </c>
      <c r="H81">
        <f>algandmed!H81</f>
        <v>7.58</v>
      </c>
      <c r="I81">
        <f>algandmed!I81</f>
        <v>0.51</v>
      </c>
      <c r="J81">
        <f>algandmed!J81</f>
        <v>3.55</v>
      </c>
      <c r="K81">
        <f>algandmed!K81</f>
        <v>3.5</v>
      </c>
      <c r="L81">
        <f>algandmed!L81</f>
        <v>0.47</v>
      </c>
      <c r="M81">
        <f>algandmed!M81</f>
        <v>7.11</v>
      </c>
      <c r="N81" s="63">
        <f>algandmed!N81</f>
        <v>42817</v>
      </c>
      <c r="O81" t="str">
        <f>algandmed!O81</f>
        <v>Metall 108mm: +0,5-1,5m; HDPE 60mm: +0,5-3,5m; F 0,5-3,5m</v>
      </c>
      <c r="P81" s="59" t="str">
        <f>algandmed!AI81</f>
        <v>Trevental OÜ</v>
      </c>
      <c r="Q81" s="59" t="str">
        <f>algandmed!AJ81</f>
        <v>12023839</v>
      </c>
      <c r="R81" s="59" t="str">
        <f>algandmed!AK81</f>
        <v>53310250 Uno Metsmaa; trevental@gmail.com</v>
      </c>
      <c r="S81" s="59">
        <f>algandmed!AL81</f>
        <v>0</v>
      </c>
      <c r="T81" s="59" t="str">
        <f>algandmed!AM81</f>
        <v>Saare</v>
      </c>
      <c r="U81" s="59" t="str">
        <f>algandmed!AN81</f>
        <v>Kärla linn</v>
      </c>
      <c r="V81" s="59" t="str">
        <f>algandmed!AO81</f>
        <v>Korras</v>
      </c>
      <c r="W81" s="59" t="str">
        <f>algandmed!AP81</f>
        <v>VPA on terve. Avamiseks 6-kantvõti 8. Veepinnal naftasaaduste kihti pole.
Veepinnal naftasaaduste kihti pole.</v>
      </c>
      <c r="X81" s="59" t="str">
        <f>algandmed!AQ81</f>
        <v>Proov võeti pumbaga MP-1.</v>
      </c>
      <c r="Y81" s="59" t="str">
        <f>algandmed!AR81</f>
        <v>Proovi võtmisel 12.10.2017 oli vett VPA-s 5,9l, pumba sügavus oli 3,8m manteltoru otsast. Proov võeti pärast 4-kordse veekoguse välja pumpamist (10 minutit) sagedusel 75Hz. Pumbates 100Hz alanes veetase pumbani. q 0,04. S 1,6</v>
      </c>
      <c r="Z81" s="59" t="str">
        <f>algandmed!AS81</f>
        <v xml:space="preserve">Jätkata seiret. </v>
      </c>
      <c r="AA81" s="59" t="str">
        <f>algandmed!AT81</f>
        <v>Jääkreostuse likvideerimise projekti ettevalmistus endistel militaar- ja industriaalaladel, Maves nr-5168</v>
      </c>
    </row>
    <row r="82" spans="1:27">
      <c r="A82">
        <f>algandmed!A82</f>
        <v>19830</v>
      </c>
      <c r="B82" t="str">
        <f>algandmed!B82</f>
        <v>PA-5711</v>
      </c>
      <c r="C82" t="str">
        <f>algandmed!C82</f>
        <v>JRA0000058</v>
      </c>
      <c r="D82" t="str">
        <f>algandmed!D82</f>
        <v>Kõrkküla ABT</v>
      </c>
      <c r="E82" s="59">
        <f>algandmed!E82</f>
        <v>397033.978</v>
      </c>
      <c r="F82" s="59">
        <f>algandmed!F82</f>
        <v>6459050.0089999996</v>
      </c>
      <c r="G82" t="str">
        <f>algandmed!G82</f>
        <v>37301:004:0112</v>
      </c>
      <c r="H82">
        <f>algandmed!H82</f>
        <v>7.99</v>
      </c>
      <c r="I82">
        <f>algandmed!I82</f>
        <v>0.86</v>
      </c>
      <c r="J82">
        <f>algandmed!J82</f>
        <v>8.09</v>
      </c>
      <c r="K82">
        <f>algandmed!K82</f>
        <v>8.4</v>
      </c>
      <c r="L82">
        <f>algandmed!L82</f>
        <v>0.72</v>
      </c>
      <c r="M82">
        <f>algandmed!M82</f>
        <v>7.2700000000000005</v>
      </c>
      <c r="N82" s="63">
        <f>algandmed!N82</f>
        <v>42817</v>
      </c>
      <c r="O82" t="str">
        <f>algandmed!O82</f>
        <v>Metall 108mm: +0,75-6,75m; 92mm: F 6,75-8,4m</v>
      </c>
      <c r="P82" s="59" t="str">
        <f>algandmed!AI82</f>
        <v>Trevental OÜ</v>
      </c>
      <c r="Q82" s="59" t="str">
        <f>algandmed!AJ82</f>
        <v>12023839</v>
      </c>
      <c r="R82" s="59" t="str">
        <f>algandmed!AK82</f>
        <v>53310250 Uno Metsmaa; trevental@gmail.com</v>
      </c>
      <c r="S82" s="59">
        <f>algandmed!AL82</f>
        <v>0</v>
      </c>
      <c r="T82" s="59" t="str">
        <f>algandmed!AM82</f>
        <v>Saare</v>
      </c>
      <c r="U82" s="59" t="str">
        <f>algandmed!AN82</f>
        <v>Kärla linn</v>
      </c>
      <c r="V82" s="59" t="str">
        <f>algandmed!AO82</f>
        <v>Korras</v>
      </c>
      <c r="W82" s="59" t="str">
        <f>algandmed!AP82</f>
        <v>VPA on terve. Avamiseks 6-kantvõti 8. Veepinnal naftasaaduste kihti pole.
Veepinnal naftasaaduste kihti pole.</v>
      </c>
      <c r="X82" s="59" t="str">
        <f>algandmed!AQ82</f>
        <v>Proov võeti pumbaga MP-1.</v>
      </c>
      <c r="Y82" s="59" t="str">
        <f>algandmed!AR82</f>
        <v>Proovi võtmisel 12.10.2017 oli vett VPA-s 55l, pumba sügavus oli 7m manteltoru otsast. Proov võeti pärast 4-kordse veekoguse välja pumpamist (13 minutit) sagedusel 200Hz. q 0,28. S 0,21</v>
      </c>
      <c r="Z82" s="59" t="str">
        <f>algandmed!AS82</f>
        <v xml:space="preserve">Jätkata seiret. </v>
      </c>
      <c r="AA82" s="59" t="str">
        <f>algandmed!AT82</f>
        <v>Jääkreostuse likvideerimise projekti ettevalmistus endistel militaar- ja industriaalaladel, Maves nr-5168</v>
      </c>
    </row>
    <row r="83" spans="1:27">
      <c r="A83">
        <f>algandmed!A83</f>
        <v>19826</v>
      </c>
      <c r="B83" t="str">
        <f>algandmed!B83</f>
        <v>PA-1801</v>
      </c>
      <c r="C83" t="str">
        <f>algandmed!C83</f>
        <v>JRA0000043</v>
      </c>
      <c r="D83" t="str">
        <f>algandmed!D83</f>
        <v>Kärdla Naftabaas</v>
      </c>
      <c r="E83" s="59">
        <f>algandmed!E83</f>
        <v>428074.46100000001</v>
      </c>
      <c r="F83" s="59">
        <f>algandmed!F83</f>
        <v>6541603.2539999997</v>
      </c>
      <c r="G83" t="str">
        <f>algandmed!G83</f>
        <v>37101:003:0069</v>
      </c>
      <c r="H83">
        <f>algandmed!H83</f>
        <v>2.33</v>
      </c>
      <c r="I83">
        <f>algandmed!I83</f>
        <v>0.51</v>
      </c>
      <c r="J83">
        <f>algandmed!J83</f>
        <v>3.83</v>
      </c>
      <c r="K83">
        <f>algandmed!K83</f>
        <v>5.5</v>
      </c>
      <c r="L83">
        <f>algandmed!L83</f>
        <v>1.49</v>
      </c>
      <c r="M83">
        <f>algandmed!M83</f>
        <v>0.84000000000000008</v>
      </c>
      <c r="N83" s="63">
        <f>algandmed!N83</f>
        <v>42818</v>
      </c>
      <c r="O83" t="str">
        <f>algandmed!O83</f>
        <v>Metall 108mm: +0,5-3,9m; 93mm: F 3,9-5,5m</v>
      </c>
      <c r="P83" s="59" t="str">
        <f>algandmed!AI83</f>
        <v>Eesti Vabariik</v>
      </c>
      <c r="Q83" s="59" t="str">
        <f>algandmed!AJ83</f>
        <v>-</v>
      </c>
      <c r="R83" s="59">
        <f>algandmed!AK83</f>
        <v>0</v>
      </c>
      <c r="S83" s="59">
        <f>algandmed!AL83</f>
        <v>0</v>
      </c>
      <c r="T83" s="59" t="str">
        <f>algandmed!AM83</f>
        <v>Hiiu</v>
      </c>
      <c r="U83" s="59" t="str">
        <f>algandmed!AN83</f>
        <v>Kärdla linn</v>
      </c>
      <c r="V83" s="59" t="str">
        <f>algandmed!AO83</f>
        <v>Korras</v>
      </c>
      <c r="W83" s="59" t="str">
        <f>algandmed!AP83</f>
        <v>VPA on terve. Avamiseks 6-kantvõti 8; Algne sügavus oli oli 5,5m. VPA töötav osa on kinni varisenud. Veepinnal naftasaaduste kilet pole.</v>
      </c>
      <c r="X83" s="59" t="str">
        <f>algandmed!AQ83</f>
        <v>Proov võeti pumbaga MP-1</v>
      </c>
      <c r="Y83" s="59" t="str">
        <f>algandmed!AR83</f>
        <v>Proovi võtmisel 05.04.2017 oli vett VPA-s 17,6l, pumba sügavus 4m manteltoru otsast. Proov võeti pärast 4-kordse veekoguse välja pumpamist (5 minutit) sagedusel 200Hz. q 0,27. S 0,18</v>
      </c>
      <c r="Z83" s="59" t="str">
        <f>algandmed!AS83</f>
        <v>VPA tuleb puhastada esialgsele sügavusele ja jätkata seiret.</v>
      </c>
      <c r="AA83" s="59" t="str">
        <f>algandmed!AT83</f>
        <v>Jääkreostuse likvideerimise projekti ettevalmistus endistel militaar- ja industriaalaladel, Maves nr-5168</v>
      </c>
    </row>
    <row r="84" spans="1:27">
      <c r="A84">
        <f>algandmed!A84</f>
        <v>19858</v>
      </c>
      <c r="B84" t="str">
        <f>algandmed!B84</f>
        <v>PA-6121</v>
      </c>
      <c r="C84" t="str">
        <f>algandmed!C84</f>
        <v>JRA0000028</v>
      </c>
      <c r="D84" t="str">
        <f>algandmed!D84</f>
        <v>Kärkna ABT</v>
      </c>
      <c r="E84" s="59">
        <f>algandmed!E84</f>
        <v>654654.19999999995</v>
      </c>
      <c r="F84" s="59">
        <f>algandmed!F84</f>
        <v>6483315.7999999998</v>
      </c>
      <c r="G84" t="str">
        <f>algandmed!G84</f>
        <v>79401:001:0168</v>
      </c>
      <c r="H84">
        <f>algandmed!H84</f>
        <v>42.85</v>
      </c>
      <c r="I84">
        <f>algandmed!I84</f>
        <v>0.5</v>
      </c>
      <c r="J84">
        <f>algandmed!J84</f>
        <v>0</v>
      </c>
      <c r="K84">
        <f>algandmed!K84</f>
        <v>5.5</v>
      </c>
      <c r="L84">
        <f>algandmed!L84</f>
        <v>3.7</v>
      </c>
      <c r="M84">
        <f>algandmed!M84</f>
        <v>39.15</v>
      </c>
      <c r="N84" s="63">
        <f>algandmed!N84</f>
        <v>39008</v>
      </c>
      <c r="O84" t="str">
        <f>algandmed!O84</f>
        <v>Metall 108mm: +0,5-1,5m; HDPE 60mm: +0,5-5,5m; F 0,5-4,5m</v>
      </c>
      <c r="P84" s="59" t="str">
        <f>algandmed!AI84</f>
        <v>aktsiaselts AQUA MARINA</v>
      </c>
      <c r="Q84" s="59" t="str">
        <f>algandmed!AJ84</f>
        <v>10120426</v>
      </c>
      <c r="R84" s="59" t="str">
        <f>algandmed!AK84</f>
        <v>5029507 Urmas.Koch@gmail.com; 6100100; info@olerex.ee</v>
      </c>
      <c r="S84" s="59" t="str">
        <f>algandmed!AL84</f>
        <v>AS Olerex Vara</v>
      </c>
      <c r="T84" s="59" t="str">
        <f>algandmed!AM84</f>
        <v>Tartu</v>
      </c>
      <c r="U84" s="59" t="str">
        <f>algandmed!AN84</f>
        <v>Tartu vald</v>
      </c>
      <c r="V84" s="59" t="str">
        <f>algandmed!AO84</f>
        <v>Hävinud/likvideeritud</v>
      </c>
      <c r="W84" s="59" t="str">
        <f>algandmed!AP84</f>
        <v>VPA on hävinud. VPA on lammutusprahi all, tõenäoliselt katki.</v>
      </c>
      <c r="X84" s="59" t="str">
        <f>algandmed!AQ84</f>
        <v>Proovi ei võetud.</v>
      </c>
      <c r="Y84" s="59" t="str">
        <f>algandmed!AR84</f>
        <v>-</v>
      </c>
      <c r="Z84" s="59" t="str">
        <f>algandmed!AS84</f>
        <v>Reostust pole olnud ja VPA taastamist tuleb kaaluda.</v>
      </c>
      <c r="AA84" s="59" t="str">
        <f>algandmed!AT84</f>
        <v>Jääkreostuse likvideerimise projekti ettevalmistus endistel militaar- ja industriaalaladel, Maves nr-5168</v>
      </c>
    </row>
    <row r="85" spans="1:27">
      <c r="A85">
        <f>algandmed!A85</f>
        <v>19859</v>
      </c>
      <c r="B85" t="str">
        <f>algandmed!B85</f>
        <v>PA-6126</v>
      </c>
      <c r="C85" t="str">
        <f>algandmed!C85</f>
        <v>JRA0000028</v>
      </c>
      <c r="D85" t="str">
        <f>algandmed!D85</f>
        <v>Kärkna ABT</v>
      </c>
      <c r="E85" s="59">
        <f>algandmed!E85</f>
        <v>654652.69999999995</v>
      </c>
      <c r="F85" s="59">
        <f>algandmed!F85</f>
        <v>6483313.7999999998</v>
      </c>
      <c r="G85" t="str">
        <f>algandmed!G85</f>
        <v>79401:001:0168</v>
      </c>
      <c r="H85">
        <f>algandmed!H85</f>
        <v>43.1</v>
      </c>
      <c r="I85">
        <f>algandmed!I85</f>
        <v>0.75</v>
      </c>
      <c r="J85">
        <f>algandmed!J85</f>
        <v>0</v>
      </c>
      <c r="K85">
        <f>algandmed!K85</f>
        <v>10.55</v>
      </c>
      <c r="L85">
        <f>algandmed!L85</f>
        <v>4.0999999999999996</v>
      </c>
      <c r="M85">
        <f>algandmed!M85</f>
        <v>39</v>
      </c>
      <c r="N85" s="63">
        <f>algandmed!N85</f>
        <v>39008</v>
      </c>
      <c r="O85" t="str">
        <f>algandmed!O85</f>
        <v>Metall 108mm: +0,75-1,25m; HDPE 90mm: +0,75-10,55m; F 6,55-10,55m</v>
      </c>
      <c r="P85" s="59" t="str">
        <f>algandmed!AI85</f>
        <v>aktsiaselts AQUA MARINA</v>
      </c>
      <c r="Q85" s="59" t="str">
        <f>algandmed!AJ85</f>
        <v>10120426</v>
      </c>
      <c r="R85" s="59" t="str">
        <f>algandmed!AK85</f>
        <v>5029507 Urmas.Koch@gmail.com; 6100100; info@olerex.ee</v>
      </c>
      <c r="S85" s="59" t="str">
        <f>algandmed!AL85</f>
        <v>AS Olerex Vara</v>
      </c>
      <c r="T85" s="59" t="str">
        <f>algandmed!AM85</f>
        <v>Tartu</v>
      </c>
      <c r="U85" s="59" t="str">
        <f>algandmed!AN85</f>
        <v>Tartu vald</v>
      </c>
      <c r="V85" s="59" t="str">
        <f>algandmed!AO85</f>
        <v>Hävinud/likvideeritud</v>
      </c>
      <c r="W85" s="59" t="str">
        <f>algandmed!AP85</f>
        <v>VPA on hävinud. VPA on lammutusprahi all, tõenäoliselt katki.</v>
      </c>
      <c r="X85" s="59" t="str">
        <f>algandmed!AQ85</f>
        <v>Proovi ei võetud.</v>
      </c>
      <c r="Y85" s="59" t="str">
        <f>algandmed!AR85</f>
        <v>-</v>
      </c>
      <c r="Z85" s="59" t="str">
        <f>algandmed!AS85</f>
        <v>Reostust pole olnud ja VPA taastamist tuleb kaaluda.</v>
      </c>
      <c r="AA85" s="59" t="str">
        <f>algandmed!AT85</f>
        <v>Jääkreostuse likvideerimise projekti ettevalmistus endistel militaar- ja industriaalaladel, Maves nr-5168</v>
      </c>
    </row>
    <row r="86" spans="1:27">
      <c r="A86">
        <f>algandmed!A86</f>
        <v>19831</v>
      </c>
      <c r="B86" t="str">
        <f>algandmed!B86</f>
        <v>PA-7009</v>
      </c>
      <c r="C86" t="str">
        <f>algandmed!C86</f>
        <v>JRA0000027</v>
      </c>
      <c r="D86" t="str">
        <f>algandmed!D86</f>
        <v>Lagedi ABT</v>
      </c>
      <c r="E86" s="59">
        <f>algandmed!E86</f>
        <v>552411.56599999999</v>
      </c>
      <c r="F86" s="59">
        <f>algandmed!F86</f>
        <v>6585366.7350000003</v>
      </c>
      <c r="G86" t="str">
        <f>algandmed!G86</f>
        <v>65301:003:0633</v>
      </c>
      <c r="H86">
        <f>algandmed!H86</f>
        <v>39.5</v>
      </c>
      <c r="I86">
        <f>algandmed!I86</f>
        <v>-5.1999999999999998E-2</v>
      </c>
      <c r="J86">
        <f>algandmed!J86</f>
        <v>5.39</v>
      </c>
      <c r="K86">
        <f>algandmed!K86</f>
        <v>4.7</v>
      </c>
      <c r="L86">
        <f>algandmed!L86</f>
        <v>1.88</v>
      </c>
      <c r="M86">
        <f>algandmed!M86</f>
        <v>37.619999999999997</v>
      </c>
      <c r="N86" s="63">
        <f>algandmed!N86</f>
        <v>38959</v>
      </c>
      <c r="O86" t="str">
        <f>algandmed!O86</f>
        <v>Metall 108mm: +0,8-1,2m; HDPE 60mm: F +0,3-4,7m</v>
      </c>
      <c r="P86" s="59" t="str">
        <f>algandmed!AI86</f>
        <v>PVS&amp;500 OÜ</v>
      </c>
      <c r="Q86" s="59" t="str">
        <f>algandmed!AJ86</f>
        <v>12240347</v>
      </c>
      <c r="R86" s="59" t="str">
        <f>algandmed!AK86</f>
        <v>3377110; pavel@suslov.ee</v>
      </c>
      <c r="S86" s="59">
        <f>algandmed!AL86</f>
        <v>0</v>
      </c>
      <c r="T86" s="59" t="str">
        <f>algandmed!AM86</f>
        <v>Harju</v>
      </c>
      <c r="U86" s="59" t="str">
        <f>algandmed!AN86</f>
        <v>Rae vald</v>
      </c>
      <c r="V86" s="59" t="str">
        <f>algandmed!AO86</f>
        <v>Korras</v>
      </c>
      <c r="W86" s="59" t="str">
        <f>algandmed!AP86</f>
        <v>VPA on terve. Toru kõrgust on vähendatud, maapinda muudetud, toru ümber on paigutatud betoonrõngas ja sellest ka varasem VPA sügavuse erinevus. Avamiseks 6-kantvõti 8. Plasttoru on metallkaitsetorust 31cm madalamal. Veepinnal naftasaaduste kihti pole.</v>
      </c>
      <c r="X86" s="59" t="str">
        <f>algandmed!AQ86</f>
        <v>Proov võeti pumbaga MP-1. Pump ja mõõdulint said põhjas naftasaadustega määritud.</v>
      </c>
      <c r="Y86" s="59" t="str">
        <f>algandmed!AR86</f>
        <v>Proovi võtmisel 25.10.2017 oli vett VPA-s 8l, pumba sügavus 5m manteltoru otsast. Proov võeti pärast 1-kordset veekoguse välja pumpamist (14 minutit) sagedusel 95Hz. q 0,009. S 3,67</v>
      </c>
      <c r="Z86" s="59" t="str">
        <f>algandmed!AS86</f>
        <v>Jätkata seiret.</v>
      </c>
      <c r="AA86" s="59" t="str">
        <f>algandmed!AT86</f>
        <v>Jääkreostuse likvideerimise projekti ettevalmistus endistel militaar- ja industriaalaladel, Maves nr-5168</v>
      </c>
    </row>
    <row r="87" spans="1:27">
      <c r="A87">
        <f>algandmed!A87</f>
        <v>19832</v>
      </c>
      <c r="B87" t="str">
        <f>algandmed!B87</f>
        <v>PA-7010</v>
      </c>
      <c r="C87" t="str">
        <f>algandmed!C87</f>
        <v>JRA0000027</v>
      </c>
      <c r="D87" t="str">
        <f>algandmed!D87</f>
        <v>Lagedi ABT</v>
      </c>
      <c r="E87" s="59">
        <f>algandmed!E87</f>
        <v>552338.98699999996</v>
      </c>
      <c r="F87" s="59">
        <f>algandmed!F87</f>
        <v>6585510.483</v>
      </c>
      <c r="G87" t="str">
        <f>algandmed!G87</f>
        <v>65301:003:0774</v>
      </c>
      <c r="H87">
        <f>algandmed!H87</f>
        <v>40.6</v>
      </c>
      <c r="I87">
        <f>algandmed!I87</f>
        <v>0.4</v>
      </c>
      <c r="J87">
        <f>algandmed!J87</f>
        <v>11.2</v>
      </c>
      <c r="K87">
        <f>algandmed!K87</f>
        <v>13</v>
      </c>
      <c r="L87">
        <f>algandmed!L87</f>
        <v>2.84</v>
      </c>
      <c r="M87">
        <f>algandmed!M87</f>
        <v>37.760000000000005</v>
      </c>
      <c r="N87" s="63">
        <f>algandmed!N87</f>
        <v>38959</v>
      </c>
      <c r="O87" t="str">
        <f>algandmed!O87</f>
        <v>Matall 108mm: +0,7-9,3m; 93mm: F 9,3-13m</v>
      </c>
      <c r="P87" s="59" t="str">
        <f>algandmed!AI87</f>
        <v>PVS&amp;500 OÜ</v>
      </c>
      <c r="Q87" s="59" t="str">
        <f>algandmed!AJ87</f>
        <v>12240347</v>
      </c>
      <c r="R87" s="59" t="str">
        <f>algandmed!AK87</f>
        <v>3377110; pavel@suslov.ee</v>
      </c>
      <c r="S87" s="59">
        <f>algandmed!AL87</f>
        <v>0</v>
      </c>
      <c r="T87" s="59" t="str">
        <f>algandmed!AM87</f>
        <v>Harju</v>
      </c>
      <c r="U87" s="59" t="str">
        <f>algandmed!AN87</f>
        <v>Rae vald</v>
      </c>
      <c r="V87" s="59" t="str">
        <f>algandmed!AO87</f>
        <v>Avariis</v>
      </c>
      <c r="W87" s="59" t="str">
        <f>algandmed!AP87</f>
        <v>VPA kaitsetoru kõveraks sõidetud. Asub territooriumi aia taga, ligipääs keeruline. Maapinda on ümberringi muudetud. Avamiseks 6-kantvõti 8. Veepinnal naftasaaduste kihti pole.</v>
      </c>
      <c r="X87" s="59" t="str">
        <f>algandmed!AQ87</f>
        <v>Proov võeti pumbaga MP-1.</v>
      </c>
      <c r="Y87" s="59" t="str">
        <f>algandmed!AR87</f>
        <v>Proovi võtmisel 25.10.2017 oli vett VPA-s 65l, pumba sügavus 11,3m manteltoru otsast. Proov võeti pärast 4-kordset veekoguse välja pumpamist (16 minutit) sagedusel 200Hz. q 0,27. S 0,28</v>
      </c>
      <c r="Z87" s="59" t="str">
        <f>algandmed!AS87</f>
        <v>Jätkata seiret.</v>
      </c>
      <c r="AA87" s="59" t="str">
        <f>algandmed!AT87</f>
        <v>Jääkreostuse likvideerimise projekti ettevalmistus endistel militaar- ja industriaalaladel, Maves nr-5168</v>
      </c>
    </row>
    <row r="88" spans="1:27">
      <c r="A88">
        <f>algandmed!A88</f>
        <v>19854</v>
      </c>
      <c r="B88" t="str">
        <f>algandmed!B88</f>
        <v>PA-4515</v>
      </c>
      <c r="C88" t="str">
        <f>algandmed!C88</f>
        <v>JRA0000031</v>
      </c>
      <c r="D88" t="str">
        <f>algandmed!D88</f>
        <v>Lasila ABT</v>
      </c>
      <c r="E88" s="59">
        <f>algandmed!E88</f>
        <v>624616.85</v>
      </c>
      <c r="F88" s="59">
        <f>algandmed!F88</f>
        <v>6569222.04</v>
      </c>
      <c r="G88" t="str">
        <f>algandmed!G88</f>
        <v>66204:003:0075</v>
      </c>
      <c r="H88">
        <f>algandmed!H88</f>
        <v>107.56</v>
      </c>
      <c r="I88">
        <f>algandmed!I88</f>
        <v>0.63</v>
      </c>
      <c r="J88">
        <f>algandmed!J88</f>
        <v>6.6</v>
      </c>
      <c r="K88">
        <f>algandmed!K88</f>
        <v>6.35</v>
      </c>
      <c r="L88">
        <f>algandmed!L88</f>
        <v>3.57</v>
      </c>
      <c r="M88">
        <f>algandmed!M88</f>
        <v>103.99000000000001</v>
      </c>
      <c r="N88" s="63">
        <f>algandmed!N88</f>
        <v>42850</v>
      </c>
      <c r="O88" t="str">
        <f>algandmed!O88</f>
        <v>Metall 108mm: +0,65-1,3m; HDPE 60mm: +0,65-6,35m; F 0,35-6,35m</v>
      </c>
      <c r="P88" s="59" t="str">
        <f>algandmed!AI88</f>
        <v>AS Lasila Betoon</v>
      </c>
      <c r="Q88" s="59" t="str">
        <f>algandmed!AJ88</f>
        <v>10128422</v>
      </c>
      <c r="R88" s="59" t="str">
        <f>algandmed!AK88</f>
        <v>3226949; lasbet@hot.ee</v>
      </c>
      <c r="S88" s="59">
        <f>algandmed!AL88</f>
        <v>0</v>
      </c>
      <c r="T88" s="59" t="str">
        <f>algandmed!AM88</f>
        <v>Lääne-Viru</v>
      </c>
      <c r="U88" s="59" t="str">
        <f>algandmed!AN88</f>
        <v>Rakvere vald</v>
      </c>
      <c r="V88" s="59" t="str">
        <f>algandmed!AO88</f>
        <v>Korras</v>
      </c>
      <c r="W88" s="59" t="str">
        <f>algandmed!AP88</f>
        <v>VPA on terve. Maapinda VPA ümber on tõstetud ca 0,1m. Päise avamiseks 6-kantvõti 8. Veepinnal naftasaaduste kihti pole. Põhjas savikas sete.</v>
      </c>
      <c r="X88" s="59" t="str">
        <f>algandmed!AQ88</f>
        <v>Proov võeti baileriga</v>
      </c>
      <c r="Y88" s="59" t="str">
        <f>algandmed!AR88</f>
        <v>Proovi võtmiseks 29.08.2017 pumbaga MP-1 oli vett vähe, vaid 6,2l. Proov võeti baileriga pärast 4-kordse veekoguse (25l) väljavõtmist. Veetase VPA-s taastus aeglaselt, 15 minutiga.</v>
      </c>
      <c r="Z88" s="59" t="str">
        <f>algandmed!AS88</f>
        <v>Jätkata seiret.</v>
      </c>
      <c r="AA88" s="59" t="str">
        <f>algandmed!AT88</f>
        <v>Jääkreostuse likvideerimise projekti ettevalmistus endistel militaar- ja industriaalaladel, Maves nr-5168</v>
      </c>
    </row>
    <row r="89" spans="1:27">
      <c r="A89">
        <f>algandmed!A89</f>
        <v>19855</v>
      </c>
      <c r="B89" t="str">
        <f>algandmed!B89</f>
        <v>PA-4516</v>
      </c>
      <c r="C89" t="str">
        <f>algandmed!C89</f>
        <v>JRA0000031</v>
      </c>
      <c r="D89" t="str">
        <f>algandmed!D89</f>
        <v>Lasila ABT</v>
      </c>
      <c r="E89" s="59">
        <f>algandmed!E89</f>
        <v>624647.97</v>
      </c>
      <c r="F89" s="59">
        <f>algandmed!F89</f>
        <v>6569240.3799999999</v>
      </c>
      <c r="G89" t="str">
        <f>algandmed!G89</f>
        <v>66204:003:0075</v>
      </c>
      <c r="H89">
        <f>algandmed!H89</f>
        <v>108.57</v>
      </c>
      <c r="I89">
        <f>algandmed!I89</f>
        <v>0.67</v>
      </c>
      <c r="J89">
        <f>algandmed!J89</f>
        <v>10.050000000000001</v>
      </c>
      <c r="K89">
        <f>algandmed!K89</f>
        <v>10</v>
      </c>
      <c r="L89">
        <f>algandmed!L89</f>
        <v>4.55</v>
      </c>
      <c r="M89">
        <f>algandmed!M89</f>
        <v>104.02</v>
      </c>
      <c r="N89" s="63">
        <f>algandmed!N89</f>
        <v>42850</v>
      </c>
      <c r="O89" t="str">
        <f>algandmed!O89</f>
        <v>Metall 108mm: +0,7-8,4m; F 93mm: 8,4-10m</v>
      </c>
      <c r="P89" s="59" t="str">
        <f>algandmed!AI89</f>
        <v>AS Lasila Betoon</v>
      </c>
      <c r="Q89" s="59" t="str">
        <f>algandmed!AJ89</f>
        <v>10128422</v>
      </c>
      <c r="R89" s="59" t="str">
        <f>algandmed!AK89</f>
        <v>3226949; lasbet@hot.ee</v>
      </c>
      <c r="S89" s="59">
        <f>algandmed!AL89</f>
        <v>0</v>
      </c>
      <c r="T89" s="59" t="str">
        <f>algandmed!AM89</f>
        <v>Lääne-Viru</v>
      </c>
      <c r="U89" s="59" t="str">
        <f>algandmed!AN89</f>
        <v>Rakvere vald</v>
      </c>
      <c r="V89" s="59" t="str">
        <f>algandmed!AO89</f>
        <v>Korras</v>
      </c>
      <c r="W89" s="59" t="str">
        <f>algandmed!AP89</f>
        <v>VPA on terve. Maapind puuraugu lähiümbruses on ära kaevatud. Päise avamiseks 6-kantvõti 8. Veepinnal naftasaaduste kihti pole.</v>
      </c>
      <c r="X89" s="59" t="str">
        <f>algandmed!AQ89</f>
        <v>Proov võeti pumbaga MP-1</v>
      </c>
      <c r="Y89" s="59" t="str">
        <f>algandmed!AR89</f>
        <v>Proovi võtmisel 29.08.2017 oli vett VPA-s 34l, pumba sügavus 10,4m manteltoru otsast. Proov võeti pärast 4-kordse veekoguse välja pumpamist (16 minutit) sagedusel 150Hz. q 0,14. S 0,05</v>
      </c>
      <c r="Z89" s="59" t="str">
        <f>algandmed!AS89</f>
        <v>Jätkata seiret.</v>
      </c>
      <c r="AA89" s="59" t="str">
        <f>algandmed!AT89</f>
        <v>Jääkreostuse likvideerimise projekti ettevalmistus endistel militaar- ja industriaalaladel, Maves nr-5168</v>
      </c>
    </row>
    <row r="90" spans="1:27">
      <c r="A90">
        <f>algandmed!A90</f>
        <v>0</v>
      </c>
      <c r="B90" t="str">
        <f>algandmed!B90</f>
        <v>PA-1</v>
      </c>
      <c r="C90" t="str">
        <f>algandmed!C90</f>
        <v>JRA0000048</v>
      </c>
      <c r="D90" t="str">
        <f>algandmed!D90</f>
        <v>Maadevahe ABT</v>
      </c>
      <c r="E90" s="59">
        <f>algandmed!E90</f>
        <v>438442.68900000001</v>
      </c>
      <c r="F90" s="59">
        <f>algandmed!F90</f>
        <v>6473447.0590000004</v>
      </c>
      <c r="G90" t="str">
        <f>algandmed!G90</f>
        <v>85801:005:0278</v>
      </c>
      <c r="H90">
        <f>algandmed!H90</f>
        <v>3.63</v>
      </c>
      <c r="I90">
        <f>algandmed!I90</f>
        <v>0.68</v>
      </c>
      <c r="J90">
        <f>algandmed!J90</f>
        <v>7.3</v>
      </c>
      <c r="K90">
        <f>algandmed!K90</f>
        <v>7.3</v>
      </c>
      <c r="L90">
        <f>algandmed!L90</f>
        <v>1.02</v>
      </c>
      <c r="M90">
        <f>algandmed!M90</f>
        <v>2.61</v>
      </c>
      <c r="N90" s="63">
        <f>algandmed!N90</f>
        <v>42829</v>
      </c>
      <c r="O90" t="str">
        <f>algandmed!O90</f>
        <v>Metall 108mm: +0,65-3,4m; 93mm: F 3,4-7,3m</v>
      </c>
      <c r="P90" s="59" t="str">
        <f>algandmed!AI90</f>
        <v>Katrin Kumm</v>
      </c>
      <c r="Q90" s="59" t="str">
        <f>algandmed!AJ90</f>
        <v>46808210022</v>
      </c>
      <c r="R90" s="59">
        <f>algandmed!AK90</f>
        <v>0</v>
      </c>
      <c r="S90" s="59">
        <f>algandmed!AL90</f>
        <v>0</v>
      </c>
      <c r="T90" s="59" t="str">
        <f>algandmed!AM90</f>
        <v>Saare</v>
      </c>
      <c r="U90" s="59" t="str">
        <f>algandmed!AN90</f>
        <v>Valjala vald</v>
      </c>
      <c r="V90" s="59" t="str">
        <f>algandmed!AO90</f>
        <v>Korras</v>
      </c>
      <c r="W90" s="59" t="str">
        <f>algandmed!AP90</f>
        <v>VPA on terve. Avamiseks 6-kantvõti 8. Veepinnal naftasaaduste kihti pole, kuid põhjas on vedel õli.</v>
      </c>
      <c r="X90" s="59" t="str">
        <f>algandmed!AQ90</f>
        <v>Proovi ei võeta, kuna see iseloomustab vaid naftasaaduste lahustuvust vees.</v>
      </c>
      <c r="Y90" s="59" t="str">
        <f>algandmed!AR90</f>
        <v>-</v>
      </c>
      <c r="Z90" s="59" t="str">
        <f>algandmed!AS90</f>
        <v>Säilitada VPA puhastustööde tarbeks. Puhastustööde käigus tuleb selgitada, kas õlikiht VPA tühjaks pumpamise järgselt taastub.</v>
      </c>
      <c r="AA90" s="59" t="str">
        <f>algandmed!AT90</f>
        <v>Saare Teedevalitsuse Maadevahe bituumenibaasi põlevkiviõli reostuse uuring, Maves nr-9011</v>
      </c>
    </row>
    <row r="91" spans="1:27">
      <c r="A91">
        <f>algandmed!A91</f>
        <v>19795</v>
      </c>
      <c r="B91" t="str">
        <f>algandmed!B91</f>
        <v>PA-16</v>
      </c>
      <c r="C91" t="str">
        <f>algandmed!C91</f>
        <v>JRA0000048</v>
      </c>
      <c r="D91" t="str">
        <f>algandmed!D91</f>
        <v>Maadevahe ABT</v>
      </c>
      <c r="E91" s="59">
        <f>algandmed!E91</f>
        <v>438498.94699999999</v>
      </c>
      <c r="F91" s="59">
        <f>algandmed!F91</f>
        <v>6473343.3439999996</v>
      </c>
      <c r="G91" t="str">
        <f>algandmed!G91</f>
        <v>85801:001:1121</v>
      </c>
      <c r="H91">
        <f>algandmed!H91</f>
        <v>4.95</v>
      </c>
      <c r="I91">
        <f>algandmed!I91</f>
        <v>0.45</v>
      </c>
      <c r="J91">
        <f>algandmed!J91</f>
        <v>11.1</v>
      </c>
      <c r="K91">
        <f>algandmed!K91</f>
        <v>10.5</v>
      </c>
      <c r="L91">
        <f>algandmed!L91</f>
        <v>2.41</v>
      </c>
      <c r="M91">
        <f>algandmed!M91</f>
        <v>2.54</v>
      </c>
      <c r="N91" s="63">
        <f>algandmed!N91</f>
        <v>42829</v>
      </c>
      <c r="O91" t="str">
        <f>algandmed!O91</f>
        <v>Metall 127mm: +0,4-7,1m; 98mm: F 7,1-10,5m</v>
      </c>
      <c r="P91" s="59" t="str">
        <f>algandmed!AI91</f>
        <v>Eesti Vabariik</v>
      </c>
      <c r="Q91" s="59" t="str">
        <f>algandmed!AJ91</f>
        <v>-</v>
      </c>
      <c r="R91" s="59">
        <f>algandmed!AK91</f>
        <v>0</v>
      </c>
      <c r="S91" s="59">
        <f>algandmed!AL91</f>
        <v>0</v>
      </c>
      <c r="T91" s="59" t="str">
        <f>algandmed!AM91</f>
        <v>Saare</v>
      </c>
      <c r="U91" s="59" t="str">
        <f>algandmed!AN91</f>
        <v>Valjala vald</v>
      </c>
      <c r="V91" s="59" t="str">
        <f>algandmed!AO91</f>
        <v>Korras</v>
      </c>
      <c r="W91" s="59" t="str">
        <f>algandmed!AP91</f>
        <v>VPA on terve. Avamiseks padrunvõti 14. Veepinnal naftasaaduste kihti ega põhjas paksu õli pole.</v>
      </c>
      <c r="X91" s="59" t="str">
        <f>algandmed!AQ91</f>
        <v>Proov võeti pumbaga MP-1.</v>
      </c>
      <c r="Y91" s="59" t="str">
        <f>algandmed!AR91</f>
        <v>Proovi võtmisel 12.10.2017 oli vett VPA-s 64l, pumba sügavus 9m manteltoru otsast. Proov võeti pärast 1-kordset veekoguse välja pumpamist (5 minutiga alanes veetase pumbani) sagedusel 200Hz. q 0,28. S 6,64</v>
      </c>
      <c r="Z91" s="59" t="str">
        <f>algandmed!AS91</f>
        <v>Jätkata seiret.</v>
      </c>
      <c r="AA91" s="59" t="str">
        <f>algandmed!AT91</f>
        <v>Endise Maadevahe bituumenibaasi pinna- ja põhjavee õlireostus (JRK-74), Maves nr-5197</v>
      </c>
    </row>
    <row r="92" spans="1:27">
      <c r="A92">
        <f>algandmed!A92</f>
        <v>19796</v>
      </c>
      <c r="B92" t="str">
        <f>algandmed!B92</f>
        <v>PA-17</v>
      </c>
      <c r="C92" t="str">
        <f>algandmed!C92</f>
        <v>JRA0000048</v>
      </c>
      <c r="D92" t="str">
        <f>algandmed!D92</f>
        <v>Maadevahe ABT</v>
      </c>
      <c r="E92" s="59">
        <f>algandmed!E92</f>
        <v>438348.29399999999</v>
      </c>
      <c r="F92" s="59">
        <f>algandmed!F92</f>
        <v>6473207.0300000003</v>
      </c>
      <c r="G92" t="str">
        <f>algandmed!G92</f>
        <v>85801:005:0136</v>
      </c>
      <c r="H92">
        <f>algandmed!H92</f>
        <v>4.76</v>
      </c>
      <c r="I92">
        <f>algandmed!I92</f>
        <v>0.73</v>
      </c>
      <c r="J92">
        <f>algandmed!J92</f>
        <v>15.7</v>
      </c>
      <c r="K92">
        <f>algandmed!K92</f>
        <v>15.6</v>
      </c>
      <c r="L92">
        <f>algandmed!L92</f>
        <v>2.09</v>
      </c>
      <c r="M92">
        <f>algandmed!M92</f>
        <v>2.67</v>
      </c>
      <c r="N92" s="63">
        <f>algandmed!N92</f>
        <v>42829</v>
      </c>
      <c r="O92" t="str">
        <f>algandmed!O92</f>
        <v>Metall 127mm: +0,7-6,4m; 98mm: F 6,4-15,6m</v>
      </c>
      <c r="P92" s="59" t="str">
        <f>algandmed!AI92</f>
        <v>Olavi Heinlo</v>
      </c>
      <c r="Q92" s="59" t="str">
        <f>algandmed!AJ92</f>
        <v>37505180227</v>
      </c>
      <c r="R92" s="59">
        <f>algandmed!AK92</f>
        <v>0</v>
      </c>
      <c r="S92" s="59">
        <f>algandmed!AL92</f>
        <v>0</v>
      </c>
      <c r="T92" s="59" t="str">
        <f>algandmed!AM92</f>
        <v>Saare</v>
      </c>
      <c r="U92" s="59" t="str">
        <f>algandmed!AN92</f>
        <v>Valjala vald</v>
      </c>
      <c r="V92" s="59" t="str">
        <f>algandmed!AO92</f>
        <v>Korras</v>
      </c>
      <c r="W92" s="59" t="str">
        <f>algandmed!AP92</f>
        <v>VPA on terve. Avamiseks padrunvõti 14. Veepinnal naftasaaduste kihti ega põhjas paksu õli pole.</v>
      </c>
      <c r="X92" s="59" t="str">
        <f>algandmed!AQ92</f>
        <v>Proov võeti pumbaga MP-1.</v>
      </c>
      <c r="Y92" s="59" t="str">
        <f>algandmed!AR92</f>
        <v>Proovi võtmisel 12.10.2017 oli vett VPA-s 101l, pumba sügavus 9m manteltoru otsast. Proov võeti pärast 1-kordset veekoguse välja pumpamist (10 minutiga alanes veetase pumbani) sagedusel 150Hz. q 0,18. S 6,95</v>
      </c>
      <c r="Z92" s="59" t="str">
        <f>algandmed!AS92</f>
        <v>Jätkata seiret.</v>
      </c>
      <c r="AA92" s="59" t="str">
        <f>algandmed!AT92</f>
        <v>Endise Maadevahe bituumenibaasi pinna- ja põhjavee õlireostus (JRK-74), Maves nr-5197</v>
      </c>
    </row>
    <row r="93" spans="1:27">
      <c r="A93">
        <f>algandmed!A93</f>
        <v>0</v>
      </c>
      <c r="B93" t="str">
        <f>algandmed!B93</f>
        <v>VPA-1</v>
      </c>
      <c r="C93" t="str">
        <f>algandmed!C93</f>
        <v>JRA0000048</v>
      </c>
      <c r="D93" t="str">
        <f>algandmed!D93</f>
        <v>Maadevahe ABT</v>
      </c>
      <c r="E93" s="59">
        <f>algandmed!E93</f>
        <v>438453.23100000003</v>
      </c>
      <c r="F93" s="59">
        <f>algandmed!F93</f>
        <v>6473329.057</v>
      </c>
      <c r="G93" t="str">
        <f>algandmed!G93</f>
        <v>85801:001:1121</v>
      </c>
      <c r="H93">
        <f>algandmed!H93</f>
        <v>5.14</v>
      </c>
      <c r="I93">
        <f>algandmed!I93</f>
        <v>0.42</v>
      </c>
      <c r="J93">
        <f>algandmed!J93</f>
        <v>5.0999999999999996</v>
      </c>
      <c r="K93">
        <f>algandmed!K93</f>
        <v>5.0999999999999996</v>
      </c>
      <c r="L93">
        <f>algandmed!L93</f>
        <v>2.0099999999999998</v>
      </c>
      <c r="M93">
        <f>algandmed!M93</f>
        <v>3.13</v>
      </c>
      <c r="N93" s="63">
        <f>algandmed!N93</f>
        <v>42829</v>
      </c>
      <c r="O93" t="str">
        <f>algandmed!O93</f>
        <v>Metall 108mm: +0,4-3,6m; 93mm: F 3,6-5,1m</v>
      </c>
      <c r="P93" s="59" t="str">
        <f>algandmed!AI93</f>
        <v>Eesti Vabariik</v>
      </c>
      <c r="Q93" s="59" t="str">
        <f>algandmed!AJ93</f>
        <v>-</v>
      </c>
      <c r="R93" s="59">
        <f>algandmed!AK93</f>
        <v>0</v>
      </c>
      <c r="S93" s="59">
        <f>algandmed!AL93</f>
        <v>0</v>
      </c>
      <c r="T93" s="59" t="str">
        <f>algandmed!AM93</f>
        <v>Saare</v>
      </c>
      <c r="U93" s="59" t="str">
        <f>algandmed!AN93</f>
        <v>Valjala vald</v>
      </c>
      <c r="V93" s="59" t="str">
        <f>algandmed!AO93</f>
        <v>Korras</v>
      </c>
      <c r="W93" s="59" t="str">
        <f>algandmed!AP93</f>
        <v>VPA on terve. Avamiseks padrunvõti 14. Veepinnal naftasaaduste kihti pole, kuid põhjas on paks vedel õli</v>
      </c>
      <c r="X93" s="59" t="str">
        <f>algandmed!AQ93</f>
        <v>Proovi ei võeta, kuna see iseloomustab vaid naftasaaduste lahustuvust vees.</v>
      </c>
      <c r="Y93" s="59" t="str">
        <f>algandmed!AR93</f>
        <v>-</v>
      </c>
      <c r="Z93" s="59" t="str">
        <f>algandmed!AS93</f>
        <v>Säilitada VPA puhastustööde tarbeks. Puhastustööde käigus tuleb selgitada, kas õlikiht VPA tühjaks pumpamise järgselt taastub.</v>
      </c>
      <c r="AA93" s="59" t="str">
        <f>algandmed!AT93</f>
        <v>Endise Maadevahe bituumenibaasi jääkreostuse uurimine ja seirevõrgu rajamine, Maves nr-4096</v>
      </c>
    </row>
    <row r="94" spans="1:27">
      <c r="A94">
        <f>algandmed!A94</f>
        <v>0</v>
      </c>
      <c r="B94" t="str">
        <f>algandmed!B94</f>
        <v>VPA-2</v>
      </c>
      <c r="C94" t="str">
        <f>algandmed!C94</f>
        <v>JRA0000048</v>
      </c>
      <c r="D94" t="str">
        <f>algandmed!D94</f>
        <v>Maadevahe ABT</v>
      </c>
      <c r="E94" s="59">
        <f>algandmed!E94</f>
        <v>438371.212</v>
      </c>
      <c r="F94" s="59">
        <f>algandmed!F94</f>
        <v>6473333.6090000002</v>
      </c>
      <c r="G94" t="str">
        <f>algandmed!G94</f>
        <v>85801:005:0278</v>
      </c>
      <c r="H94">
        <f>algandmed!H94</f>
        <v>5.34</v>
      </c>
      <c r="I94">
        <f>algandmed!I94</f>
        <v>0.19</v>
      </c>
      <c r="J94">
        <f>algandmed!J94</f>
        <v>4.5999999999999996</v>
      </c>
      <c r="K94">
        <f>algandmed!K94</f>
        <v>5.2</v>
      </c>
      <c r="L94">
        <f>algandmed!L94</f>
        <v>2.67</v>
      </c>
      <c r="M94">
        <f>algandmed!M94</f>
        <v>2.67</v>
      </c>
      <c r="N94" s="63">
        <f>algandmed!N94</f>
        <v>42829</v>
      </c>
      <c r="O94" t="str">
        <f>algandmed!O94</f>
        <v>Metall 108mm: +0,2-3,8m; 93mm: F 3,8-5,2m</v>
      </c>
      <c r="P94" s="59" t="str">
        <f>algandmed!AI94</f>
        <v>Katrin Kumm</v>
      </c>
      <c r="Q94" s="59" t="str">
        <f>algandmed!AJ94</f>
        <v>46808210022</v>
      </c>
      <c r="R94" s="59">
        <f>algandmed!AK94</f>
        <v>0</v>
      </c>
      <c r="S94" s="59">
        <f>algandmed!AL94</f>
        <v>0</v>
      </c>
      <c r="T94" s="59" t="str">
        <f>algandmed!AM94</f>
        <v>Saare</v>
      </c>
      <c r="U94" s="59" t="str">
        <f>algandmed!AN94</f>
        <v>Valjala vald</v>
      </c>
      <c r="V94" s="59" t="str">
        <f>algandmed!AO94</f>
        <v>Korras</v>
      </c>
      <c r="W94" s="59" t="str">
        <f>algandmed!AP94</f>
        <v>VPA on terve. Avamiseks padrunvõti 14. Algne VPA sügavus oli 5,6m. Veepinnal naftasaaduste kihti ega põhjas paksu õli pole.</v>
      </c>
      <c r="X94" s="59" t="str">
        <f>algandmed!AQ94</f>
        <v>Proov võeti pumbaga MP-1. Võib esineda võimalus, et naftasaadused tulevad pumpamisel VPA-sse.</v>
      </c>
      <c r="Y94" s="59" t="str">
        <f>algandmed!AR94</f>
        <v>Proovi võtmisel 12.10.2017 oli vett VPA-s 18l, pumba sügavus 4,8m manteltoru otsast. Proov võeti pärast 4-kordse veekoguse välja pumpamist (10 minutit) sagedusel 113Hz. Vesi haises naftasaaduste ja/või põlevkiviõli järgi. q 0,11. S 0,76</v>
      </c>
      <c r="Z94" s="59" t="str">
        <f>algandmed!AS94</f>
        <v>Jätkata seiret.</v>
      </c>
      <c r="AA94" s="59" t="str">
        <f>algandmed!AT94</f>
        <v>Endise Maadevahe bituumenibaasi jääkreostuse uurimine ja seirevõrgu rajamine, Maves nr-4096</v>
      </c>
    </row>
    <row r="95" spans="1:27">
      <c r="A95">
        <f>algandmed!A95</f>
        <v>0</v>
      </c>
      <c r="B95" t="str">
        <f>algandmed!B95</f>
        <v>VPA-3</v>
      </c>
      <c r="C95" t="str">
        <f>algandmed!C95</f>
        <v>JRA0000048</v>
      </c>
      <c r="D95" t="str">
        <f>algandmed!D95</f>
        <v>Maadevahe ABT</v>
      </c>
      <c r="E95" s="59">
        <f>algandmed!E95</f>
        <v>438368.75900000002</v>
      </c>
      <c r="F95" s="59">
        <f>algandmed!F95</f>
        <v>6473422.1150000002</v>
      </c>
      <c r="G95" t="str">
        <f>algandmed!G95</f>
        <v>85801:005:0278</v>
      </c>
      <c r="H95">
        <f>algandmed!H95</f>
        <v>3.48</v>
      </c>
      <c r="I95">
        <f>algandmed!I95</f>
        <v>0.56999999999999995</v>
      </c>
      <c r="J95">
        <f>algandmed!J95</f>
        <v>4.04</v>
      </c>
      <c r="K95">
        <f>algandmed!K95</f>
        <v>4</v>
      </c>
      <c r="L95">
        <f>algandmed!L95</f>
        <v>0.96</v>
      </c>
      <c r="M95">
        <f>algandmed!M95</f>
        <v>2.52</v>
      </c>
      <c r="N95" s="63">
        <f>algandmed!N95</f>
        <v>42829</v>
      </c>
      <c r="O95" t="str">
        <f>algandmed!O95</f>
        <v>Metall 108mm: +0,55-2,95m; 93mm: F 2,95-4,0m</v>
      </c>
      <c r="P95" s="59" t="str">
        <f>algandmed!AI95</f>
        <v>Katrin Kumm</v>
      </c>
      <c r="Q95" s="59" t="str">
        <f>algandmed!AJ95</f>
        <v>46808210022</v>
      </c>
      <c r="R95" s="59">
        <f>algandmed!AK95</f>
        <v>0</v>
      </c>
      <c r="S95" s="59">
        <f>algandmed!AL95</f>
        <v>0</v>
      </c>
      <c r="T95" s="59" t="str">
        <f>algandmed!AM95</f>
        <v>Saare</v>
      </c>
      <c r="U95" s="59" t="str">
        <f>algandmed!AN95</f>
        <v>Valjala vald</v>
      </c>
      <c r="V95" s="59" t="str">
        <f>algandmed!AO95</f>
        <v>Korras</v>
      </c>
      <c r="W95" s="59" t="str">
        <f>algandmed!AP95</f>
        <v>VPA on terve. Avamiseks kuuskantvõti 8. Veepinnal naftasaaduste kihti pole, kuid põhjas on 32cm paksu vedelat õli.</v>
      </c>
      <c r="X95" s="59" t="str">
        <f>algandmed!AQ95</f>
        <v>Proovi ei võeta, kuna see iseloomustab vaid naftasaaduste lahustuvust vees.</v>
      </c>
      <c r="Y95" s="59" t="str">
        <f>algandmed!AR95</f>
        <v>-</v>
      </c>
      <c r="Z95" s="59" t="str">
        <f>algandmed!AS95</f>
        <v>Säilitada VPA puhastustööde tarbeks. Puhastustööde käigus tuleb selgitada, kas õlikiht VPA tühjaks pumpamise järgselt taastub.</v>
      </c>
      <c r="AA95" s="59" t="str">
        <f>algandmed!AT95</f>
        <v>Endise Maadevahe bituumenibaasi jääkreostuse uurimine ja seirevõrgu rajamine, Maves nr-4096</v>
      </c>
    </row>
    <row r="96" spans="1:27">
      <c r="A96">
        <f>algandmed!A96</f>
        <v>0</v>
      </c>
      <c r="B96" t="str">
        <f>algandmed!B96</f>
        <v>VPA-4</v>
      </c>
      <c r="C96" t="str">
        <f>algandmed!C96</f>
        <v>JRA0000048</v>
      </c>
      <c r="D96" t="str">
        <f>algandmed!D96</f>
        <v>Maadevahe ABT</v>
      </c>
      <c r="E96" s="59">
        <f>algandmed!E96</f>
        <v>438416.35399999999</v>
      </c>
      <c r="F96" s="59">
        <f>algandmed!F96</f>
        <v>6473450.0619999999</v>
      </c>
      <c r="G96" t="str">
        <f>algandmed!G96</f>
        <v>85801:001:1121</v>
      </c>
      <c r="H96">
        <f>algandmed!H96</f>
        <v>3.38</v>
      </c>
      <c r="I96">
        <f>algandmed!I96</f>
        <v>0.27</v>
      </c>
      <c r="J96">
        <f>algandmed!J96</f>
        <v>4.04</v>
      </c>
      <c r="K96">
        <f>algandmed!K96</f>
        <v>4</v>
      </c>
      <c r="L96">
        <f>algandmed!L96</f>
        <v>1.04</v>
      </c>
      <c r="M96">
        <f>algandmed!M96</f>
        <v>2.34</v>
      </c>
      <c r="N96" s="63">
        <f>algandmed!N96</f>
        <v>42829</v>
      </c>
      <c r="O96" t="str">
        <f>algandmed!O96</f>
        <v>Metall 108mm: +0,25-3,25m; 93mm: F 3,25-4,0m</v>
      </c>
      <c r="P96" s="59" t="str">
        <f>algandmed!AI96</f>
        <v>Eesti Vabariik</v>
      </c>
      <c r="Q96" s="59" t="str">
        <f>algandmed!AJ96</f>
        <v>-</v>
      </c>
      <c r="R96" s="59">
        <f>algandmed!AK96</f>
        <v>0</v>
      </c>
      <c r="S96" s="59">
        <f>algandmed!AL96</f>
        <v>0</v>
      </c>
      <c r="T96" s="59" t="str">
        <f>algandmed!AM96</f>
        <v>Saare</v>
      </c>
      <c r="U96" s="59" t="str">
        <f>algandmed!AN96</f>
        <v>Valjala vald</v>
      </c>
      <c r="V96" s="59" t="str">
        <f>algandmed!AO96</f>
        <v>Korras</v>
      </c>
      <c r="W96" s="59" t="str">
        <f>algandmed!AP96</f>
        <v>VPA on terve. Avamiseks padrunvõti 14. Veepinnal naftasaaduste kihti pole, kuid põhjas on 10cm paksu õli.</v>
      </c>
      <c r="X96" s="59" t="str">
        <f>algandmed!AQ96</f>
        <v>Proovi ei võeta, kuna see iseloomustab vaid naftasaaduste lahustuvust vees.</v>
      </c>
      <c r="Y96" s="59" t="str">
        <f>algandmed!AR96</f>
        <v>-</v>
      </c>
      <c r="Z96" s="59" t="str">
        <f>algandmed!AS96</f>
        <v>Säilitada VPA puhastustööde tarbeks. Puhastustööde käigus tuleb selgitada, kas õlikiht VPA tühjaks pumpamise järgselt taastub.</v>
      </c>
      <c r="AA96" s="59" t="str">
        <f>algandmed!AT96</f>
        <v>Endise Maadevahe bituumenibaasi jääkreostuse uurimine ja seirevõrgu rajamine, Maves nr-4096</v>
      </c>
    </row>
    <row r="97" spans="1:27">
      <c r="A97">
        <f>algandmed!A97</f>
        <v>0</v>
      </c>
      <c r="B97" t="str">
        <f>algandmed!B97</f>
        <v>VPA-4a</v>
      </c>
      <c r="C97" t="str">
        <f>algandmed!C97</f>
        <v>JRA0000048</v>
      </c>
      <c r="D97" t="str">
        <f>algandmed!D97</f>
        <v>Maadevahe ABT</v>
      </c>
      <c r="E97" s="59">
        <f>algandmed!E97</f>
        <v>438416.66600000003</v>
      </c>
      <c r="F97" s="59">
        <f>algandmed!F97</f>
        <v>6473449.3540000003</v>
      </c>
      <c r="G97" t="str">
        <f>algandmed!G97</f>
        <v>85801:001:1121</v>
      </c>
      <c r="H97">
        <f>algandmed!H97</f>
        <v>3.58</v>
      </c>
      <c r="I97">
        <f>algandmed!I97</f>
        <v>0.48</v>
      </c>
      <c r="J97">
        <f>algandmed!J97</f>
        <v>3.45</v>
      </c>
      <c r="K97">
        <f>algandmed!K97</f>
        <v>3.35</v>
      </c>
      <c r="L97">
        <f>algandmed!L97</f>
        <v>1.23</v>
      </c>
      <c r="M97">
        <f>algandmed!M97</f>
        <v>2.35</v>
      </c>
      <c r="N97" s="63">
        <f>algandmed!N97</f>
        <v>42829</v>
      </c>
      <c r="O97" t="str">
        <f>algandmed!O97</f>
        <v>Metall 108mm: +0,45-1,55m; PVC 63mm: 0,45-3,35m F 1,35-3,35m</v>
      </c>
      <c r="P97" s="59" t="str">
        <f>algandmed!AI97</f>
        <v>Eesti Vabariik</v>
      </c>
      <c r="Q97" s="59" t="str">
        <f>algandmed!AJ97</f>
        <v>-</v>
      </c>
      <c r="R97" s="59">
        <f>algandmed!AK97</f>
        <v>0</v>
      </c>
      <c r="S97" s="59">
        <f>algandmed!AL97</f>
        <v>0</v>
      </c>
      <c r="T97" s="59" t="str">
        <f>algandmed!AM97</f>
        <v>Saare</v>
      </c>
      <c r="U97" s="59" t="str">
        <f>algandmed!AN97</f>
        <v>Valjala vald</v>
      </c>
      <c r="V97" s="59" t="str">
        <f>algandmed!AO97</f>
        <v>Korras</v>
      </c>
      <c r="W97" s="59" t="str">
        <f>algandmed!AP97</f>
        <v>VPA on terve. Avamiseks padrunvõti 14; sisemine plasttoru +0,43m maapinnast. Veepinnal naftasaaduste kihti pole, kuid põhjas on pehme sete - õli.</v>
      </c>
      <c r="X97" s="59" t="str">
        <f>algandmed!AQ97</f>
        <v>Proovi ei võeta, kuna see iseloomustab vaid naftasaaduste lahustuvust vees.</v>
      </c>
      <c r="Y97" s="59" t="str">
        <f>algandmed!AR97</f>
        <v>-</v>
      </c>
      <c r="Z97" s="59" t="str">
        <f>algandmed!AS97</f>
        <v>Säilitada VPA puhastustööde tarbeks. Puhastustööde käigus tuleb selgitada, kas õlikiht VPA tühjaks pumpamise järgselt taastub.</v>
      </c>
      <c r="AA97" s="59" t="str">
        <f>algandmed!AT97</f>
        <v>Endise Maadevahe bituumenibaasi jääkreostuse uurimine ja seirevõrgu rajamine, Maves nr-4096</v>
      </c>
    </row>
    <row r="98" spans="1:27">
      <c r="A98">
        <f>algandmed!A98</f>
        <v>0</v>
      </c>
      <c r="B98" t="str">
        <f>algandmed!B98</f>
        <v>VPA-5</v>
      </c>
      <c r="C98" t="str">
        <f>algandmed!C98</f>
        <v>JRA0000048</v>
      </c>
      <c r="D98" t="str">
        <f>algandmed!D98</f>
        <v>Maadevahe ABT</v>
      </c>
      <c r="E98" s="59">
        <f>algandmed!E98</f>
        <v>438488.48100000003</v>
      </c>
      <c r="F98" s="59">
        <f>algandmed!F98</f>
        <v>6473404.1950000003</v>
      </c>
      <c r="G98" t="str">
        <f>algandmed!G98</f>
        <v>85801:001:1121</v>
      </c>
      <c r="H98">
        <f>algandmed!H98</f>
        <v>3.01</v>
      </c>
      <c r="I98">
        <f>algandmed!I98</f>
        <v>0.06</v>
      </c>
      <c r="J98">
        <f>algandmed!J98</f>
        <v>3.8</v>
      </c>
      <c r="K98">
        <f>algandmed!K98</f>
        <v>4</v>
      </c>
      <c r="L98">
        <f>algandmed!L98</f>
        <v>0.74</v>
      </c>
      <c r="M98">
        <f>algandmed!M98</f>
        <v>2.2699999999999996</v>
      </c>
      <c r="N98" s="63">
        <f>algandmed!N98</f>
        <v>42829</v>
      </c>
      <c r="O98" t="str">
        <f>algandmed!O98</f>
        <v>Metall 108mm: +0,1-2,9m; 93mm: F 2,9-4,0m</v>
      </c>
      <c r="P98" s="59" t="str">
        <f>algandmed!AI98</f>
        <v>Eesti Vabariik</v>
      </c>
      <c r="Q98" s="59" t="str">
        <f>algandmed!AJ98</f>
        <v>-</v>
      </c>
      <c r="R98" s="59">
        <f>algandmed!AK98</f>
        <v>0</v>
      </c>
      <c r="S98" s="59">
        <f>algandmed!AL98</f>
        <v>0</v>
      </c>
      <c r="T98" s="59" t="str">
        <f>algandmed!AM98</f>
        <v>Saare</v>
      </c>
      <c r="U98" s="59" t="str">
        <f>algandmed!AN98</f>
        <v>Valjala vald</v>
      </c>
      <c r="V98" s="59" t="str">
        <f>algandmed!AO98</f>
        <v>Korras</v>
      </c>
      <c r="W98" s="59" t="str">
        <f>algandmed!AP98</f>
        <v>VPA on terve. Avamiseks padrunvõti 14. VPA on võrreldes rajatuga 0,2m madalam. Veepinnal naftasaaduste kihti pole, kuid põhjas 3,7-3,8m on paks õli.</v>
      </c>
      <c r="X98" s="59" t="str">
        <f>algandmed!AQ98</f>
        <v>Proovi ei võeta, kuna see iseloomustab vaid naftasaaduste lahustuvust vees.</v>
      </c>
      <c r="Y98" s="59" t="str">
        <f>algandmed!AR98</f>
        <v>-</v>
      </c>
      <c r="Z98" s="59" t="str">
        <f>algandmed!AS98</f>
        <v>Säilitada VPA puhastustööde tarbeks. Puhastustööde käigus tuleb selgitada, kas õlikiht VPA tühjaks pumpamise järgselt taastub.</v>
      </c>
      <c r="AA98" s="59" t="str">
        <f>algandmed!AT98</f>
        <v>Endise Maadevahe bituumenibaasi jääkreostuse uurimine ja seirevõrgu rajamine, Maves nr-4096</v>
      </c>
    </row>
    <row r="99" spans="1:27">
      <c r="A99">
        <f>algandmed!A99</f>
        <v>0</v>
      </c>
      <c r="B99" t="str">
        <f>algandmed!B99</f>
        <v>VPA-14</v>
      </c>
      <c r="C99" t="str">
        <f>algandmed!C99</f>
        <v>JRA0000048</v>
      </c>
      <c r="D99" t="str">
        <f>algandmed!D99</f>
        <v>Maadevahe ABT</v>
      </c>
      <c r="E99" s="59">
        <f>algandmed!E99</f>
        <v>438423.09</v>
      </c>
      <c r="F99" s="59">
        <f>algandmed!F99</f>
        <v>6473415.5700000003</v>
      </c>
      <c r="G99" t="str">
        <f>algandmed!G99</f>
        <v>85801:001:1121</v>
      </c>
      <c r="H99">
        <f>algandmed!H99</f>
        <v>5.01</v>
      </c>
      <c r="I99">
        <f>algandmed!I99</f>
        <v>0.43</v>
      </c>
      <c r="J99">
        <f>algandmed!J99</f>
        <v>3.88</v>
      </c>
      <c r="K99">
        <f>algandmed!K99</f>
        <v>3.8</v>
      </c>
      <c r="L99">
        <f>algandmed!L99</f>
        <v>2.2400000000000002</v>
      </c>
      <c r="M99">
        <f>algandmed!M99</f>
        <v>2.7699999999999996</v>
      </c>
      <c r="N99" s="63">
        <f>algandmed!N99</f>
        <v>42829</v>
      </c>
      <c r="O99" t="str">
        <f>algandmed!O99</f>
        <v>Metall 108mm: +0,45-1,55m; PVC 63mm: +0,2-3,8m; F 1,8-3,8m</v>
      </c>
      <c r="P99" s="59" t="str">
        <f>algandmed!AI99</f>
        <v>Eesti Vabariik</v>
      </c>
      <c r="Q99" s="59" t="str">
        <f>algandmed!AJ99</f>
        <v>-</v>
      </c>
      <c r="R99" s="59">
        <f>algandmed!AK99</f>
        <v>0</v>
      </c>
      <c r="S99" s="59">
        <f>algandmed!AL99</f>
        <v>0</v>
      </c>
      <c r="T99" s="59" t="str">
        <f>algandmed!AM99</f>
        <v>Saare</v>
      </c>
      <c r="U99" s="59" t="str">
        <f>algandmed!AN99</f>
        <v>Valjala vald</v>
      </c>
      <c r="V99" s="59" t="str">
        <f>algandmed!AO99</f>
        <v>Korras</v>
      </c>
      <c r="W99" s="59" t="str">
        <f>algandmed!AP99</f>
        <v>VPA on terve. Avamiseks 6-kantvõti 8; sisemine plasttoru +0,16m maapinnast. Veepinnal naftasaaduste kihti pole, kuid põhjas on pehme sete - õli.</v>
      </c>
      <c r="X99" s="59" t="str">
        <f>algandmed!AQ99</f>
        <v>Proovi ei võeta, kuna see iseloomustab vaid naftasaaduste lahustuvust vees.</v>
      </c>
      <c r="Y99" s="59" t="str">
        <f>algandmed!AR99</f>
        <v>-</v>
      </c>
      <c r="Z99" s="59" t="str">
        <f>algandmed!AS99</f>
        <v>Säilitada VPA puhastustööde tarbeks. Puhastustööde käigus tuleb selgitada, kas õlikiht VPA tühjaks pumpamise järgselt taastub.</v>
      </c>
      <c r="AA99" s="59" t="str">
        <f>algandmed!AT99</f>
        <v>Endise Maadevahe bituumenibaasi jääkreostuse uurimine ja seirevõrgu rajamine, Maves nr-4096</v>
      </c>
    </row>
    <row r="100" spans="1:27">
      <c r="A100">
        <f>algandmed!A100</f>
        <v>0</v>
      </c>
      <c r="B100" t="str">
        <f>algandmed!B100</f>
        <v>VPA-15</v>
      </c>
      <c r="C100" t="str">
        <f>algandmed!C100</f>
        <v>JRA0000048</v>
      </c>
      <c r="D100" t="str">
        <f>algandmed!D100</f>
        <v>Maadevahe ABT</v>
      </c>
      <c r="E100" s="59">
        <f>algandmed!E100</f>
        <v>438455.08799999999</v>
      </c>
      <c r="F100" s="59">
        <f>algandmed!F100</f>
        <v>6473432.4230000004</v>
      </c>
      <c r="G100" t="str">
        <f>algandmed!G100</f>
        <v>85801:005:0278</v>
      </c>
      <c r="H100">
        <f>algandmed!H100</f>
        <v>3.7</v>
      </c>
      <c r="I100">
        <f>algandmed!I100</f>
        <v>0.63</v>
      </c>
      <c r="J100">
        <f>algandmed!J100</f>
        <v>3</v>
      </c>
      <c r="K100">
        <f>algandmed!K100</f>
        <v>3.1</v>
      </c>
      <c r="L100">
        <f>algandmed!L100</f>
        <v>1.32</v>
      </c>
      <c r="M100">
        <f>algandmed!M100</f>
        <v>2.38</v>
      </c>
      <c r="N100" s="63">
        <f>algandmed!N100</f>
        <v>42829</v>
      </c>
      <c r="O100" t="str">
        <f>algandmed!O100</f>
        <v>Metall 108mm: +0,55-1,45m; PVC 63mm: +0,1-3,1m; F 1,1-3,1m</v>
      </c>
      <c r="P100" s="59" t="str">
        <f>algandmed!AI100</f>
        <v>Katrin Kumm</v>
      </c>
      <c r="Q100" s="59" t="str">
        <f>algandmed!AJ100</f>
        <v>46808210022</v>
      </c>
      <c r="R100" s="59">
        <f>algandmed!AK100</f>
        <v>0</v>
      </c>
      <c r="S100" s="59">
        <f>algandmed!AL100</f>
        <v>0</v>
      </c>
      <c r="T100" s="59" t="str">
        <f>algandmed!AM100</f>
        <v>Saare</v>
      </c>
      <c r="U100" s="59" t="str">
        <f>algandmed!AN100</f>
        <v>Valjala vald</v>
      </c>
      <c r="V100" s="59" t="str">
        <f>algandmed!AO100</f>
        <v>Korras</v>
      </c>
      <c r="W100" s="59" t="str">
        <f>algandmed!AP100</f>
        <v>VPA on terve. Avamiseks 6-kantvõti 8. Veepinnal naftasaaduste kihti pole, kuid põhjas on pehme sete - õli.</v>
      </c>
      <c r="X100" s="59" t="str">
        <f>algandmed!AQ100</f>
        <v>Proovi ei võeta, kuna see iseloomustab vaid naftasaaduste lahustuvust vees.</v>
      </c>
      <c r="Y100" s="59" t="str">
        <f>algandmed!AR100</f>
        <v>-</v>
      </c>
      <c r="Z100" s="59" t="str">
        <f>algandmed!AS100</f>
        <v>Säilitada VPA puhastustööde tarbeks. Puhastustööde käigus tuleb selgitada, kas õlikiht VPA tühjaks pumpamise järgselt taastub.</v>
      </c>
      <c r="AA100" s="59" t="str">
        <f>algandmed!AT100</f>
        <v>Endise Maadevahe bituumenibaasi jääkreostuse uurimine ja seirevõrgu rajamine, Maves nr-4096</v>
      </c>
    </row>
    <row r="101" spans="1:27">
      <c r="A101">
        <f>algandmed!A101</f>
        <v>0</v>
      </c>
      <c r="B101" t="str">
        <f>algandmed!B101</f>
        <v>SK-1</v>
      </c>
      <c r="C101" t="str">
        <f>algandmed!C101</f>
        <v>JRA0000030</v>
      </c>
      <c r="D101" t="str">
        <f>algandmed!D101</f>
        <v>Miinisadam</v>
      </c>
      <c r="E101" s="59">
        <f>algandmed!E101</f>
        <v>540887.49300000002</v>
      </c>
      <c r="F101" s="59">
        <f>algandmed!F101</f>
        <v>6590712.1689999998</v>
      </c>
      <c r="G101" t="str">
        <f>algandmed!G101</f>
        <v>78408:801:0780</v>
      </c>
      <c r="H101">
        <f>algandmed!H101</f>
        <v>7.26</v>
      </c>
      <c r="I101">
        <f>algandmed!I101</f>
        <v>-0.34</v>
      </c>
      <c r="J101">
        <f>algandmed!J101</f>
        <v>4.3899999999999997</v>
      </c>
      <c r="K101">
        <f>algandmed!K101</f>
        <v>4.3899999999999997</v>
      </c>
      <c r="L101">
        <f>algandmed!L101</f>
        <v>3.57</v>
      </c>
      <c r="M101">
        <f>algandmed!M101</f>
        <v>3.69</v>
      </c>
      <c r="N101" s="63">
        <f>algandmed!N101</f>
        <v>42902</v>
      </c>
      <c r="O101" t="str">
        <f>algandmed!O101</f>
        <v>Metall 127mm: 0,34-0,6m; PVC 60mm 0,37-4,39 F 2,39-4,39m</v>
      </c>
      <c r="P101" s="59" t="str">
        <f>algandmed!AI101</f>
        <v>Eesti Vabariik</v>
      </c>
      <c r="Q101" s="59" t="str">
        <f>algandmed!AJ101</f>
        <v>-</v>
      </c>
      <c r="R101" s="59" t="str">
        <f>algandmed!AK101</f>
        <v>5276215 Arko Kidra; Arko.Kidra@kaitseinvesteeringud.ee</v>
      </c>
      <c r="S101" s="59">
        <f>algandmed!AL101</f>
        <v>0</v>
      </c>
      <c r="T101" s="59" t="str">
        <f>algandmed!AM101</f>
        <v>Harju</v>
      </c>
      <c r="U101" s="59" t="str">
        <f>algandmed!AN101</f>
        <v>Tallinn</v>
      </c>
      <c r="V101" s="59" t="str">
        <f>algandmed!AO101</f>
        <v>Korras</v>
      </c>
      <c r="W101" s="59" t="str">
        <f>algandmed!AP101</f>
        <v>VPA on terve. Suue maapinnast allpool väikeses lohus. Päise avamiseks 6-kantvõti 6. Plasttorul on paine või takistus ees. 1m proovivõtutoru läheb vaevu läbi. Veepinnal naftasaaduste kihti pole, vesi rauane.</v>
      </c>
      <c r="X101" s="59" t="str">
        <f>algandmed!AQ101</f>
        <v>Proov võeti baileriga.</v>
      </c>
      <c r="Y101" s="59" t="str">
        <f>algandmed!AR101</f>
        <v>Proovi võtmiseks 09.10.2017 pumbaga MP-1 oli vett vähe, vaid 1,2l. Proov võeti baileriga pärast 1-kordset veekoguse (1,2l) väljavõtmist.</v>
      </c>
      <c r="Z101" s="59" t="str">
        <f>algandmed!AS101</f>
        <v xml:space="preserve">VPA tuleb nõuetekohaselt likvideerida. </v>
      </c>
      <c r="AA101" s="59" t="str">
        <f>algandmed!AT101</f>
        <v>Jääkreostuse likvideerimine endistel sõjaväe- ja tööstusaladel - Süsta sadam. Seirepuuraukude projekt, IPT Projektijuhtimine nr 11-05-0977</v>
      </c>
    </row>
    <row r="102" spans="1:27">
      <c r="A102">
        <f>algandmed!A102</f>
        <v>0</v>
      </c>
      <c r="B102" t="str">
        <f>algandmed!B102</f>
        <v>SK-2</v>
      </c>
      <c r="C102" t="str">
        <f>algandmed!C102</f>
        <v>JRA0000030</v>
      </c>
      <c r="D102" t="str">
        <f>algandmed!D102</f>
        <v>Miinisadam</v>
      </c>
      <c r="E102" s="59">
        <f>algandmed!E102</f>
        <v>540899.49600000004</v>
      </c>
      <c r="F102" s="59">
        <f>algandmed!F102</f>
        <v>6590748.6220000004</v>
      </c>
      <c r="G102" t="str">
        <f>algandmed!G102</f>
        <v>78408:801:0780</v>
      </c>
      <c r="H102">
        <f>algandmed!H102</f>
        <v>3.12</v>
      </c>
      <c r="I102">
        <f>algandmed!I102</f>
        <v>-0.18</v>
      </c>
      <c r="J102">
        <f>algandmed!J102</f>
        <v>2.33</v>
      </c>
      <c r="K102">
        <f>algandmed!K102</f>
        <v>3.1</v>
      </c>
      <c r="L102">
        <f>algandmed!L102</f>
        <v>1.32</v>
      </c>
      <c r="M102">
        <f>algandmed!M102</f>
        <v>1.8</v>
      </c>
      <c r="N102" s="63">
        <f>algandmed!N102</f>
        <v>42902</v>
      </c>
      <c r="O102" t="str">
        <f>algandmed!O102</f>
        <v>Metall 108mm: 0,0-0,3m; PVC 60mm -0,1-3,1m; F 1,1-3,1m</v>
      </c>
      <c r="P102" s="59" t="str">
        <f>algandmed!AI102</f>
        <v>Eesti Vabariik</v>
      </c>
      <c r="Q102" s="59" t="str">
        <f>algandmed!AJ102</f>
        <v>-</v>
      </c>
      <c r="R102" s="59" t="str">
        <f>algandmed!AK102</f>
        <v>5276215 Arko Kidra; Arko.Kidra@kaitseinvesteeringud.ee</v>
      </c>
      <c r="S102" s="59">
        <f>algandmed!AL102</f>
        <v>0</v>
      </c>
      <c r="T102" s="59" t="str">
        <f>algandmed!AM102</f>
        <v>Harju</v>
      </c>
      <c r="U102" s="59" t="str">
        <f>algandmed!AN102</f>
        <v>Tallinn</v>
      </c>
      <c r="V102" s="59" t="str">
        <f>algandmed!AO102</f>
        <v>Korras</v>
      </c>
      <c r="W102" s="59" t="str">
        <f>algandmed!AP102</f>
        <v>VPA on terve. Suue maapinnaga tasa asfaltplatsil, autoparklas. Suue on kaetu väikese malmkaanega. Veepinnal naftasaaduste kihti pole.</v>
      </c>
      <c r="X102" s="59" t="str">
        <f>algandmed!AQ102</f>
        <v>Proov võeti baileriga. Proovi ei saa võtta, kui asfaldialune šaht on üle ujutatud sademevee poolt.</v>
      </c>
      <c r="Y102" s="59" t="str">
        <f>algandmed!AR102</f>
        <v>Proovi võtmiseks 09.10.2017 pumbaga MP-1 oli vett vähe, vaid 2l. Proov võeti baileriga pärast 1-kordset veekoguse (2l) väljavõtmist.</v>
      </c>
      <c r="Z102" s="59" t="str">
        <f>algandmed!AS102</f>
        <v>Jätkata seiret.</v>
      </c>
      <c r="AA102" s="59" t="str">
        <f>algandmed!AT102</f>
        <v>Jääkreostuse likvideerimine endistel sõjaväe- ja tööstusaladel - Süsta sadam. Seirepuuraukude projekt, IPT Projektijuhtimine nr 11-05-0977</v>
      </c>
    </row>
    <row r="103" spans="1:27">
      <c r="A103">
        <f>algandmed!A103</f>
        <v>0</v>
      </c>
      <c r="B103" t="str">
        <f>algandmed!B103</f>
        <v>SK-3</v>
      </c>
      <c r="C103" t="str">
        <f>algandmed!C103</f>
        <v>JRA0000030</v>
      </c>
      <c r="D103" t="str">
        <f>algandmed!D103</f>
        <v>Miinisadam</v>
      </c>
      <c r="E103" s="59">
        <f>algandmed!E103</f>
        <v>540879</v>
      </c>
      <c r="F103" s="59">
        <f>algandmed!F103</f>
        <v>6590768</v>
      </c>
      <c r="G103" t="str">
        <f>algandmed!G103</f>
        <v>78408:801:0780</v>
      </c>
      <c r="H103">
        <f>algandmed!H103</f>
        <v>4.37</v>
      </c>
      <c r="I103">
        <f>algandmed!I103</f>
        <v>0.67</v>
      </c>
      <c r="J103">
        <f>algandmed!J103</f>
        <v>0</v>
      </c>
      <c r="K103">
        <f>algandmed!K103</f>
        <v>3.3</v>
      </c>
      <c r="L103">
        <f>algandmed!L103</f>
        <v>1.91</v>
      </c>
      <c r="M103">
        <f>algandmed!M103</f>
        <v>2.46</v>
      </c>
      <c r="N103" s="63">
        <f>algandmed!N103</f>
        <v>40797</v>
      </c>
      <c r="O103" t="str">
        <f>algandmed!O103</f>
        <v>Metall 108mm: +0,7-0,6m; PVC 60mm +0,7-3,3m; F 1,3-3,3m</v>
      </c>
      <c r="P103" s="59" t="str">
        <f>algandmed!AI103</f>
        <v>Eesti Vabariik</v>
      </c>
      <c r="Q103" s="59" t="str">
        <f>algandmed!AJ103</f>
        <v>-</v>
      </c>
      <c r="R103" s="59" t="str">
        <f>algandmed!AK103</f>
        <v>5276215 Arko Kidra; Arko.Kidra@kaitseinvesteeringud.ee</v>
      </c>
      <c r="S103" s="59">
        <f>algandmed!AL103</f>
        <v>0</v>
      </c>
      <c r="T103" s="59" t="str">
        <f>algandmed!AM103</f>
        <v>Harju</v>
      </c>
      <c r="U103" s="59" t="str">
        <f>algandmed!AN103</f>
        <v>Tallinn</v>
      </c>
      <c r="V103" s="59" t="str">
        <f>algandmed!AO103</f>
        <v>Hävinud/likvideeritud</v>
      </c>
      <c r="W103" s="59" t="str">
        <f>algandmed!AP103</f>
        <v>Likvideeritud</v>
      </c>
      <c r="X103" s="59" t="str">
        <f>algandmed!AQ103</f>
        <v>-</v>
      </c>
      <c r="Y103" s="59" t="str">
        <f>algandmed!AR103</f>
        <v>-</v>
      </c>
      <c r="Z103" s="59" t="str">
        <f>algandmed!AS103</f>
        <v>-</v>
      </c>
      <c r="AA103" s="59" t="str">
        <f>algandmed!AT103</f>
        <v>Jääkreostuse likvideerimine endistel sõjaväe- ja tööstusaladel - Süsta sadam. Seirepuuraukude projekt, IPT Projektijuhtimine nr 11-05-0977</v>
      </c>
    </row>
    <row r="104" spans="1:27">
      <c r="A104">
        <f>algandmed!A104</f>
        <v>19816</v>
      </c>
      <c r="B104" t="str">
        <f>algandmed!B104</f>
        <v>PA-3801</v>
      </c>
      <c r="C104" t="str">
        <f>algandmed!C104</f>
        <v>JRA0000009</v>
      </c>
      <c r="D104" t="str">
        <f>algandmed!D104</f>
        <v>Moonaküla põhjaveereostus</v>
      </c>
      <c r="E104" s="59">
        <f>algandmed!E104</f>
        <v>633347.78</v>
      </c>
      <c r="F104" s="59">
        <f>algandmed!F104</f>
        <v>6582321.0899999999</v>
      </c>
      <c r="G104" t="str">
        <f>algandmed!G104</f>
        <v>66301:030:0011</v>
      </c>
      <c r="H104">
        <f>algandmed!H104</f>
        <v>75.42</v>
      </c>
      <c r="I104">
        <f>algandmed!I104</f>
        <v>0.15</v>
      </c>
      <c r="J104">
        <f>algandmed!J104</f>
        <v>8.5500000000000007</v>
      </c>
      <c r="K104">
        <f>algandmed!K104</f>
        <v>8.5500000000000007</v>
      </c>
      <c r="L104">
        <f>algandmed!L104</f>
        <v>4.6500000000000004</v>
      </c>
      <c r="M104">
        <f>algandmed!M104</f>
        <v>70.77</v>
      </c>
      <c r="N104" s="63">
        <f>algandmed!N104</f>
        <v>42850</v>
      </c>
      <c r="O104" t="str">
        <f>algandmed!O104</f>
        <v>Metall 108mm: +0,5-4,5m; 93mm: F 4,5-8,55m</v>
      </c>
      <c r="P104" s="59" t="str">
        <f>algandmed!AI104</f>
        <v>Merike Lääne</v>
      </c>
      <c r="Q104" s="59" t="str">
        <f>algandmed!AJ104</f>
        <v>46904155230</v>
      </c>
      <c r="R104" s="59">
        <f>algandmed!AK104</f>
        <v>0</v>
      </c>
      <c r="S104" s="59">
        <f>algandmed!AL104</f>
        <v>0</v>
      </c>
      <c r="T104" s="59" t="str">
        <f>algandmed!AM104</f>
        <v>Lääne-Viru</v>
      </c>
      <c r="U104" s="59" t="str">
        <f>algandmed!AN104</f>
        <v>Rakvere linn</v>
      </c>
      <c r="V104" s="59" t="str">
        <f>algandmed!AO104</f>
        <v>Korras</v>
      </c>
      <c r="W104" s="59" t="str">
        <f>algandmed!AP104</f>
        <v>VPA on korras. Asub eramaal, aias sees. Avamiseks 6-kantvõti 8. Veepinnal naftasaaduste kihti pole.</v>
      </c>
      <c r="X104" s="59" t="str">
        <f>algandmed!AQ104</f>
        <v>Proov võeti pumbaga MP-1</v>
      </c>
      <c r="Y104" s="59" t="str">
        <f>algandmed!AR104</f>
        <v>Proovi võtmisel 28.08.2017 oli vett VPA-s 25l, pumba sügavus 8,4m manteltoru otsast. Proov võeti pärast 4-kordse veekoguse välja pumpamist (9 minutit) sagedusel 200Hz. q 0,2. S 0,05</v>
      </c>
      <c r="Z104" s="59" t="str">
        <f>algandmed!AS104</f>
        <v>Jätkata seiret.</v>
      </c>
      <c r="AA104" s="59" t="str">
        <f>algandmed!AT104</f>
        <v>Jääkreostuse likvideerimise projekti ettevalmistus endistel militaar- ja industriaalaladel, Maves nr-5168</v>
      </c>
    </row>
    <row r="105" spans="1:27">
      <c r="A105">
        <f>algandmed!A105</f>
        <v>19817</v>
      </c>
      <c r="B105" t="str">
        <f>algandmed!B105</f>
        <v>PA-3802</v>
      </c>
      <c r="C105" t="str">
        <f>algandmed!C105</f>
        <v>JRA0000009</v>
      </c>
      <c r="D105" t="str">
        <f>algandmed!D105</f>
        <v>Moonaküla põhjaveereostus</v>
      </c>
      <c r="E105" s="59">
        <f>algandmed!E105</f>
        <v>633068.26</v>
      </c>
      <c r="F105" s="59">
        <f>algandmed!F105</f>
        <v>6582398.4400000004</v>
      </c>
      <c r="G105" t="str">
        <f>algandmed!G105</f>
        <v>66301:029:0015</v>
      </c>
      <c r="H105">
        <f>algandmed!H105</f>
        <v>80.739999999999995</v>
      </c>
      <c r="I105">
        <f>algandmed!I105</f>
        <v>0.56999999999999995</v>
      </c>
      <c r="J105">
        <f>algandmed!J105</f>
        <v>13.3</v>
      </c>
      <c r="K105">
        <f>algandmed!K105</f>
        <v>13.3</v>
      </c>
      <c r="L105">
        <f>algandmed!L105</f>
        <v>8.76</v>
      </c>
      <c r="M105">
        <f>algandmed!M105</f>
        <v>71.97999999999999</v>
      </c>
      <c r="N105" s="63">
        <f>algandmed!N105</f>
        <v>42850</v>
      </c>
      <c r="O105" t="str">
        <f>algandmed!O105</f>
        <v>Metall 108mm: +0,7-5,2m; 93mm: F 5,2-13,3m</v>
      </c>
      <c r="P105" s="59" t="str">
        <f>algandmed!AI105</f>
        <v>Rakvere linn</v>
      </c>
      <c r="Q105" s="59" t="str">
        <f>algandmed!AJ105</f>
        <v>-</v>
      </c>
      <c r="R105" s="59">
        <f>algandmed!AK105</f>
        <v>0</v>
      </c>
      <c r="S105" s="59">
        <f>algandmed!AL105</f>
        <v>0</v>
      </c>
      <c r="T105" s="59" t="str">
        <f>algandmed!AM105</f>
        <v>Lääne-Viru</v>
      </c>
      <c r="U105" s="59" t="str">
        <f>algandmed!AN105</f>
        <v>Rakvere linn</v>
      </c>
      <c r="V105" s="59" t="str">
        <f>algandmed!AO105</f>
        <v>Korras</v>
      </c>
      <c r="W105" s="59" t="str">
        <f>algandmed!AP105</f>
        <v>VPA on korras. Avamiseks 6-kantvõti 8. Veepinnal 0,5cm paksune naftasaaduste kiht.</v>
      </c>
      <c r="X105" s="59" t="str">
        <f>algandmed!AQ105</f>
        <v>Proovi ei võeta, kuna see iseloomustab vaid naftasaaduste lahustuvust vees.</v>
      </c>
      <c r="Y105" s="59" t="str">
        <f>algandmed!AR105</f>
        <v>-</v>
      </c>
      <c r="Z105" s="59" t="str">
        <f>algandmed!AS105</f>
        <v>Jätkata seiret.</v>
      </c>
      <c r="AA105" s="59" t="str">
        <f>algandmed!AT105</f>
        <v>Jääkreostuse likvideerimise projekti ettevalmistus endistel militaar- ja industriaalaladel, Maves nr-5168</v>
      </c>
    </row>
    <row r="106" spans="1:27">
      <c r="A106">
        <f>algandmed!A106</f>
        <v>19849</v>
      </c>
      <c r="B106" t="str">
        <f>algandmed!B106</f>
        <v>PA-2907</v>
      </c>
      <c r="C106" t="str">
        <f>algandmed!C106</f>
        <v>JRA0000041</v>
      </c>
      <c r="D106" t="str">
        <f>algandmed!D106</f>
        <v>Narva ABT</v>
      </c>
      <c r="E106" s="59">
        <f>algandmed!E106</f>
        <v>735793.6</v>
      </c>
      <c r="F106" s="59">
        <f>algandmed!F106</f>
        <v>6589192.5999999996</v>
      </c>
      <c r="G106" t="str">
        <f>algandmed!G106</f>
        <v>AT1205250034</v>
      </c>
      <c r="H106">
        <f>algandmed!H106</f>
        <v>28.650000000000002</v>
      </c>
      <c r="I106">
        <f>algandmed!I106</f>
        <v>0.55000000000000004</v>
      </c>
      <c r="J106">
        <f>algandmed!J106</f>
        <v>12.8</v>
      </c>
      <c r="K106">
        <f>algandmed!K106</f>
        <v>12.8</v>
      </c>
      <c r="L106">
        <f>algandmed!L106</f>
        <v>6</v>
      </c>
      <c r="M106">
        <f>algandmed!M106</f>
        <v>22.650000000000002</v>
      </c>
      <c r="N106" s="63">
        <f>algandmed!N106</f>
        <v>38847</v>
      </c>
      <c r="O106" t="str">
        <f>algandmed!O106</f>
        <v>Metall 108mm: +0,55-5,85m; 93mm F 5,85-12,8m</v>
      </c>
      <c r="P106" s="59" t="str">
        <f>algandmed!AI106</f>
        <v>OÜ VK Headus</v>
      </c>
      <c r="Q106" s="59">
        <f>algandmed!AJ106</f>
        <v>10548839</v>
      </c>
      <c r="R106" s="59" t="str">
        <f>algandmed!AK106</f>
        <v>56606985; 3542038; 3572900; headus@hot.ee</v>
      </c>
      <c r="S106" s="59">
        <f>algandmed!AL106</f>
        <v>0</v>
      </c>
      <c r="T106" s="59" t="str">
        <f>algandmed!AM106</f>
        <v>Ida-Viru</v>
      </c>
      <c r="U106" s="59" t="str">
        <f>algandmed!AN106</f>
        <v>Narva linn</v>
      </c>
      <c r="V106" s="59" t="str">
        <f>algandmed!AO106</f>
        <v>Hävinud/likvideeritud</v>
      </c>
      <c r="W106" s="59" t="str">
        <f>algandmed!AP106</f>
        <v>VPA on hävinud.</v>
      </c>
      <c r="X106" s="59" t="str">
        <f>algandmed!AQ106</f>
        <v>-</v>
      </c>
      <c r="Y106" s="59" t="str">
        <f>algandmed!AR106</f>
        <v>-</v>
      </c>
      <c r="Z106" s="59" t="str">
        <f>algandmed!AS106</f>
        <v>-</v>
      </c>
      <c r="AA106" s="59" t="str">
        <f>algandmed!AT106</f>
        <v>Jääkreostuse likvideerimise projekti ettevalmistus endistel militaar- ja industriaalaladel, Maves nr-5168</v>
      </c>
    </row>
    <row r="107" spans="1:27">
      <c r="A107">
        <f>algandmed!A107</f>
        <v>19850</v>
      </c>
      <c r="B107" t="str">
        <f>algandmed!B107</f>
        <v>PA-2914</v>
      </c>
      <c r="C107" t="str">
        <f>algandmed!C107</f>
        <v>JRA0000041</v>
      </c>
      <c r="D107" t="str">
        <f>algandmed!D107</f>
        <v>Narva ABT</v>
      </c>
      <c r="E107" s="59">
        <f>algandmed!E107</f>
        <v>735851.82</v>
      </c>
      <c r="F107" s="59">
        <f>algandmed!F107</f>
        <v>6589135.4500000002</v>
      </c>
      <c r="G107" t="str">
        <f>algandmed!G107</f>
        <v>AT1205250034</v>
      </c>
      <c r="H107">
        <f>algandmed!H107</f>
        <v>28.32</v>
      </c>
      <c r="I107">
        <f>algandmed!I107</f>
        <v>0.67</v>
      </c>
      <c r="J107">
        <f>algandmed!J107</f>
        <v>6</v>
      </c>
      <c r="K107">
        <f>algandmed!K107</f>
        <v>5.95</v>
      </c>
      <c r="L107">
        <f>algandmed!L107</f>
        <v>2.98</v>
      </c>
      <c r="M107">
        <f>algandmed!M107</f>
        <v>25.34</v>
      </c>
      <c r="N107" s="63">
        <f>algandmed!N107</f>
        <v>38847</v>
      </c>
      <c r="O107" t="str">
        <f>algandmed!O107</f>
        <v>Metall 108mm: +0,60-3,45m; 93mm F 3,45-5,95m</v>
      </c>
      <c r="P107" s="59" t="str">
        <f>algandmed!AI107</f>
        <v>OÜ VK Headus</v>
      </c>
      <c r="Q107" s="59">
        <f>algandmed!AJ107</f>
        <v>10548839</v>
      </c>
      <c r="R107" s="59" t="str">
        <f>algandmed!AK107</f>
        <v>56606985; 3542038; 3572900; headus@hot.ee</v>
      </c>
      <c r="S107" s="59">
        <f>algandmed!AL107</f>
        <v>0</v>
      </c>
      <c r="T107" s="59" t="str">
        <f>algandmed!AM107</f>
        <v>Ida-Viru</v>
      </c>
      <c r="U107" s="59" t="str">
        <f>algandmed!AN107</f>
        <v>Narva linn</v>
      </c>
      <c r="V107" s="59" t="str">
        <f>algandmed!AO107</f>
        <v>Korras</v>
      </c>
      <c r="W107" s="59" t="str">
        <f>algandmed!AP107</f>
        <v>VPA on terve. Avamiseks 6-kantvõti 8. Vee peal &gt;1,5m paksune naftasaaduste kiht (varem naftasaaduste kihi paksust ei mõõdetud).</v>
      </c>
      <c r="X107" s="59" t="str">
        <f>algandmed!AQ107</f>
        <v>Proovi ei võeta, kuna see näitaks vaid naftasaaduste lahustuvust vees.</v>
      </c>
      <c r="Y107" s="59" t="str">
        <f>algandmed!AR107</f>
        <v>-</v>
      </c>
      <c r="Z107" s="59" t="str">
        <f>algandmed!AS107</f>
        <v>Eemaldada VPA-st naftasaadused (vajadusel korduvalt) ja jätkata vaba naftasaaduste paksuse või veekvaliteedi seiret</v>
      </c>
      <c r="AA107" s="59" t="str">
        <f>algandmed!AT107</f>
        <v>Jääkreostuse likvideerimise projekti ettevalmistus endistel militaar- ja industriaalaladel, Maves nr-5168</v>
      </c>
    </row>
    <row r="108" spans="1:27">
      <c r="A108">
        <f>algandmed!A108</f>
        <v>0</v>
      </c>
      <c r="B108" t="str">
        <f>algandmed!B108</f>
        <v>VPA-3</v>
      </c>
      <c r="C108" t="str">
        <f>algandmed!C108</f>
        <v>JRA0000041</v>
      </c>
      <c r="D108" t="str">
        <f>algandmed!D108</f>
        <v>Narva ABT</v>
      </c>
      <c r="E108" s="59">
        <f>algandmed!E108</f>
        <v>735838.53</v>
      </c>
      <c r="F108" s="59">
        <f>algandmed!F108</f>
        <v>6589115.54</v>
      </c>
      <c r="G108" t="str">
        <f>algandmed!G108</f>
        <v>AT1205250034</v>
      </c>
      <c r="H108">
        <f>algandmed!H108</f>
        <v>28.6</v>
      </c>
      <c r="I108">
        <f>algandmed!I108</f>
        <v>0.7</v>
      </c>
      <c r="J108">
        <f>algandmed!J108</f>
        <v>9.68</v>
      </c>
      <c r="K108">
        <f>algandmed!K108</f>
        <v>11</v>
      </c>
      <c r="L108">
        <f>algandmed!L108</f>
        <v>2.7</v>
      </c>
      <c r="M108">
        <f>algandmed!M108</f>
        <v>25.900000000000002</v>
      </c>
      <c r="N108" s="63">
        <f>algandmed!N108</f>
        <v>42843</v>
      </c>
      <c r="O108" t="str">
        <f>algandmed!O108</f>
        <v>R/Vmetall 114,3mm: +0,6-0,9m; HDPE 90mm: +0,6-0,9m; F 0,9-11,0m</v>
      </c>
      <c r="P108" s="59" t="str">
        <f>algandmed!AI108</f>
        <v>OÜ VK Headus</v>
      </c>
      <c r="Q108" s="59">
        <f>algandmed!AJ108</f>
        <v>10548839</v>
      </c>
      <c r="R108" s="59" t="str">
        <f>algandmed!AK108</f>
        <v>56606985; 3542038; 3572900; headus@hot.ee</v>
      </c>
      <c r="S108" s="59">
        <f>algandmed!AL108</f>
        <v>0</v>
      </c>
      <c r="T108" s="59" t="str">
        <f>algandmed!AM108</f>
        <v>Ida-Viru</v>
      </c>
      <c r="U108" s="59" t="str">
        <f>algandmed!AN108</f>
        <v>Narva linn</v>
      </c>
      <c r="V108" s="59" t="str">
        <f>algandmed!AO108</f>
        <v>Korras</v>
      </c>
      <c r="W108" s="59" t="str">
        <f>algandmed!AP108</f>
        <v>VPA on terve. Avamiseks 6-kantvõti 8. Plasttoru 8cm metalltorust madalamal. Vee peal 5cm paksune naftasaaduste kiht (varem naftasaaduste kihi paksust ei mõõdetud), põhjas pehme sete (võib-olla paks õli). Algne sügavus oli oli 11m.</v>
      </c>
      <c r="X108" s="59" t="str">
        <f>algandmed!AQ108</f>
        <v>Proovi ei võeta, kuna see näitaks vaid naftasaaduste lahustuvust vees.</v>
      </c>
      <c r="Y108" s="59" t="str">
        <f>algandmed!AR108</f>
        <v>-</v>
      </c>
      <c r="Z108" s="59" t="str">
        <f>algandmed!AS108</f>
        <v>Eemaldada VPA-st naftasaadused (vajadusel korduvalt) ja jätkata vaba naftasaaduste paksuse või veekvaliteedi seiret</v>
      </c>
      <c r="AA108" s="59" t="str">
        <f>algandmed!AT108</f>
        <v>Seirepuuraugu projekt No JR29, Maves nr-11101</v>
      </c>
    </row>
    <row r="109" spans="1:27">
      <c r="A109">
        <f>algandmed!A109</f>
        <v>0</v>
      </c>
      <c r="B109" t="str">
        <f>algandmed!B109</f>
        <v>PA-1</v>
      </c>
      <c r="C109" t="str">
        <f>algandmed!C109</f>
        <v>JRA0000183</v>
      </c>
      <c r="D109" t="str">
        <f>algandmed!D109</f>
        <v>Oriküla side- ja õhukaitseväeosa</v>
      </c>
      <c r="E109" s="59">
        <f>algandmed!E109</f>
        <v>401889.353</v>
      </c>
      <c r="F109" s="59">
        <f>algandmed!F109</f>
        <v>6465275.335</v>
      </c>
      <c r="G109" t="str">
        <f>algandmed!G109</f>
        <v>37301:005:0001</v>
      </c>
      <c r="H109">
        <f>algandmed!H109</f>
        <v>11.27</v>
      </c>
      <c r="I109">
        <f>algandmed!I109</f>
        <v>0.74</v>
      </c>
      <c r="J109">
        <f>algandmed!J109</f>
        <v>12.4</v>
      </c>
      <c r="K109">
        <f>algandmed!K109</f>
        <v>12.7</v>
      </c>
      <c r="L109">
        <f>algandmed!L109</f>
        <v>4.72</v>
      </c>
      <c r="M109">
        <f>algandmed!M109</f>
        <v>6.55</v>
      </c>
      <c r="N109" s="63">
        <f>algandmed!N109</f>
        <v>42817</v>
      </c>
      <c r="O109" t="str">
        <f>algandmed!O109</f>
        <v>Metall 121mm: +0,75-1,95m; 98mm: F 1,95-12,7m</v>
      </c>
      <c r="P109" s="59" t="str">
        <f>algandmed!AI109</f>
        <v>AS Level</v>
      </c>
      <c r="Q109" s="59" t="str">
        <f>algandmed!AJ109</f>
        <v>10216072</v>
      </c>
      <c r="R109" s="59" t="str">
        <f>algandmed!AK109</f>
        <v>4557208; 5056584; info@level.ee</v>
      </c>
      <c r="S109" s="59">
        <f>algandmed!AL109</f>
        <v>0</v>
      </c>
      <c r="T109" s="59" t="str">
        <f>algandmed!AM109</f>
        <v>Saare</v>
      </c>
      <c r="U109" s="59" t="str">
        <f>algandmed!AN109</f>
        <v>Lääne-Saare</v>
      </c>
      <c r="V109" s="59" t="str">
        <f>algandmed!AO109</f>
        <v>Korras</v>
      </c>
      <c r="W109" s="59" t="str">
        <f>algandmed!AP109</f>
        <v>VPA on terve. Päise avamiseks padrunvõti 17. Veepinnal naftasaaduste kihti pole.</v>
      </c>
      <c r="X109" s="59" t="str">
        <f>algandmed!AQ109</f>
        <v>Proov võeti pumbaga MP-1.</v>
      </c>
      <c r="Y109" s="59" t="str">
        <f>algandmed!AR109</f>
        <v>Proovi võtmisel 13.10.2017 oli vett VPA-s 77l, pumba sügavus 12,9m manteltoru otsast. Proov võeti pärast 4-kordse veekoguse välja pumpamist (16 minutit) sagedusel 250Hz. q 0,32. S 0,22</v>
      </c>
      <c r="Z109" s="59" t="str">
        <f>algandmed!AS109</f>
        <v>Jätkata seiret.</v>
      </c>
      <c r="AA109" s="59" t="str">
        <f>algandmed!AT109</f>
        <v>Oriküla õhukaitseväeosa põhjavee reostuse kaardistamine, Maves nr-34/97</v>
      </c>
    </row>
    <row r="110" spans="1:27">
      <c r="A110">
        <f>algandmed!A110</f>
        <v>0</v>
      </c>
      <c r="B110" t="str">
        <f>algandmed!B110</f>
        <v>PA-2</v>
      </c>
      <c r="C110" t="str">
        <f>algandmed!C110</f>
        <v>JRA0000183</v>
      </c>
      <c r="D110" t="str">
        <f>algandmed!D110</f>
        <v>Oriküla side- ja õhukaitseväeosa</v>
      </c>
      <c r="E110" s="59">
        <f>algandmed!E110</f>
        <v>401874.74200000003</v>
      </c>
      <c r="F110" s="59">
        <f>algandmed!F110</f>
        <v>6465400.6679999996</v>
      </c>
      <c r="G110" t="str">
        <f>algandmed!G110</f>
        <v>37301:005:0001</v>
      </c>
      <c r="H110">
        <f>algandmed!H110</f>
        <v>12.04</v>
      </c>
      <c r="I110">
        <f>algandmed!I110</f>
        <v>0.4</v>
      </c>
      <c r="J110">
        <f>algandmed!J110</f>
        <v>0</v>
      </c>
      <c r="K110">
        <f>algandmed!K110</f>
        <v>14</v>
      </c>
      <c r="L110">
        <f>algandmed!L110</f>
        <v>5.4</v>
      </c>
      <c r="M110">
        <f>algandmed!M110</f>
        <v>6.6399999999999988</v>
      </c>
      <c r="N110" s="63">
        <f>algandmed!N110</f>
        <v>42817</v>
      </c>
      <c r="O110" t="str">
        <f>algandmed!O110</f>
        <v>Metall 121mm: +0,4-1,6m; 98mm: F 1,6-14,0m</v>
      </c>
      <c r="P110" s="59" t="str">
        <f>algandmed!AI110</f>
        <v>AS Level</v>
      </c>
      <c r="Q110" s="59" t="str">
        <f>algandmed!AJ110</f>
        <v>10216072</v>
      </c>
      <c r="R110" s="59" t="str">
        <f>algandmed!AK110</f>
        <v>4557208; 5056584; info@level.ee</v>
      </c>
      <c r="S110" s="59">
        <f>algandmed!AL110</f>
        <v>0</v>
      </c>
      <c r="T110" s="59" t="str">
        <f>algandmed!AM110</f>
        <v>Saare</v>
      </c>
      <c r="U110" s="59" t="str">
        <f>algandmed!AN110</f>
        <v>Lääne-Saare</v>
      </c>
      <c r="V110" s="59" t="str">
        <f>algandmed!AO110</f>
        <v>Avariis</v>
      </c>
      <c r="W110" s="59" t="str">
        <f>algandmed!AP110</f>
        <v>Kaitsetoru on maha sõidetud.</v>
      </c>
      <c r="X110" s="59" t="str">
        <f>algandmed!AQ110</f>
        <v>Proovi ei võetud.</v>
      </c>
      <c r="Y110" s="59" t="str">
        <f>algandmed!AR110</f>
        <v>-</v>
      </c>
      <c r="Z110" s="59" t="str">
        <f>algandmed!AS110</f>
        <v>VPA tuleb taastada reostuse leviku selgitamiseks kütusehoidlast põhja suunas.</v>
      </c>
      <c r="AA110" s="59" t="str">
        <f>algandmed!AT110</f>
        <v>Oriküla õhukaitseväeosa põhjavee reostuse kaardistamine, Maves nr-34/97</v>
      </c>
    </row>
    <row r="111" spans="1:27">
      <c r="A111">
        <f>algandmed!A111</f>
        <v>0</v>
      </c>
      <c r="B111" t="str">
        <f>algandmed!B111</f>
        <v>PA-3</v>
      </c>
      <c r="C111" t="str">
        <f>algandmed!C111</f>
        <v>JRA0000183</v>
      </c>
      <c r="D111" t="str">
        <f>algandmed!D111</f>
        <v>Oriküla side- ja õhukaitseväeosa</v>
      </c>
      <c r="E111" s="59">
        <f>algandmed!E111</f>
        <v>401967.55499999999</v>
      </c>
      <c r="F111" s="59">
        <f>algandmed!F111</f>
        <v>6465408.6299999999</v>
      </c>
      <c r="G111" t="str">
        <f>algandmed!G111</f>
        <v>37301:005:0001</v>
      </c>
      <c r="H111">
        <f>algandmed!H111</f>
        <v>10.91</v>
      </c>
      <c r="I111">
        <f>algandmed!I111</f>
        <v>0.74</v>
      </c>
      <c r="J111">
        <f>algandmed!J111</f>
        <v>12.3</v>
      </c>
      <c r="K111">
        <f>algandmed!K111</f>
        <v>12.6</v>
      </c>
      <c r="L111">
        <f>algandmed!L111</f>
        <v>3.99</v>
      </c>
      <c r="M111">
        <f>algandmed!M111</f>
        <v>6.92</v>
      </c>
      <c r="N111" s="63">
        <f>algandmed!N111</f>
        <v>42817</v>
      </c>
      <c r="O111" t="str">
        <f>algandmed!O111</f>
        <v>Metall 121mm: +0,75-0,75m; 98mm: F 0,75-12,6m</v>
      </c>
      <c r="P111" s="59" t="str">
        <f>algandmed!AI111</f>
        <v>AS Level</v>
      </c>
      <c r="Q111" s="59" t="str">
        <f>algandmed!AJ111</f>
        <v>10216072</v>
      </c>
      <c r="R111" s="59" t="str">
        <f>algandmed!AK111</f>
        <v>4557208; 5056584; info@level.ee</v>
      </c>
      <c r="S111" s="59">
        <f>algandmed!AL111</f>
        <v>0</v>
      </c>
      <c r="T111" s="59" t="str">
        <f>algandmed!AM111</f>
        <v>Saare</v>
      </c>
      <c r="U111" s="59" t="str">
        <f>algandmed!AN111</f>
        <v>Lääne-Saare</v>
      </c>
      <c r="V111" s="59" t="str">
        <f>algandmed!AO111</f>
        <v>Korras</v>
      </c>
      <c r="W111" s="59" t="str">
        <f>algandmed!AP111</f>
        <v>VPA on terve. Avamiseks padrunvõti 17. Veepinnal naftasaaduste kihti pole.</v>
      </c>
      <c r="X111" s="59" t="str">
        <f>algandmed!AQ111</f>
        <v>Proov võeti pumbaga MP-1.</v>
      </c>
      <c r="Y111" s="59" t="str">
        <f>algandmed!AR111</f>
        <v>Proovi võtmisel 13.10.2017 oli vett VPA-s 82l, pumba sügavus 12,8m manteltoru otsast. Proov võeti pärast 4-kordse veekoguse välja pumpamist (16 minutit) sagedusel 250Hz. q 0,33. S 0,05</v>
      </c>
      <c r="Z111" s="59" t="str">
        <f>algandmed!AS111</f>
        <v>Jätkata seiret.</v>
      </c>
      <c r="AA111" s="59" t="str">
        <f>algandmed!AT111</f>
        <v>Oriküla õhukaitseväeosa põhjavee reostuse kaardistamine, Maves nr-34/97</v>
      </c>
    </row>
    <row r="112" spans="1:27">
      <c r="A112">
        <f>algandmed!A112</f>
        <v>0</v>
      </c>
      <c r="B112" t="str">
        <f>algandmed!B112</f>
        <v>PA-4</v>
      </c>
      <c r="C112" t="str">
        <f>algandmed!C112</f>
        <v>JRA0000183</v>
      </c>
      <c r="D112" t="str">
        <f>algandmed!D112</f>
        <v>Oriküla side- ja õhukaitseväeosa</v>
      </c>
      <c r="E112" s="59">
        <f>algandmed!E112</f>
        <v>401998.86900000001</v>
      </c>
      <c r="F112" s="59">
        <f>algandmed!F112</f>
        <v>6465289.4129999997</v>
      </c>
      <c r="G112" t="str">
        <f>algandmed!G112</f>
        <v>37301:005:0001</v>
      </c>
      <c r="H112">
        <f>algandmed!H112</f>
        <v>10.34</v>
      </c>
      <c r="I112">
        <f>algandmed!I112</f>
        <v>0.72</v>
      </c>
      <c r="J112">
        <f>algandmed!J112</f>
        <v>11.47</v>
      </c>
      <c r="K112">
        <f>algandmed!K112</f>
        <v>11.8</v>
      </c>
      <c r="L112">
        <f>algandmed!L112</f>
        <v>4.28</v>
      </c>
      <c r="M112">
        <f>algandmed!M112</f>
        <v>6.06</v>
      </c>
      <c r="N112" s="63">
        <f>algandmed!N112</f>
        <v>42817</v>
      </c>
      <c r="O112" t="str">
        <f>algandmed!O112</f>
        <v>Metall 121mm: +0,7-0,8m; 98mm: F 0,8-11,8m</v>
      </c>
      <c r="P112" s="59" t="str">
        <f>algandmed!AI112</f>
        <v>AS Level</v>
      </c>
      <c r="Q112" s="59" t="str">
        <f>algandmed!AJ112</f>
        <v>10216072</v>
      </c>
      <c r="R112" s="59" t="str">
        <f>algandmed!AK112</f>
        <v>4557208; 5056584; info@level.ee</v>
      </c>
      <c r="S112" s="59">
        <f>algandmed!AL112</f>
        <v>0</v>
      </c>
      <c r="T112" s="59" t="str">
        <f>algandmed!AM112</f>
        <v>Saare</v>
      </c>
      <c r="U112" s="59" t="str">
        <f>algandmed!AN112</f>
        <v>Lääne-Saare</v>
      </c>
      <c r="V112" s="59" t="str">
        <f>algandmed!AO112</f>
        <v>Korras</v>
      </c>
      <c r="W112" s="59" t="str">
        <f>algandmed!AP112</f>
        <v>VPA on terve. Avamiseks padrunvõti 17. Veepinnal naftasaaduste kihti pole.</v>
      </c>
      <c r="X112" s="59" t="str">
        <f>algandmed!AQ112</f>
        <v>Proov võeti pumbaga MP-1.</v>
      </c>
      <c r="Y112" s="59" t="str">
        <f>algandmed!AR112</f>
        <v>Proovi võtmisel 13.10.2017 oli vett VPA-s 72l, pumba sügavus 11,9m manteltoru otsast. Proov võeti pärast 4-kordse veekoguse välja pumpamist (13 minutit) sagedusel 250Hz. q 0,35. S 0,07</v>
      </c>
      <c r="Z112" s="59" t="str">
        <f>algandmed!AS112</f>
        <v>Jätkata seiret.</v>
      </c>
      <c r="AA112" s="59" t="str">
        <f>algandmed!AT112</f>
        <v>Oriküla õhukaitseväeosa põhjavee reostuse kaardistamine, Maves nr-34/97</v>
      </c>
    </row>
    <row r="113" spans="1:27">
      <c r="A113">
        <f>algandmed!A113</f>
        <v>0</v>
      </c>
      <c r="B113" t="str">
        <f>algandmed!B113</f>
        <v>PA-5</v>
      </c>
      <c r="C113" t="str">
        <f>algandmed!C113</f>
        <v>JRA0000183</v>
      </c>
      <c r="D113" t="str">
        <f>algandmed!D113</f>
        <v>Oriküla side- ja õhukaitseväeosa</v>
      </c>
      <c r="E113" s="59">
        <f>algandmed!E113</f>
        <v>401930.89600000001</v>
      </c>
      <c r="F113" s="59">
        <f>algandmed!F113</f>
        <v>6465344.699</v>
      </c>
      <c r="G113" t="str">
        <f>algandmed!G113</f>
        <v>37301:005:0001</v>
      </c>
      <c r="H113">
        <f>algandmed!H113</f>
        <v>11.52</v>
      </c>
      <c r="I113">
        <f>algandmed!I113</f>
        <v>0.81</v>
      </c>
      <c r="J113">
        <f>algandmed!J113</f>
        <v>0</v>
      </c>
      <c r="K113">
        <f>algandmed!K113</f>
        <v>12.6</v>
      </c>
      <c r="L113">
        <f>algandmed!L113</f>
        <v>4.5199999999999996</v>
      </c>
      <c r="M113">
        <f>algandmed!M113</f>
        <v>7</v>
      </c>
      <c r="N113" s="63">
        <f>algandmed!N113</f>
        <v>42817</v>
      </c>
      <c r="O113" t="str">
        <f>algandmed!O113</f>
        <v>Metall 121mm: +0,8-0,9m; 98mm: F 0,9-12,6m</v>
      </c>
      <c r="P113" s="59" t="str">
        <f>algandmed!AI113</f>
        <v>AS Level</v>
      </c>
      <c r="Q113" s="59" t="str">
        <f>algandmed!AJ113</f>
        <v>10216072</v>
      </c>
      <c r="R113" s="59" t="str">
        <f>algandmed!AK113</f>
        <v>4557208; 5056584; info@level.ee</v>
      </c>
      <c r="S113" s="59">
        <f>algandmed!AL113</f>
        <v>0</v>
      </c>
      <c r="T113" s="59" t="str">
        <f>algandmed!AM113</f>
        <v>Saare</v>
      </c>
      <c r="U113" s="59" t="str">
        <f>algandmed!AN113</f>
        <v>Lääne-Saare</v>
      </c>
      <c r="V113" s="59" t="str">
        <f>algandmed!AO113</f>
        <v>Korras</v>
      </c>
      <c r="W113" s="59" t="str">
        <f>algandmed!AP113</f>
        <v>VPA on terve. Avamiseks padrunvõti 17. Puurauk haiseb, veepinnal üle 1m naftasaaduste kiht.</v>
      </c>
      <c r="X113" s="59" t="str">
        <f>algandmed!AQ113</f>
        <v>Proovi ei võeta, kuna see iseloomustab vaid naftasaaduste lahustuvust vees.</v>
      </c>
      <c r="Y113" s="59" t="str">
        <f>algandmed!AR113</f>
        <v>-</v>
      </c>
      <c r="Z113" s="59" t="str">
        <f>algandmed!AS113</f>
        <v>Eemaldada VPA-st naftasaadused (vajadusel korduvalt) ja jätkata vaba naftasaaduste paksuse või veekvaliteedi seiret</v>
      </c>
      <c r="AA113" s="59" t="str">
        <f>algandmed!AT113</f>
        <v>Oriküla õhukaitseväeosa põhjavee reostuse kaardistamine, Maves nr-34/97</v>
      </c>
    </row>
    <row r="114" spans="1:27">
      <c r="A114">
        <f>algandmed!A114</f>
        <v>0</v>
      </c>
      <c r="B114" t="str">
        <f>algandmed!B114</f>
        <v>PA-6</v>
      </c>
      <c r="C114" t="str">
        <f>algandmed!C114</f>
        <v>JRA0000183</v>
      </c>
      <c r="D114" t="str">
        <f>algandmed!D114</f>
        <v>Oriküla side- ja õhukaitseväeosa</v>
      </c>
      <c r="E114" s="59">
        <f>algandmed!E114</f>
        <v>401894</v>
      </c>
      <c r="F114" s="59">
        <f>algandmed!F114</f>
        <v>6465235</v>
      </c>
      <c r="G114" t="str">
        <f>algandmed!G114</f>
        <v>37301:005:0001</v>
      </c>
      <c r="H114">
        <f>algandmed!H114</f>
        <v>10.3</v>
      </c>
      <c r="I114">
        <f>algandmed!I114</f>
        <v>0.3</v>
      </c>
      <c r="J114">
        <f>algandmed!J114</f>
        <v>0</v>
      </c>
      <c r="K114">
        <f>algandmed!K114</f>
        <v>12.2</v>
      </c>
      <c r="L114">
        <f>algandmed!L114</f>
        <v>4.95</v>
      </c>
      <c r="M114">
        <f>algandmed!M114</f>
        <v>5.3500000000000005</v>
      </c>
      <c r="N114" s="63">
        <f>algandmed!N114</f>
        <v>35696</v>
      </c>
      <c r="O114" t="str">
        <f>algandmed!O114</f>
        <v>Metall 108mm: +0,3-1,6m; 93mm: F 1,6-12,2m</v>
      </c>
      <c r="P114" s="59" t="str">
        <f>algandmed!AI114</f>
        <v>AS Level</v>
      </c>
      <c r="Q114" s="59" t="str">
        <f>algandmed!AJ114</f>
        <v>10216072</v>
      </c>
      <c r="R114" s="59" t="str">
        <f>algandmed!AK114</f>
        <v>4557208; 5056584; info@level.ee</v>
      </c>
      <c r="S114" s="59">
        <f>algandmed!AL114</f>
        <v>0</v>
      </c>
      <c r="T114" s="59" t="str">
        <f>algandmed!AM114</f>
        <v>Saare</v>
      </c>
      <c r="U114" s="59" t="str">
        <f>algandmed!AN114</f>
        <v>Lääne-Saare</v>
      </c>
      <c r="V114" s="59" t="str">
        <f>algandmed!AO114</f>
        <v>Hävinud/likvideeritud</v>
      </c>
      <c r="W114" s="59" t="str">
        <f>algandmed!AP114</f>
        <v>VPA on hävinud või likvideeritud. Maapealset kaitsetoru ei leidnud.</v>
      </c>
      <c r="X114" s="59" t="str">
        <f>algandmed!AQ114</f>
        <v>-</v>
      </c>
      <c r="Y114" s="59" t="str">
        <f>algandmed!AR114</f>
        <v>-</v>
      </c>
      <c r="Z114" s="59" t="str">
        <f>algandmed!AS114</f>
        <v>VPA tuleb taastada reostuse leviku selgitamiseks kütusehoidlast edela-lõuna suunas.</v>
      </c>
      <c r="AA114" s="59" t="str">
        <f>algandmed!AT114</f>
        <v>Oriküla õhukaitseväeosa põhjavee reostuse kaardistamine, Maves nr-34/97</v>
      </c>
    </row>
    <row r="115" spans="1:27">
      <c r="A115">
        <f>algandmed!A115</f>
        <v>0</v>
      </c>
      <c r="B115" t="str">
        <f>algandmed!B115</f>
        <v>PA-7</v>
      </c>
      <c r="C115" t="str">
        <f>algandmed!C115</f>
        <v>JRA0000183</v>
      </c>
      <c r="D115" t="str">
        <f>algandmed!D115</f>
        <v>Oriküla side- ja õhukaitseväeosa</v>
      </c>
      <c r="E115" s="59">
        <f>algandmed!E115</f>
        <v>402058.484</v>
      </c>
      <c r="F115" s="59">
        <f>algandmed!F115</f>
        <v>6465241.0729999999</v>
      </c>
      <c r="G115" t="str">
        <f>algandmed!G115</f>
        <v>37301:005:0323</v>
      </c>
      <c r="H115">
        <f>algandmed!H115</f>
        <v>10.1</v>
      </c>
      <c r="I115">
        <f>algandmed!I115</f>
        <v>0.84</v>
      </c>
      <c r="J115">
        <f>algandmed!J115</f>
        <v>10</v>
      </c>
      <c r="K115">
        <f>algandmed!K115</f>
        <v>10.5</v>
      </c>
      <c r="L115">
        <f>algandmed!L115</f>
        <v>3.44</v>
      </c>
      <c r="M115">
        <f>algandmed!M115</f>
        <v>6.66</v>
      </c>
      <c r="N115" s="63">
        <f>algandmed!N115</f>
        <v>35696</v>
      </c>
      <c r="O115" t="str">
        <f>algandmed!O115</f>
        <v>Metall 108mm: +0,85-1,45m; 93mm: F 1,45-10,5m</v>
      </c>
      <c r="P115" s="59">
        <f>algandmed!AI115</f>
        <v>0</v>
      </c>
      <c r="Q115" s="59">
        <f>algandmed!AJ115</f>
        <v>0</v>
      </c>
      <c r="R115" s="59" t="str">
        <f>algandmed!AK115</f>
        <v>4542086 Kihelkonna metskond</v>
      </c>
      <c r="S115" s="59">
        <f>algandmed!AL115</f>
        <v>0</v>
      </c>
      <c r="T115" s="59" t="str">
        <f>algandmed!AM115</f>
        <v>Saare</v>
      </c>
      <c r="U115" s="59" t="str">
        <f>algandmed!AN115</f>
        <v>Lääne-Saare</v>
      </c>
      <c r="V115" s="59" t="str">
        <f>algandmed!AO115</f>
        <v>Korras</v>
      </c>
      <c r="W115" s="59" t="str">
        <f>algandmed!AP115</f>
        <v>VPA on terve. Avamiseks padrunvõti 17. Veepinnal naftasaaduste kihti pole.</v>
      </c>
      <c r="X115" s="59" t="str">
        <f>algandmed!AQ115</f>
        <v>Proov võeti pumbaga MP-1.</v>
      </c>
      <c r="Y115" s="59" t="str">
        <f>algandmed!AR115</f>
        <v>Proovi võtmisel 13.10.2017 oli vett VPA-s 55l, pumba sügavus 10,5m manteltoru otsast. Proov võeti pärast 4-kordse veekoguse välja pumpamist (11 minutit) sagedusel 250Hz. q 0,33. S 0,13</v>
      </c>
      <c r="Z115" s="59" t="str">
        <f>algandmed!AS115</f>
        <v>VPA tuleb nõuetekohaselt likvideerida.</v>
      </c>
      <c r="AA115" s="59" t="str">
        <f>algandmed!AT115</f>
        <v>Oriküla õhukaitseväeosa põhjavee reostuse kaardistamine, Maves nr-34/97</v>
      </c>
    </row>
    <row r="116" spans="1:27">
      <c r="A116">
        <f>algandmed!A116</f>
        <v>0</v>
      </c>
      <c r="B116" t="str">
        <f>algandmed!B116</f>
        <v>PA-8</v>
      </c>
      <c r="C116" t="str">
        <f>algandmed!C116</f>
        <v>JRA0000183</v>
      </c>
      <c r="D116" t="str">
        <f>algandmed!D116</f>
        <v>Oriküla side- ja õhukaitseväeosa</v>
      </c>
      <c r="E116" s="59">
        <f>algandmed!E116</f>
        <v>402108.42</v>
      </c>
      <c r="F116" s="59">
        <f>algandmed!F116</f>
        <v>6465181.574</v>
      </c>
      <c r="G116" t="str">
        <f>algandmed!G116</f>
        <v>37301:005:0323</v>
      </c>
      <c r="H116">
        <f>algandmed!H116</f>
        <v>9.4600000000000009</v>
      </c>
      <c r="I116">
        <f>algandmed!I116</f>
        <v>0.67</v>
      </c>
      <c r="J116">
        <f>algandmed!J116</f>
        <v>8.83</v>
      </c>
      <c r="K116">
        <f>algandmed!K116</f>
        <v>9</v>
      </c>
      <c r="L116">
        <f>algandmed!L116</f>
        <v>3.63</v>
      </c>
      <c r="M116">
        <f>algandmed!M116</f>
        <v>5.830000000000001</v>
      </c>
      <c r="N116" s="63">
        <f>algandmed!N116</f>
        <v>35696</v>
      </c>
      <c r="O116" t="str">
        <f>algandmed!O116</f>
        <v>Metall 108mm: +0,55-2,2m; 93mm: F 2,2-9,0m</v>
      </c>
      <c r="P116" s="59">
        <f>algandmed!AI116</f>
        <v>0</v>
      </c>
      <c r="Q116" s="59">
        <f>algandmed!AJ116</f>
        <v>0</v>
      </c>
      <c r="R116" s="59" t="str">
        <f>algandmed!AK116</f>
        <v>4542086 Kihelkonna metskond</v>
      </c>
      <c r="S116" s="59">
        <f>algandmed!AL116</f>
        <v>0</v>
      </c>
      <c r="T116" s="59" t="str">
        <f>algandmed!AM116</f>
        <v>Saare</v>
      </c>
      <c r="U116" s="59" t="str">
        <f>algandmed!AN116</f>
        <v>Lääne-Saare</v>
      </c>
      <c r="V116" s="59" t="str">
        <f>algandmed!AO116</f>
        <v>Korras</v>
      </c>
      <c r="W116" s="59" t="str">
        <f>algandmed!AP116</f>
        <v>VPA on terve. Avamiseks padrunvõti 17. Veepinnal naftasaaduste kihti pole.</v>
      </c>
      <c r="X116" s="59" t="str">
        <f>algandmed!AQ116</f>
        <v>Proov võeti pumbaga MP-1.</v>
      </c>
      <c r="Y116" s="59" t="str">
        <f>algandmed!AR116</f>
        <v>Proovi võtmisel 13.10.2017 oli vett VPA-s 48l, pumba sügavus 9,2m manteltoru otsast. Proov võeti pärast 4-kordse veekoguse välja pumpamist (10 minutit) sagedusel 250Hz. q 0,34. S 0,55</v>
      </c>
      <c r="Z116" s="59" t="str">
        <f>algandmed!AS116</f>
        <v>VPA tuleb nõuetekohaselt likvideerida.</v>
      </c>
      <c r="AA116" s="59" t="str">
        <f>algandmed!AT116</f>
        <v>Oriküla õhukaitseväeosa põhjavee reostuse kaardistamine, Maves nr-34/97</v>
      </c>
    </row>
    <row r="117" spans="1:27">
      <c r="A117">
        <f>algandmed!A117</f>
        <v>0</v>
      </c>
      <c r="B117" t="str">
        <f>algandmed!B117</f>
        <v>PA-9</v>
      </c>
      <c r="C117" t="str">
        <f>algandmed!C117</f>
        <v>JRA0000183</v>
      </c>
      <c r="D117" t="str">
        <f>algandmed!D117</f>
        <v>Oriküla side- ja õhukaitseväeosa</v>
      </c>
      <c r="E117" s="59">
        <f>algandmed!E117</f>
        <v>402009.17700000003</v>
      </c>
      <c r="F117" s="59">
        <f>algandmed!F117</f>
        <v>6465486.8420000002</v>
      </c>
      <c r="G117" t="str">
        <f>algandmed!G117</f>
        <v>37301:005:0323</v>
      </c>
      <c r="H117">
        <f>algandmed!H117</f>
        <v>11.11</v>
      </c>
      <c r="I117">
        <f>algandmed!I117</f>
        <v>0.63</v>
      </c>
      <c r="J117">
        <f>algandmed!J117</f>
        <v>12.6</v>
      </c>
      <c r="K117">
        <f>algandmed!K117</f>
        <v>12.6</v>
      </c>
      <c r="L117">
        <f>algandmed!L117</f>
        <v>4.04</v>
      </c>
      <c r="M117">
        <f>algandmed!M117</f>
        <v>7.0699999999999994</v>
      </c>
      <c r="N117" s="63">
        <f>algandmed!N117</f>
        <v>35696</v>
      </c>
      <c r="O117" t="str">
        <f>algandmed!O117</f>
        <v>Metall 108mm: +0,6-2,35m; 93mm: F 2,35-12,6m</v>
      </c>
      <c r="P117" s="59">
        <f>algandmed!AI117</f>
        <v>0</v>
      </c>
      <c r="Q117" s="59">
        <f>algandmed!AJ117</f>
        <v>0</v>
      </c>
      <c r="R117" s="59" t="str">
        <f>algandmed!AK117</f>
        <v>4557208; 5056584; info@level.ee</v>
      </c>
      <c r="S117" s="59">
        <f>algandmed!AL117</f>
        <v>0</v>
      </c>
      <c r="T117" s="59" t="str">
        <f>algandmed!AM117</f>
        <v>Saare</v>
      </c>
      <c r="U117" s="59" t="str">
        <f>algandmed!AN117</f>
        <v>Lääne-Saare</v>
      </c>
      <c r="V117" s="59" t="str">
        <f>algandmed!AO117</f>
        <v>Avariis</v>
      </c>
      <c r="W117" s="59" t="str">
        <f>algandmed!AP117</f>
        <v>Sügavusel 9m takistus ees. Avamiseks 6-kantvõti 8. Veepinnal naftasaaduste kihti pole.</v>
      </c>
      <c r="X117" s="59" t="str">
        <f>algandmed!AQ117</f>
        <v>Proov võeti pumbaga MP-1, kuid pumpa ei tohi lasta 9m sügavamale.</v>
      </c>
      <c r="Y117" s="59" t="str">
        <f>algandmed!AR117</f>
        <v>Proovi võtmisel 12.10.2017 oli vett VPA-s 72l, pumba sügavus 9m manteltoru otsast. Proov võeti pärast 4-kordse veekoguse välja pumpamist (13 minutit) sagedusel 250Hz. q 0,35. S 0,02</v>
      </c>
      <c r="Z117" s="59" t="str">
        <f>algandmed!AS117</f>
        <v>Eemaldada VPA-st 9 m sügavusel takistus ja jätkata seiret.</v>
      </c>
      <c r="AA117" s="59" t="str">
        <f>algandmed!AT117</f>
        <v>Oriküla õhukaitseväeosa põhjavee reostuse kaardistamine, Maves nr-34/97</v>
      </c>
    </row>
    <row r="118" spans="1:27">
      <c r="A118">
        <f>algandmed!A118</f>
        <v>0</v>
      </c>
      <c r="B118" t="str">
        <f>algandmed!B118</f>
        <v>PA-10</v>
      </c>
      <c r="C118" t="str">
        <f>algandmed!C118</f>
        <v>JRA0000183</v>
      </c>
      <c r="D118" t="str">
        <f>algandmed!D118</f>
        <v>Oriküla side- ja õhukaitseväeosa</v>
      </c>
      <c r="E118" s="59">
        <f>algandmed!E118</f>
        <v>402047.51699999999</v>
      </c>
      <c r="F118" s="59">
        <f>algandmed!F118</f>
        <v>6465551.7249999996</v>
      </c>
      <c r="G118" t="str">
        <f>algandmed!G118</f>
        <v>37301:005:0323</v>
      </c>
      <c r="H118">
        <f>algandmed!H118</f>
        <v>11.17</v>
      </c>
      <c r="I118">
        <f>algandmed!I118</f>
        <v>0.35</v>
      </c>
      <c r="J118">
        <f>algandmed!J118</f>
        <v>12.53</v>
      </c>
      <c r="K118">
        <f>algandmed!K118</f>
        <v>12.6</v>
      </c>
      <c r="L118">
        <f>algandmed!L118</f>
        <v>4.04</v>
      </c>
      <c r="M118">
        <f>algandmed!M118</f>
        <v>7.13</v>
      </c>
      <c r="N118" s="63">
        <f>algandmed!N118</f>
        <v>35696</v>
      </c>
      <c r="O118" t="str">
        <f>algandmed!O118</f>
        <v>Metall 108mm: +0,35-2,65m; 93mm: F 2,65-12,6m</v>
      </c>
      <c r="P118" s="59">
        <f>algandmed!AI118</f>
        <v>0</v>
      </c>
      <c r="Q118" s="59">
        <f>algandmed!AJ118</f>
        <v>0</v>
      </c>
      <c r="R118" s="59" t="str">
        <f>algandmed!AK118</f>
        <v>4557208; 5056584; info@level.ee</v>
      </c>
      <c r="S118" s="59">
        <f>algandmed!AL118</f>
        <v>0</v>
      </c>
      <c r="T118" s="59" t="str">
        <f>algandmed!AM118</f>
        <v>Saare</v>
      </c>
      <c r="U118" s="59" t="str">
        <f>algandmed!AN118</f>
        <v>Lääne-Saare</v>
      </c>
      <c r="V118" s="59" t="str">
        <f>algandmed!AO118</f>
        <v>Korras</v>
      </c>
      <c r="W118" s="59" t="str">
        <f>algandmed!AP118</f>
        <v>VPA on terve. Avamiseks padrunvõti 17. Veepinnal naftasaaduste kihti pole.</v>
      </c>
      <c r="X118" s="59" t="str">
        <f>algandmed!AQ118</f>
        <v>Proov võeti pumbaga MP-1.</v>
      </c>
      <c r="Y118" s="59" t="str">
        <f>algandmed!AR118</f>
        <v>Proovi võtmisel 12.10.2017 oli vett VPA-s 66,5l, pumba sügavus 12,2m manteltoru otsast. Proov võeti pärast 4-kordse veekoguse välja pumpamist (16 minutit) sagedusel 250Hz. q 0,27. S 0,01</v>
      </c>
      <c r="Z118" s="59" t="str">
        <f>algandmed!AS118</f>
        <v>VPA tuleb nõuetekohaselt likvideerida.</v>
      </c>
      <c r="AA118" s="59" t="str">
        <f>algandmed!AT118</f>
        <v>Oriküla õhukaitseväeosa põhjavee reostuse kaardistamine, Maves nr-34/97</v>
      </c>
    </row>
    <row r="119" spans="1:27">
      <c r="A119">
        <f>algandmed!A119</f>
        <v>0</v>
      </c>
      <c r="B119" t="str">
        <f>algandmed!B119</f>
        <v>PA-11</v>
      </c>
      <c r="C119" t="str">
        <f>algandmed!C119</f>
        <v>JRA0000183</v>
      </c>
      <c r="D119" t="str">
        <f>algandmed!D119</f>
        <v>Oriküla side- ja õhukaitseväeosa</v>
      </c>
      <c r="E119" s="59">
        <f>algandmed!E119</f>
        <v>401787.89600000001</v>
      </c>
      <c r="F119" s="59">
        <f>algandmed!F119</f>
        <v>6465348.9890000001</v>
      </c>
      <c r="G119" t="str">
        <f>algandmed!G119</f>
        <v>37301:005:0001</v>
      </c>
      <c r="H119">
        <f>algandmed!H119</f>
        <v>11.46</v>
      </c>
      <c r="I119">
        <f>algandmed!I119</f>
        <v>0.38</v>
      </c>
      <c r="J119">
        <f>algandmed!J119</f>
        <v>18</v>
      </c>
      <c r="K119">
        <f>algandmed!K119</f>
        <v>18.100000000000001</v>
      </c>
      <c r="L119">
        <f>algandmed!L119</f>
        <v>4.91</v>
      </c>
      <c r="M119">
        <f>algandmed!M119</f>
        <v>6.5500000000000007</v>
      </c>
      <c r="N119" s="63">
        <f>algandmed!N119</f>
        <v>37370</v>
      </c>
      <c r="O119" t="str">
        <f>algandmed!O119</f>
        <v>Metall 108mm: +0,35-1,65m; 93mm: F 1,65-18,1m</v>
      </c>
      <c r="P119" s="59" t="str">
        <f>algandmed!AI119</f>
        <v>AS Level</v>
      </c>
      <c r="Q119" s="59" t="str">
        <f>algandmed!AJ119</f>
        <v>10216072</v>
      </c>
      <c r="R119" s="59" t="str">
        <f>algandmed!AK119</f>
        <v>4557208; 5056584; info@level.ee</v>
      </c>
      <c r="S119" s="59">
        <f>algandmed!AL119</f>
        <v>0</v>
      </c>
      <c r="T119" s="59" t="str">
        <f>algandmed!AM119</f>
        <v>Saare</v>
      </c>
      <c r="U119" s="59" t="str">
        <f>algandmed!AN119</f>
        <v>Lääne-Saare</v>
      </c>
      <c r="V119" s="59" t="str">
        <f>algandmed!AO119</f>
        <v>Korras</v>
      </c>
      <c r="W119" s="59" t="str">
        <f>algandmed!AP119</f>
        <v>VPA on terve. Avamiseks padrunvõti 17. Veepinnal naftasaaduste kihti pole.</v>
      </c>
      <c r="X119" s="59" t="str">
        <f>algandmed!AQ119</f>
        <v>Proov võeti pumbaga MP-1.</v>
      </c>
      <c r="Y119" s="59" t="str">
        <f>algandmed!AR119</f>
        <v>Proovi võtmisel 13.10.2017 oli vett VPA-s 103l, pumba sügavus 14m manteltoru otsast. Proov võeti pärast 4-kordse veekoguse välja pumpamist (20 minutit) sagedusel 250Hz. q 0,35. S 0,18</v>
      </c>
      <c r="Z119" s="59" t="str">
        <f>algandmed!AS119</f>
        <v>Jätkata seiret.</v>
      </c>
      <c r="AA119" s="59" t="str">
        <f>algandmed!AT119</f>
        <v>Oriküla endise õhukaitse väeosa põhjavee reostuse seirevõrgu korrastamine, Maves  nr-2020</v>
      </c>
    </row>
    <row r="120" spans="1:27">
      <c r="A120">
        <f>algandmed!A120</f>
        <v>0</v>
      </c>
      <c r="B120" t="str">
        <f>algandmed!B120</f>
        <v>PA-12</v>
      </c>
      <c r="C120" t="str">
        <f>algandmed!C120</f>
        <v>JRA0000183</v>
      </c>
      <c r="D120" t="str">
        <f>algandmed!D120</f>
        <v>Oriküla side- ja õhukaitseväeosa</v>
      </c>
      <c r="E120" s="59">
        <f>algandmed!E120</f>
        <v>401931.46</v>
      </c>
      <c r="F120" s="59">
        <f>algandmed!F120</f>
        <v>6465144.602</v>
      </c>
      <c r="G120" t="str">
        <f>algandmed!G120</f>
        <v>37301:005:0321</v>
      </c>
      <c r="H120">
        <f>algandmed!H120</f>
        <v>10.67</v>
      </c>
      <c r="I120">
        <f>algandmed!I120</f>
        <v>0.57999999999999996</v>
      </c>
      <c r="J120">
        <f>algandmed!J120</f>
        <v>12.31</v>
      </c>
      <c r="K120">
        <f>algandmed!K120</f>
        <v>12.2</v>
      </c>
      <c r="L120">
        <f>algandmed!L120</f>
        <v>4.8</v>
      </c>
      <c r="M120">
        <f>algandmed!M120</f>
        <v>5.87</v>
      </c>
      <c r="N120" s="63">
        <f>algandmed!N120</f>
        <v>37370</v>
      </c>
      <c r="O120" t="str">
        <f>algandmed!O120</f>
        <v>Metall 108mm: +0,55-1,45m; 93mm: F 1,45-12,31m</v>
      </c>
      <c r="P120" s="59">
        <f>algandmed!AI120</f>
        <v>0</v>
      </c>
      <c r="Q120" s="59">
        <f>algandmed!AJ120</f>
        <v>0</v>
      </c>
      <c r="R120" s="59" t="str">
        <f>algandmed!AK120</f>
        <v>4542086 Kihelkonna metskond</v>
      </c>
      <c r="S120" s="59">
        <f>algandmed!AL120</f>
        <v>0</v>
      </c>
      <c r="T120" s="59" t="str">
        <f>algandmed!AM120</f>
        <v>Saare</v>
      </c>
      <c r="U120" s="59" t="str">
        <f>algandmed!AN120</f>
        <v>Lääne-Saare</v>
      </c>
      <c r="V120" s="59" t="str">
        <f>algandmed!AO120</f>
        <v>Korras</v>
      </c>
      <c r="W120" s="59" t="str">
        <f>algandmed!AP120</f>
        <v>VPA on terve. Avamiseks padrunvõti 17. Veepinnal naftasaaduste kihti pole.</v>
      </c>
      <c r="X120" s="59" t="str">
        <f>algandmed!AQ120</f>
        <v>Proov võeti pumbaga MP-1.</v>
      </c>
      <c r="Y120" s="59" t="str">
        <f>algandmed!AR120</f>
        <v>Proovi võtmisel 12.10.2017 oli vett VPA-s 61l, pumba sügavus 12,6m manteltoru otsast. Proov võeti pärast 4-kordse veekoguse välja pumpamist (13 minutit) sagedusel 250Hz. q 0,32. S 0,01</v>
      </c>
      <c r="Z120" s="59" t="str">
        <f>algandmed!AS120</f>
        <v>Jätkata seiret.</v>
      </c>
      <c r="AA120" s="59" t="str">
        <f>algandmed!AT120</f>
        <v>Oriküla endise õhukaitse väeosa põhjavee reostuse seirevõrgu korrastamine, Maves  nr-2020</v>
      </c>
    </row>
    <row r="121" spans="1:27">
      <c r="A121">
        <f>algandmed!A121</f>
        <v>0</v>
      </c>
      <c r="B121" t="str">
        <f>algandmed!B121</f>
        <v>PA-13</v>
      </c>
      <c r="C121" t="str">
        <f>algandmed!C121</f>
        <v>JRA0000183</v>
      </c>
      <c r="D121" t="str">
        <f>algandmed!D121</f>
        <v>Oriküla side- ja õhukaitseväeosa</v>
      </c>
      <c r="E121" s="59">
        <f>algandmed!E121</f>
        <v>401958.15700000001</v>
      </c>
      <c r="F121" s="59">
        <f>algandmed!F121</f>
        <v>6465081.9800000004</v>
      </c>
      <c r="G121" t="str">
        <f>algandmed!G121</f>
        <v>37301:005:0321</v>
      </c>
      <c r="H121">
        <f>algandmed!H121</f>
        <v>10.02</v>
      </c>
      <c r="I121">
        <f>algandmed!I121</f>
        <v>0.19</v>
      </c>
      <c r="J121">
        <f>algandmed!J121</f>
        <v>12.66</v>
      </c>
      <c r="K121">
        <f>algandmed!K121</f>
        <v>12.4</v>
      </c>
      <c r="L121">
        <f>algandmed!L121</f>
        <v>4.93</v>
      </c>
      <c r="M121">
        <f>algandmed!M121</f>
        <v>5.09</v>
      </c>
      <c r="N121" s="63">
        <f>algandmed!N121</f>
        <v>37370</v>
      </c>
      <c r="O121" t="str">
        <f>algandmed!O121</f>
        <v>Metall 108mm: +0,25-1,75m; 93mm: F 1,75-12,66m</v>
      </c>
      <c r="P121" s="59">
        <f>algandmed!AI121</f>
        <v>0</v>
      </c>
      <c r="Q121" s="59">
        <f>algandmed!AJ121</f>
        <v>0</v>
      </c>
      <c r="R121" s="59" t="str">
        <f>algandmed!AK121</f>
        <v>4542086 Kihelkonna metskond</v>
      </c>
      <c r="S121" s="59">
        <f>algandmed!AL121</f>
        <v>0</v>
      </c>
      <c r="T121" s="59" t="str">
        <f>algandmed!AM121</f>
        <v>Saare</v>
      </c>
      <c r="U121" s="59" t="str">
        <f>algandmed!AN121</f>
        <v>Lääne-Saare</v>
      </c>
      <c r="V121" s="59" t="str">
        <f>algandmed!AO121</f>
        <v>Korras</v>
      </c>
      <c r="W121" s="59" t="str">
        <f>algandmed!AP121</f>
        <v>VPA on terve. Avamiseks padrunvõti 17. Veepinnal naftasaaduste kihti pole.</v>
      </c>
      <c r="X121" s="59" t="str">
        <f>algandmed!AQ121</f>
        <v>Proov võeti pumbaga MP-1.</v>
      </c>
      <c r="Y121" s="59" t="str">
        <f>algandmed!AR121</f>
        <v>Proovi võtmisel 12.10.2017 oli vett VPA-s 65l, pumba sügavus 12,7m manteltoru otsast. Proov võeti pärast 4-kordse veekoguse välja pumpamist (19 minutit) sagedusel 200Hz. q 0,25. S 0,02</v>
      </c>
      <c r="Z121" s="59" t="str">
        <f>algandmed!AS121</f>
        <v>VPA tuleb nõuetekohaselt likvideerida.</v>
      </c>
      <c r="AA121" s="59" t="str">
        <f>algandmed!AT121</f>
        <v>Oriküla endise õhukaitse väeosa põhjavee reostuse seirevõrgu korrastamine, Maves  nr-2020</v>
      </c>
    </row>
    <row r="122" spans="1:27">
      <c r="A122">
        <f>algandmed!A122</f>
        <v>0</v>
      </c>
      <c r="B122" t="str">
        <f>algandmed!B122</f>
        <v>VPA-1</v>
      </c>
      <c r="C122" t="str">
        <f>algandmed!C122</f>
        <v>JRA0000183</v>
      </c>
      <c r="D122" t="str">
        <f>algandmed!D122</f>
        <v>Oriküla side- ja õhukaitseväeosa</v>
      </c>
      <c r="E122" s="59">
        <f>algandmed!E122</f>
        <v>401872</v>
      </c>
      <c r="F122" s="59">
        <f>algandmed!F122</f>
        <v>6466007</v>
      </c>
      <c r="G122" t="str">
        <f>algandmed!G122</f>
        <v>37301:005:0001</v>
      </c>
      <c r="H122">
        <f>algandmed!H122</f>
        <v>11.3</v>
      </c>
      <c r="I122">
        <f>algandmed!I122</f>
        <v>0.3</v>
      </c>
      <c r="J122">
        <f>algandmed!J122</f>
        <v>0</v>
      </c>
      <c r="K122">
        <f>algandmed!K122</f>
        <v>3.3</v>
      </c>
      <c r="L122">
        <f>algandmed!L122</f>
        <v>2.5499999999999998</v>
      </c>
      <c r="M122">
        <f>algandmed!M122</f>
        <v>8.75</v>
      </c>
      <c r="N122" s="63">
        <f>algandmed!N122</f>
        <v>35244</v>
      </c>
      <c r="O122" t="str">
        <f>algandmed!O122</f>
        <v>Metall 121mm: +0,3-1,7m; 93mm: F 1,7-3,3m</v>
      </c>
      <c r="P122" s="59" t="str">
        <f>algandmed!AI122</f>
        <v>AS Level</v>
      </c>
      <c r="Q122" s="59" t="str">
        <f>algandmed!AJ122</f>
        <v>10216072</v>
      </c>
      <c r="R122" s="59" t="str">
        <f>algandmed!AK122</f>
        <v>4557208; 5056584; info@level.ee</v>
      </c>
      <c r="S122" s="59">
        <f>algandmed!AL122</f>
        <v>0</v>
      </c>
      <c r="T122" s="59" t="str">
        <f>algandmed!AM122</f>
        <v>Saare</v>
      </c>
      <c r="U122" s="59" t="str">
        <f>algandmed!AN122</f>
        <v>Lääne-Saare</v>
      </c>
      <c r="V122" s="59" t="str">
        <f>algandmed!AO122</f>
        <v>Hävinud/likvideeritud</v>
      </c>
      <c r="W122" s="59" t="str">
        <f>algandmed!AP122</f>
        <v>VPA on hävinud või likvideeritud. Maapealset kaitsetoru ei leidnud.</v>
      </c>
      <c r="X122" s="59" t="str">
        <f>algandmed!AQ122</f>
        <v>-</v>
      </c>
      <c r="Y122" s="59" t="str">
        <f>algandmed!AR122</f>
        <v>-</v>
      </c>
      <c r="Z122" s="59" t="str">
        <f>algandmed!AS122</f>
        <v>-</v>
      </c>
      <c r="AA122" s="59" t="str">
        <f>algandmed!AT122</f>
        <v>Saaremaa sõjaväeobjektide kütusega üle juhtarvu reostunud pinnase mahu määramine: Maves, nr-11</v>
      </c>
    </row>
    <row r="123" spans="1:27">
      <c r="A123">
        <f>algandmed!A123</f>
        <v>0</v>
      </c>
      <c r="B123" t="str">
        <f>algandmed!B123</f>
        <v>VPA-2</v>
      </c>
      <c r="C123" t="str">
        <f>algandmed!C123</f>
        <v>JRA0000183</v>
      </c>
      <c r="D123" t="str">
        <f>algandmed!D123</f>
        <v>Oriküla side- ja õhukaitseväeosa</v>
      </c>
      <c r="E123" s="59">
        <f>algandmed!E123</f>
        <v>401923</v>
      </c>
      <c r="F123" s="59">
        <f>algandmed!F123</f>
        <v>6465350</v>
      </c>
      <c r="G123" t="str">
        <f>algandmed!G123</f>
        <v>37301:005:0001</v>
      </c>
      <c r="H123">
        <f>algandmed!H123</f>
        <v>11.3</v>
      </c>
      <c r="I123">
        <f>algandmed!I123</f>
        <v>0.8</v>
      </c>
      <c r="J123">
        <f>algandmed!J123</f>
        <v>0</v>
      </c>
      <c r="K123">
        <f>algandmed!K123</f>
        <v>8</v>
      </c>
      <c r="L123">
        <f>algandmed!L123</f>
        <v>6.2</v>
      </c>
      <c r="M123">
        <f>algandmed!M123</f>
        <v>5.1000000000000005</v>
      </c>
      <c r="N123" s="63">
        <f>algandmed!N123</f>
        <v>35244</v>
      </c>
      <c r="O123" t="str">
        <f>algandmed!O123</f>
        <v>Metall 121mm: +0,8-1,2m; 93mm: F 1,2-8m</v>
      </c>
      <c r="P123" s="59" t="str">
        <f>algandmed!AI123</f>
        <v>AS Level</v>
      </c>
      <c r="Q123" s="59" t="str">
        <f>algandmed!AJ123</f>
        <v>10216072</v>
      </c>
      <c r="R123" s="59" t="str">
        <f>algandmed!AK123</f>
        <v>4557208; 5056584; info@level.ee</v>
      </c>
      <c r="S123" s="59">
        <f>algandmed!AL123</f>
        <v>0</v>
      </c>
      <c r="T123" s="59" t="str">
        <f>algandmed!AM123</f>
        <v>Saare</v>
      </c>
      <c r="U123" s="59" t="str">
        <f>algandmed!AN123</f>
        <v>Lääne-Saare</v>
      </c>
      <c r="V123" s="59" t="str">
        <f>algandmed!AO123</f>
        <v>Hävinud/likvideeritud</v>
      </c>
      <c r="W123" s="59" t="str">
        <f>algandmed!AP123</f>
        <v>VPA on hävinud või likvideeritud. Maapealset kaitsetoru ei leidnud.</v>
      </c>
      <c r="X123" s="59" t="str">
        <f>algandmed!AQ123</f>
        <v>-</v>
      </c>
      <c r="Y123" s="59" t="str">
        <f>algandmed!AR121</f>
        <v>Proovi võtmisel 12.10.2017 oli vett VPA-s 65l, pumba sügavus 12,7m manteltoru otsast. Proov võeti pärast 4-kordse veekoguse välja pumpamist (19 minutit) sagedusel 200Hz. q 0,25. S 0,02</v>
      </c>
      <c r="Z123" s="59" t="str">
        <f>algandmed!AS121</f>
        <v>VPA tuleb nõuetekohaselt likvideerida.</v>
      </c>
      <c r="AA123" s="59" t="str">
        <f>algandmed!AT123</f>
        <v>Saaremaa sõjaväeobjektide kütusega üle juhtarvu reostunud pinnase mahu määramine: Maves, nr-11</v>
      </c>
    </row>
    <row r="124" spans="1:27">
      <c r="A124">
        <f>algandmed!A124</f>
        <v>19853</v>
      </c>
      <c r="B124" t="str">
        <f>algandmed!B124</f>
        <v>PA-4027</v>
      </c>
      <c r="C124" t="str">
        <f>algandmed!C124</f>
        <v>JRA0000021</v>
      </c>
      <c r="D124" t="str">
        <f>algandmed!D124</f>
        <v>Pahnimäe ABT</v>
      </c>
      <c r="E124" s="59">
        <f>algandmed!E124</f>
        <v>631188.6</v>
      </c>
      <c r="F124" s="59">
        <f>algandmed!F124</f>
        <v>6586283</v>
      </c>
      <c r="G124" t="str">
        <f>algandmed!G124</f>
        <v>66201:001:0620</v>
      </c>
      <c r="H124">
        <f>algandmed!H124</f>
        <v>72.7</v>
      </c>
      <c r="I124">
        <f>algandmed!I124</f>
        <v>0.72</v>
      </c>
      <c r="J124">
        <f>algandmed!J124</f>
        <v>6.57</v>
      </c>
      <c r="K124">
        <f>algandmed!K124</f>
        <v>6.6</v>
      </c>
      <c r="L124">
        <f>algandmed!L124</f>
        <v>4.45</v>
      </c>
      <c r="M124">
        <f>algandmed!M124</f>
        <v>68.25</v>
      </c>
      <c r="N124" s="63">
        <f>algandmed!N124</f>
        <v>42850</v>
      </c>
      <c r="O124" t="str">
        <f>algandmed!O124</f>
        <v>Metall 108mm: +0,7-1,6m; HDPE 60 mm: +0,4-6,6 m; F 1,6-5,6 m</v>
      </c>
      <c r="P124" s="59" t="str">
        <f>algandmed!AI124</f>
        <v>AS Talter</v>
      </c>
      <c r="Q124" s="59" t="str">
        <f>algandmed!AJ124</f>
        <v>10114029</v>
      </c>
      <c r="R124" s="59" t="str">
        <f>algandmed!AK124</f>
        <v>5065916 Raivo Normak; 372 6057550; lemminkainen@lemminkainen.ee</v>
      </c>
      <c r="S124" s="59">
        <f>algandmed!AL124</f>
        <v>0</v>
      </c>
      <c r="T124" s="59" t="str">
        <f>algandmed!AM124</f>
        <v>Lääne-Viru</v>
      </c>
      <c r="U124" s="59" t="str">
        <f>algandmed!AN124</f>
        <v>Rakvere vald</v>
      </c>
      <c r="V124" s="59" t="str">
        <f>algandmed!AO124</f>
        <v>Korras</v>
      </c>
      <c r="W124" s="59" t="str">
        <f>algandmed!AP124</f>
        <v>VPA on terve. Päise avamiseks 6-kantvõti 8. Plasttoru 26cm metallmanteltorust madalamal. Veepinnal naftasaaduste kihti pole, põhjas pehme savikas sete, mitte õli.</v>
      </c>
      <c r="X124" s="59" t="str">
        <f>algandmed!AQ124</f>
        <v>Proov võeti pumbaga MP-1.</v>
      </c>
      <c r="Y124" s="59" t="str">
        <f>algandmed!AR124</f>
        <v>Proovi võtmisel 21.09.2017 oli vett VPA-s 5,4l, pumba sügavus 7m manteltoru otsast. Pumbates sagedusega 100Hz alanes veetase 30 sekundiga pumbani. Proov võeti pärast 4-kordse veekoguse välja pumpamist (9 minutit) sagedusel 100Hz. q 0,04. S 1,52</v>
      </c>
      <c r="Z124" s="59" t="str">
        <f>algandmed!AS124</f>
        <v>Jätkata seiret.</v>
      </c>
      <c r="AA124" s="59" t="str">
        <f>algandmed!AT124</f>
        <v>Jääkreostuse likvideerimise projekti ettevalmistus endistel militaar- ja industriaalaladel, Maves nr-5168</v>
      </c>
    </row>
    <row r="125" spans="1:27">
      <c r="A125">
        <f>algandmed!A125</f>
        <v>19883</v>
      </c>
      <c r="B125" t="str">
        <f>algandmed!B125</f>
        <v>PA-318</v>
      </c>
      <c r="C125" t="str">
        <f>algandmed!C125</f>
        <v>JRA0000016</v>
      </c>
      <c r="D125" t="str">
        <f>algandmed!D125</f>
        <v>Paldiski keskkatlamaja</v>
      </c>
      <c r="E125" s="59">
        <f>algandmed!E125</f>
        <v>503771.74699999997</v>
      </c>
      <c r="F125" s="59">
        <f>algandmed!F125</f>
        <v>6579305.5360000003</v>
      </c>
      <c r="G125" t="str">
        <f>algandmed!G125</f>
        <v>58001:005:0080</v>
      </c>
      <c r="H125">
        <f>algandmed!H125</f>
        <v>16.86</v>
      </c>
      <c r="I125">
        <f>algandmed!I125</f>
        <v>0.61</v>
      </c>
      <c r="J125">
        <f>algandmed!J125</f>
        <v>8.5</v>
      </c>
      <c r="K125">
        <f>algandmed!K125</f>
        <v>8.5</v>
      </c>
      <c r="L125">
        <f>algandmed!L125</f>
        <v>1.96</v>
      </c>
      <c r="M125">
        <f>algandmed!M125</f>
        <v>14.899999999999999</v>
      </c>
      <c r="N125" s="63">
        <f>algandmed!N125</f>
        <v>42892</v>
      </c>
      <c r="O125" t="str">
        <f>algandmed!O125</f>
        <v>Metall 108mm: +0,55-1,65m; 93mm: F 1,65-8,5m;</v>
      </c>
      <c r="P125" s="59" t="str">
        <f>algandmed!AI125</f>
        <v>JARVAK LOGISTIKA OÜ</v>
      </c>
      <c r="Q125" s="59" t="str">
        <f>algandmed!AJ125</f>
        <v>10841203</v>
      </c>
      <c r="R125" s="59" t="str">
        <f>algandmed!AK125</f>
        <v>5108901; info@sanglaturvas.ee</v>
      </c>
      <c r="S125" s="59">
        <f>algandmed!AL125</f>
        <v>0</v>
      </c>
      <c r="T125" s="59" t="str">
        <f>algandmed!AM125</f>
        <v>Harju</v>
      </c>
      <c r="U125" s="59" t="str">
        <f>algandmed!AN125</f>
        <v>Paldiski linn</v>
      </c>
      <c r="V125" s="59" t="str">
        <f>algandmed!AO125</f>
        <v>Korras</v>
      </c>
      <c r="W125" s="59" t="str">
        <f>algandmed!AP125</f>
        <v>VPA on korras. VPA avamiseks 6-kantvõti 8. Veepinnal naftasaaduste kihti pole, vesi puhas.</v>
      </c>
      <c r="X125" s="59" t="str">
        <f>algandmed!AQ125</f>
        <v>Proov võeti pumbaga MP-1. Pump ja mõõdulint said põhjas naftasaadustega määritud. Pumpamisel tekkisid veepinnale naftasaaduste laigud.</v>
      </c>
      <c r="Y125" s="59" t="str">
        <f>algandmed!AR125</f>
        <v>Proovi võtmisel 18.10.2017 oli vett VPA-s 53,7l, pumba sügavus 7,4m manteltoru otsast. Proov võeti pärast 1-kordset veekoguse välja pumpamist (3 minutiga alanes veetase pumbani) sagedusel 250Hz. Taastub väga aeglaselt.</v>
      </c>
      <c r="Z125" s="59" t="str">
        <f>algandmed!AS125</f>
        <v>Jätkata seiret.</v>
      </c>
      <c r="AA125" s="59" t="str">
        <f>algandmed!AT125</f>
        <v>Jääkreostuse likvideerimise projekti ettevalmistus endistel militaar- ja industriaalaladel, Maves nr-5168</v>
      </c>
    </row>
    <row r="126" spans="1:27">
      <c r="A126">
        <f>algandmed!A126</f>
        <v>19884</v>
      </c>
      <c r="B126" t="str">
        <f>algandmed!B126</f>
        <v>PA-324</v>
      </c>
      <c r="C126" t="str">
        <f>algandmed!C126</f>
        <v>JRA0000016</v>
      </c>
      <c r="D126" t="str">
        <f>algandmed!D126</f>
        <v>Paldiski keskkatlamaja</v>
      </c>
      <c r="E126" s="59">
        <f>algandmed!E126</f>
        <v>503641.46899999998</v>
      </c>
      <c r="F126" s="59">
        <f>algandmed!F126</f>
        <v>6579331.5640000002</v>
      </c>
      <c r="G126" t="str">
        <f>algandmed!G126</f>
        <v>58001:002:0022</v>
      </c>
      <c r="H126">
        <f>algandmed!H126</f>
        <v>15.41</v>
      </c>
      <c r="I126">
        <f>algandmed!I126</f>
        <v>0.83</v>
      </c>
      <c r="J126">
        <f>algandmed!J126</f>
        <v>6.1</v>
      </c>
      <c r="K126">
        <f>algandmed!K126</f>
        <v>6.1</v>
      </c>
      <c r="L126">
        <f>algandmed!L126</f>
        <v>1.66</v>
      </c>
      <c r="M126">
        <f>algandmed!M126</f>
        <v>13.75</v>
      </c>
      <c r="N126" s="63">
        <f>algandmed!N126</f>
        <v>42892</v>
      </c>
      <c r="O126" t="str">
        <f>algandmed!O126</f>
        <v>Metall 108mm: +0,8-1,3m; 93mm: F 1,3-6,1m</v>
      </c>
      <c r="P126" s="59" t="str">
        <f>algandmed!AI126</f>
        <v>Paldiski linn</v>
      </c>
      <c r="Q126" s="59" t="str">
        <f>algandmed!AJ126</f>
        <v>-</v>
      </c>
      <c r="R126" s="59">
        <f>algandmed!AK126</f>
        <v>0</v>
      </c>
      <c r="S126" s="59">
        <f>algandmed!AL126</f>
        <v>0</v>
      </c>
      <c r="T126" s="59" t="str">
        <f>algandmed!AM126</f>
        <v>Harju</v>
      </c>
      <c r="U126" s="59" t="str">
        <f>algandmed!AN126</f>
        <v>Paldiski linn</v>
      </c>
      <c r="V126" s="59" t="str">
        <f>algandmed!AO126</f>
        <v>Korras</v>
      </c>
      <c r="W126" s="59" t="str">
        <f>algandmed!AP126</f>
        <v>VPA on korras. VPA avamiseks 6-kantvõti 8. Veepinnal naftasaaduste kihti pole, vesi puhas.</v>
      </c>
      <c r="X126" s="59" t="str">
        <f>algandmed!AQ126</f>
        <v>Proov võeti pumbaga MP-1. VPA põhi masuudine - määris pumba.</v>
      </c>
      <c r="Y126" s="59" t="str">
        <f>algandmed!AR126</f>
        <v>Proovi võtmisel 18.10.2017 oli vett VPA-s 34l, pumba sügavus 5,7m manteltoru otsast. Proov võeti pärast 4-kordse veekoguse välja pumpamist (8 minutit) sagedusel 200Hz. q 0,29. S 0,11</v>
      </c>
      <c r="Z126" s="59" t="str">
        <f>algandmed!AS126</f>
        <v>Jätkata seiret.</v>
      </c>
      <c r="AA126" s="59" t="str">
        <f>algandmed!AT126</f>
        <v>Jääkreostuse likvideerimise projekti ettevalmistus endistel militaar- ja industriaalaladel, Maves nr-5168</v>
      </c>
    </row>
    <row r="127" spans="1:27">
      <c r="A127">
        <f>algandmed!A127</f>
        <v>19885</v>
      </c>
      <c r="B127" t="str">
        <f>algandmed!B127</f>
        <v>PA-331</v>
      </c>
      <c r="C127" t="str">
        <f>algandmed!C127</f>
        <v>JRA0000016</v>
      </c>
      <c r="D127" t="str">
        <f>algandmed!D127</f>
        <v>Paldiski keskkatlamaja</v>
      </c>
      <c r="E127" s="59">
        <f>algandmed!E127</f>
        <v>503614.853</v>
      </c>
      <c r="F127" s="59">
        <f>algandmed!F127</f>
        <v>6579308.3039999995</v>
      </c>
      <c r="G127" t="str">
        <f>algandmed!G127</f>
        <v>58001:002:0022</v>
      </c>
      <c r="H127">
        <f>algandmed!H127</f>
        <v>15.86</v>
      </c>
      <c r="I127">
        <f>algandmed!I127</f>
        <v>0.92</v>
      </c>
      <c r="J127">
        <f>algandmed!J127</f>
        <v>38.450000000000003</v>
      </c>
      <c r="K127">
        <f>algandmed!K127</f>
        <v>39</v>
      </c>
      <c r="L127">
        <f>algandmed!L127</f>
        <v>15.53</v>
      </c>
      <c r="M127">
        <f>algandmed!M127</f>
        <v>0.33000000000000007</v>
      </c>
      <c r="N127" s="63">
        <f>algandmed!N127</f>
        <v>42892</v>
      </c>
      <c r="O127" t="str">
        <f>algandmed!O127</f>
        <v>Metall 108mm: +0,95-28,75m; 93mm:  F 28,75-39m</v>
      </c>
      <c r="P127" s="59" t="str">
        <f>algandmed!AI127</f>
        <v>Paldiski linn</v>
      </c>
      <c r="Q127" s="59" t="str">
        <f>algandmed!AJ127</f>
        <v>-</v>
      </c>
      <c r="R127" s="59">
        <f>algandmed!AK127</f>
        <v>0</v>
      </c>
      <c r="S127" s="59">
        <f>algandmed!AL127</f>
        <v>0</v>
      </c>
      <c r="T127" s="59" t="str">
        <f>algandmed!AM127</f>
        <v>Harju</v>
      </c>
      <c r="U127" s="59" t="str">
        <f>algandmed!AN127</f>
        <v>Paldiski linn</v>
      </c>
      <c r="V127" s="59" t="str">
        <f>algandmed!AO127</f>
        <v>Korras</v>
      </c>
      <c r="W127" s="59" t="str">
        <f>algandmed!AP127</f>
        <v>VPA on korras. VPA avamiseks 6-kantvõti 8. Algne sügavus oli oli 39m. Veepinnal naftasaaduste kihti pole, vesi puhas.</v>
      </c>
      <c r="X127" s="59" t="str">
        <f>algandmed!AQ127</f>
        <v>Proov võeti pumbaga MP-1.</v>
      </c>
      <c r="Y127" s="59" t="str">
        <f>algandmed!AR127</f>
        <v>Proovi võtmisel 13.10.2017 oli vett VPA-s 167l, pumba sügavus 36,9m manteltoru otsast. Pumbates sagedusega 250Hz alanes veetase 9 minutiga pumbani. Proov võeti pärast 4-kordse veekoguse välja pumpamist (74 minutit) sagedusel 225Hz. q 0,15. S 4,18</v>
      </c>
      <c r="Z127" s="59" t="str">
        <f>algandmed!AS127</f>
        <v>VPA tuleb puhastada ja nõuetekohaselt likvideerida.</v>
      </c>
      <c r="AA127" s="59" t="str">
        <f>algandmed!AT127</f>
        <v>Paldiski Keskkatlamaja reostuse kaardistamine, Maves nr-96057</v>
      </c>
    </row>
    <row r="128" spans="1:27">
      <c r="A128">
        <f>algandmed!A128</f>
        <v>19839</v>
      </c>
      <c r="B128" t="str">
        <f>algandmed!B128</f>
        <v>PA-1516</v>
      </c>
      <c r="C128" t="str">
        <f>algandmed!C128</f>
        <v>JRA0000012</v>
      </c>
      <c r="D128" t="str">
        <f>algandmed!D128</f>
        <v>Piirivalvesadam</v>
      </c>
      <c r="E128" s="59">
        <f>algandmed!E128</f>
        <v>537658.39199999999</v>
      </c>
      <c r="F128" s="59">
        <f>algandmed!F128</f>
        <v>6591319.176</v>
      </c>
      <c r="G128" t="str">
        <f>algandmed!G128</f>
        <v>78401:101:2254</v>
      </c>
      <c r="H128">
        <f>algandmed!H128</f>
        <v>3.23</v>
      </c>
      <c r="I128">
        <f>algandmed!I128</f>
        <v>0.54</v>
      </c>
      <c r="J128">
        <f>algandmed!J128</f>
        <v>3.44</v>
      </c>
      <c r="K128">
        <f>algandmed!K128</f>
        <v>3.3</v>
      </c>
      <c r="L128">
        <f>algandmed!L128</f>
        <v>2.4</v>
      </c>
      <c r="M128">
        <f>algandmed!M128</f>
        <v>0.83000000000000007</v>
      </c>
      <c r="N128" s="63">
        <f>algandmed!N128</f>
        <v>42898</v>
      </c>
      <c r="O128" t="str">
        <f>algandmed!O128</f>
        <v>Metall 108mm: +0,54-0,96m; HDPE: 60mm +0,54-3,44; F 0,44-3,44m</v>
      </c>
      <c r="P128" s="59" t="str">
        <f>algandmed!AI128</f>
        <v>Eesti Vabariik</v>
      </c>
      <c r="Q128" s="59" t="str">
        <f>algandmed!AJ128</f>
        <v>-</v>
      </c>
      <c r="R128" s="59" t="str">
        <f>algandmed!AK128</f>
        <v>Arvo Sarapik; 5121089; arvo.sarapik@politsei.ee</v>
      </c>
      <c r="S128" s="59">
        <f>algandmed!AL128</f>
        <v>0</v>
      </c>
      <c r="T128" s="59" t="str">
        <f>algandmed!AM128</f>
        <v>Harju</v>
      </c>
      <c r="U128" s="59" t="str">
        <f>algandmed!AN128</f>
        <v>Tallinn</v>
      </c>
      <c r="V128" s="59" t="str">
        <f>algandmed!AO128</f>
        <v>Avariis</v>
      </c>
      <c r="W128" s="59" t="str">
        <f>algandmed!AP128</f>
        <v>VPA on avariis. Päise avamiseks 6-kantvõti 8. Plastoru on kõver. 0,9m proovivõtu toru sügavamale kui 2,3m ei lähe. Veepinnal naftasaaduste kihti pole, põhjas must sete, mis haiseb orgaanika järgi.</v>
      </c>
      <c r="X128" s="59" t="str">
        <f>algandmed!AQ128</f>
        <v>Proov võeti baileriga.</v>
      </c>
      <c r="Y128" s="59" t="str">
        <f>algandmed!AR128</f>
        <v>Proovi võtmiseks 09.10.2017 pumbaga MP-1 oli vähe vett, vaid 3l. Proov võeti baileriga pärast VPA 1-kordset tühjendamist.</v>
      </c>
      <c r="Z128" s="59" t="str">
        <f>algandmed!AS128</f>
        <v>Jätkata seiret.</v>
      </c>
      <c r="AA128" s="59" t="str">
        <f>algandmed!AT128</f>
        <v>Jääkreostuse likvideerimise projekti ettevalmistus endistel militaar- ja industriaalaladel, Maves nr-5168</v>
      </c>
    </row>
    <row r="129" spans="1:27">
      <c r="A129">
        <f>algandmed!A129</f>
        <v>19840</v>
      </c>
      <c r="B129" t="str">
        <f>algandmed!B129</f>
        <v>PA-1524</v>
      </c>
      <c r="C129" t="str">
        <f>algandmed!C129</f>
        <v>JRA0000012</v>
      </c>
      <c r="D129" t="str">
        <f>algandmed!D129</f>
        <v>Piirivalvesadam</v>
      </c>
      <c r="E129" s="59">
        <f>algandmed!E129</f>
        <v>537697.43799999997</v>
      </c>
      <c r="F129" s="59">
        <f>algandmed!F129</f>
        <v>6591265.6509999996</v>
      </c>
      <c r="G129" t="str">
        <f>algandmed!G129</f>
        <v>78401:101:2254</v>
      </c>
      <c r="H129">
        <f>algandmed!H129</f>
        <v>3.66</v>
      </c>
      <c r="I129">
        <f>algandmed!I129</f>
        <v>0.74</v>
      </c>
      <c r="J129">
        <f>algandmed!J129</f>
        <v>2.98</v>
      </c>
      <c r="K129">
        <f>algandmed!K129</f>
        <v>3</v>
      </c>
      <c r="L129">
        <f>algandmed!L129</f>
        <v>2.72</v>
      </c>
      <c r="M129">
        <f>algandmed!M129</f>
        <v>0.94</v>
      </c>
      <c r="N129" s="63">
        <f>algandmed!N129</f>
        <v>42898</v>
      </c>
      <c r="O129" t="str">
        <f>algandmed!O129</f>
        <v>Metall 108mm: +0,7-1,3m; HDPE: 60mm +0,7-3,0; F 1,0-3,0m</v>
      </c>
      <c r="P129" s="59" t="str">
        <f>algandmed!AI129</f>
        <v>Eesti Vabariik</v>
      </c>
      <c r="Q129" s="59" t="str">
        <f>algandmed!AJ129</f>
        <v>-</v>
      </c>
      <c r="R129" s="59" t="str">
        <f>algandmed!AK129</f>
        <v>Arvo Sarapik; 5121089; arvo.sarapik@politsei.ee</v>
      </c>
      <c r="S129" s="59">
        <f>algandmed!AL129</f>
        <v>0</v>
      </c>
      <c r="T129" s="59" t="str">
        <f>algandmed!AM129</f>
        <v>Harju</v>
      </c>
      <c r="U129" s="59" t="str">
        <f>algandmed!AN129</f>
        <v>Tallinn</v>
      </c>
      <c r="V129" s="59" t="str">
        <f>algandmed!AO129</f>
        <v>Avariis</v>
      </c>
      <c r="W129" s="59" t="str">
        <f>algandmed!AP129</f>
        <v>VPA on avariis. Kaitsetoru kõveraks sõidetud. Päise avamiseks 6-kantvõti 8. Plastoru on kõver, takistus sügavusel 1,3m torust. 0,9m proovivõtu toru alla ei lähe. Naftasaaduste kihti ei õnnestunud mõõta. Põhjas pehme sete.</v>
      </c>
      <c r="X129" s="59" t="str">
        <f>algandmed!AQ129</f>
        <v>Proov võeti pumbaga MP-1. Annab palju liivasetet.</v>
      </c>
      <c r="Y129" s="59" t="str">
        <f>algandmed!AR129</f>
        <v>Proovi võtmisel 09.10.2017 oli vett VPA-s 2,3l, pumba sügavus 3,45m manteltoru otsast. Proov võeti pärast 4-kordse veekoguse välja pumpamist (2 minutiga alanes veetase pumbani) sagedusel 90Hz. q 0,03. S 0,02</v>
      </c>
      <c r="Z129" s="59" t="str">
        <f>algandmed!AS129</f>
        <v>Jätkata seiret.</v>
      </c>
      <c r="AA129" s="59" t="str">
        <f>algandmed!AT129</f>
        <v>Jääkreostuse likvideerimise projekti ettevalmistus endistel militaar- ja industriaalaladel, Maves nr-5168</v>
      </c>
    </row>
    <row r="130" spans="1:27">
      <c r="A130">
        <f>algandmed!A130</f>
        <v>19841</v>
      </c>
      <c r="B130" t="str">
        <f>algandmed!B130</f>
        <v>PA-1528</v>
      </c>
      <c r="C130" t="str">
        <f>algandmed!C130</f>
        <v>JRA0000012</v>
      </c>
      <c r="D130" t="str">
        <f>algandmed!D130</f>
        <v>Piirivalvesadam</v>
      </c>
      <c r="E130" s="59">
        <f>algandmed!E130</f>
        <v>537785.40300000005</v>
      </c>
      <c r="F130" s="59">
        <f>algandmed!F130</f>
        <v>6591166.949</v>
      </c>
      <c r="G130" t="str">
        <f>algandmed!G130</f>
        <v>78401:101:2249</v>
      </c>
      <c r="H130">
        <f>algandmed!H130</f>
        <v>3.64</v>
      </c>
      <c r="I130">
        <f>algandmed!I130</f>
        <v>0.61</v>
      </c>
      <c r="J130">
        <f>algandmed!J130</f>
        <v>3.58</v>
      </c>
      <c r="K130">
        <f>algandmed!K130</f>
        <v>3.58</v>
      </c>
      <c r="L130">
        <f>algandmed!L130</f>
        <v>3.77</v>
      </c>
      <c r="M130">
        <f>algandmed!M130</f>
        <v>-0.12999999999999989</v>
      </c>
      <c r="N130" s="63">
        <f>algandmed!N130</f>
        <v>42898</v>
      </c>
      <c r="O130" t="str">
        <f>algandmed!O130</f>
        <v>Metall 108mm: +0,65-1,35m; HDPE: 60mm +0,42-3,58; F 1,58-3,58m</v>
      </c>
      <c r="P130" s="59" t="str">
        <f>algandmed!AI130</f>
        <v>Eesti Vabariik</v>
      </c>
      <c r="Q130" s="59" t="str">
        <f>algandmed!AJ130</f>
        <v>-</v>
      </c>
      <c r="R130" s="59" t="str">
        <f>algandmed!AK130</f>
        <v>Arvo Sarapik; 5121089; arvo.sarapik@politsei.ee</v>
      </c>
      <c r="S130" s="59">
        <f>algandmed!AL130</f>
        <v>0</v>
      </c>
      <c r="T130" s="59" t="str">
        <f>algandmed!AM130</f>
        <v>Harju</v>
      </c>
      <c r="U130" s="59" t="str">
        <f>algandmed!AN130</f>
        <v>Tallinn</v>
      </c>
      <c r="V130" s="59" t="str">
        <f>algandmed!AO130</f>
        <v>Korras</v>
      </c>
      <c r="W130" s="59" t="str">
        <f>algandmed!AP130</f>
        <v>VPA päise kinnituspolt on katki, ära saab haamriga tagudes. Päise avamiseks 6-kantvõti 8. Plastoru on kaitsetorust 16cm madalamal. Veepinnal naftasaaduste kihti pole.</v>
      </c>
      <c r="X130" s="59" t="str">
        <f>algandmed!AQ130</f>
        <v>Proov võeti baileriga.</v>
      </c>
      <c r="Y130" s="59" t="str">
        <f>algandmed!AR130</f>
        <v>Proovi võtmiseks 09.10.2017 pumbaga MP-1 oli vähe vett, vaid 4,3l. Proov võeti baileriga pärast VPA 4-kordset tühjendamist.</v>
      </c>
      <c r="Z130" s="59" t="str">
        <f>algandmed!AS130</f>
        <v>Jätkata seiret.</v>
      </c>
      <c r="AA130" s="59" t="str">
        <f>algandmed!AT130</f>
        <v>Jääkreostuse likvideerimise projekti ettevalmistus endistel militaar- ja industriaalaladel, Maves nr-5168</v>
      </c>
    </row>
    <row r="131" spans="1:27">
      <c r="A131">
        <f>algandmed!A131</f>
        <v>0</v>
      </c>
      <c r="B131" t="str">
        <f>algandmed!B131</f>
        <v>SK-1</v>
      </c>
      <c r="C131" t="str">
        <f>algandmed!C131</f>
        <v>JRA0000012</v>
      </c>
      <c r="D131" t="str">
        <f>algandmed!D131</f>
        <v>Piirivalvesadam</v>
      </c>
      <c r="E131" s="59">
        <f>algandmed!E131</f>
        <v>537812.66899999999</v>
      </c>
      <c r="F131" s="59">
        <f>algandmed!F131</f>
        <v>6591200.7980000004</v>
      </c>
      <c r="G131" t="str">
        <f>algandmed!G131</f>
        <v>78401:101:2249</v>
      </c>
      <c r="H131">
        <f>algandmed!H131</f>
        <v>4.9000000000000004</v>
      </c>
      <c r="I131">
        <f>algandmed!I131</f>
        <v>0.76</v>
      </c>
      <c r="J131">
        <f>algandmed!J131</f>
        <v>3.24</v>
      </c>
      <c r="K131">
        <f>algandmed!K131</f>
        <v>3.3</v>
      </c>
      <c r="L131">
        <f>algandmed!L131</f>
        <v>1.67</v>
      </c>
      <c r="M131">
        <f>algandmed!M131</f>
        <v>3.2300000000000004</v>
      </c>
      <c r="N131" s="63">
        <f>algandmed!N131</f>
        <v>42898</v>
      </c>
      <c r="O131" t="str">
        <f>algandmed!O131</f>
        <v>Metall 108mm: +0,7-0,6m; PVC 60mm +0,7-3,3; F 1,3-3,3m</v>
      </c>
      <c r="P131" s="59" t="str">
        <f>algandmed!AI131</f>
        <v>Eesti Vabariik</v>
      </c>
      <c r="Q131" s="59" t="str">
        <f>algandmed!AJ131</f>
        <v>-</v>
      </c>
      <c r="R131" s="59" t="str">
        <f>algandmed!AK131</f>
        <v>Arvo Sarapik; 5121089; arvo.sarapik@politsei.ee</v>
      </c>
      <c r="S131" s="59">
        <f>algandmed!AL131</f>
        <v>0</v>
      </c>
      <c r="T131" s="59" t="str">
        <f>algandmed!AM131</f>
        <v>Harju</v>
      </c>
      <c r="U131" s="59" t="str">
        <f>algandmed!AN131</f>
        <v>Tallinn</v>
      </c>
      <c r="V131" s="59" t="str">
        <f>algandmed!AO131</f>
        <v>Korras</v>
      </c>
      <c r="W131" s="59" t="str">
        <f>algandmed!AP131</f>
        <v>VPA on terve. Päise avamiseks 6-kantvõti 6. Plastoru on 1cm kaitsetorust madalamal. Veepinnal naftasaaduste kihti pole.</v>
      </c>
      <c r="X131" s="59" t="str">
        <f>algandmed!AQ131</f>
        <v>Proov võeti pumbaga MP-1. Annab palju liivasetet.</v>
      </c>
      <c r="Y131" s="59" t="str">
        <f>algandmed!AR131</f>
        <v>Proovi võtmisel 09.10.2017 oli vett VPA-s 5,5l, pumba sügavus 3,8m manteltoru otsast. Proov võeti pärast 4-kordse veekoguse välja pumpamist (10 minutit) sagedusel 80Hz. q 0,04. S 0,94</v>
      </c>
      <c r="Z131" s="59" t="str">
        <f>algandmed!AS131</f>
        <v>Jätkata seiret.</v>
      </c>
      <c r="AA131" s="59" t="str">
        <f>algandmed!AT131</f>
        <v>Jääkreostuse likvideerimine endistel sõjaväe- ja tööstusaladel - Süsta sadam. Seirepuuraukude projekt, IPT Projektijuhtimine nr 11-05-0977</v>
      </c>
    </row>
    <row r="132" spans="1:27">
      <c r="A132">
        <f>algandmed!A132</f>
        <v>0</v>
      </c>
      <c r="B132" t="str">
        <f>algandmed!B132</f>
        <v>SK-2</v>
      </c>
      <c r="C132" t="str">
        <f>algandmed!C132</f>
        <v>JRA0000012</v>
      </c>
      <c r="D132" t="str">
        <f>algandmed!D132</f>
        <v>Piirivalvesadam</v>
      </c>
      <c r="E132" s="59">
        <f>algandmed!E132</f>
        <v>537712.13500000001</v>
      </c>
      <c r="F132" s="59">
        <f>algandmed!F132</f>
        <v>6591175.1390000004</v>
      </c>
      <c r="G132" t="str">
        <f>algandmed!G132</f>
        <v>78401:101:2249</v>
      </c>
      <c r="H132">
        <f>algandmed!H132</f>
        <v>3.2</v>
      </c>
      <c r="I132">
        <f>algandmed!I132</f>
        <v>0.66</v>
      </c>
      <c r="J132">
        <f>algandmed!J132</f>
        <v>4.46</v>
      </c>
      <c r="K132">
        <f>algandmed!K132</f>
        <v>4.46</v>
      </c>
      <c r="L132">
        <f>algandmed!L132</f>
        <v>2.92</v>
      </c>
      <c r="M132">
        <f>algandmed!M132</f>
        <v>0.28000000000000025</v>
      </c>
      <c r="N132" s="63">
        <f>algandmed!N132</f>
        <v>42898</v>
      </c>
      <c r="O132" t="str">
        <f>algandmed!O132</f>
        <v>Metall 108mm: +0,6-0,6m; PVC 60mm +0,54-4,46; F 1,46-4,46m</v>
      </c>
      <c r="P132" s="59" t="str">
        <f>algandmed!AI132</f>
        <v>Eesti Vabariik</v>
      </c>
      <c r="Q132" s="59" t="str">
        <f>algandmed!AJ132</f>
        <v>-</v>
      </c>
      <c r="R132" s="59" t="str">
        <f>algandmed!AK132</f>
        <v>Arvo Sarapik; 5121089; arvo.sarapik@politsei.ee</v>
      </c>
      <c r="S132" s="59">
        <f>algandmed!AL132</f>
        <v>0</v>
      </c>
      <c r="T132" s="59" t="str">
        <f>algandmed!AM132</f>
        <v>Harju</v>
      </c>
      <c r="U132" s="59" t="str">
        <f>algandmed!AN132</f>
        <v>Tallinn</v>
      </c>
      <c r="V132" s="59" t="str">
        <f>algandmed!AO132</f>
        <v>Korras</v>
      </c>
      <c r="W132" s="59" t="str">
        <f>algandmed!AP132</f>
        <v>VPA on terve. Päise avamiseks 6-kantvõti 6. Plastoru on 1cm kaitsetorust madalamal. Veepinnal naftasaaduste kihti pole, vees must bakterihõljum.</v>
      </c>
      <c r="X132" s="59" t="str">
        <f>algandmed!AQ132</f>
        <v>Proov võeti baileriga.</v>
      </c>
      <c r="Y132" s="59" t="str">
        <f>algandmed!AR132</f>
        <v>Proovi võtmiseks 09.10.2017 pumbaga MP-1 oli vähe vett, vaid 5l. Veetase taastub aeglaselt. Proov võeti baileriga pärast VPA 2-kordset tühjendamist.</v>
      </c>
      <c r="Z132" s="59" t="str">
        <f>algandmed!AS132</f>
        <v>Jätkata seiret.</v>
      </c>
      <c r="AA132" s="59" t="str">
        <f>algandmed!AT132</f>
        <v>Jääkreostuse likvideerimine endistel sõjaväe- ja tööstusaladel - Süsta sadam. Seirepuuraukude projekt, IPT Projektijuhtimine nr 11-05-0977</v>
      </c>
    </row>
    <row r="133" spans="1:27">
      <c r="A133">
        <f>algandmed!A133</f>
        <v>0</v>
      </c>
      <c r="B133" t="str">
        <f>algandmed!B133</f>
        <v>SK-3</v>
      </c>
      <c r="C133" t="str">
        <f>algandmed!C133</f>
        <v>JRA0000012</v>
      </c>
      <c r="D133" t="str">
        <f>algandmed!D133</f>
        <v>Piirivalvesadam</v>
      </c>
      <c r="E133" s="59">
        <f>algandmed!E133</f>
        <v>537734.06200000003</v>
      </c>
      <c r="F133" s="59">
        <f>algandmed!F133</f>
        <v>6591102.2609999999</v>
      </c>
      <c r="G133" t="str">
        <f>algandmed!G133</f>
        <v>78401:101:2249</v>
      </c>
      <c r="H133">
        <f>algandmed!H133</f>
        <v>3.14</v>
      </c>
      <c r="I133">
        <f>algandmed!I133</f>
        <v>0.7</v>
      </c>
      <c r="J133">
        <f>algandmed!J133</f>
        <v>4.5</v>
      </c>
      <c r="K133">
        <f>algandmed!K133</f>
        <v>4.5</v>
      </c>
      <c r="L133">
        <f>algandmed!L133</f>
        <v>3.14</v>
      </c>
      <c r="M133">
        <f>algandmed!M133</f>
        <v>0</v>
      </c>
      <c r="N133" s="63">
        <f>algandmed!N133</f>
        <v>42898</v>
      </c>
      <c r="O133" t="str">
        <f>algandmed!O133</f>
        <v>Metall 108mm: +0,51-0,6m; PVC 60mm +0,51-4,5; F 1,5-4,5m</v>
      </c>
      <c r="P133" s="59" t="str">
        <f>algandmed!AI133</f>
        <v>Eesti Vabariik</v>
      </c>
      <c r="Q133" s="59" t="str">
        <f>algandmed!AJ133</f>
        <v>-</v>
      </c>
      <c r="R133" s="59" t="str">
        <f>algandmed!AK133</f>
        <v>Arvo Sarapik; 5121089; arvo.sarapik@politsei.ee</v>
      </c>
      <c r="S133" s="59">
        <f>algandmed!AL133</f>
        <v>0</v>
      </c>
      <c r="T133" s="59" t="str">
        <f>algandmed!AM133</f>
        <v>Harju</v>
      </c>
      <c r="U133" s="59" t="str">
        <f>algandmed!AN133</f>
        <v>Tallinn</v>
      </c>
      <c r="V133" s="59" t="str">
        <f>algandmed!AO133</f>
        <v>Korras</v>
      </c>
      <c r="W133" s="59" t="str">
        <f>algandmed!AP133</f>
        <v>VPA on terve. Päise avamiseks 6-kantvõti 6. Päise kinnituspolt katki, ära saab haamriga tagudes. Põhi kõva. Veepinnal 2cm paksune naftasaaduste kiht.</v>
      </c>
      <c r="X133" s="59" t="str">
        <f>algandmed!AQ133</f>
        <v>Proovi ei võeta, kuna see iseloomustaks vaid naftasaaduste lahustuvust vees.</v>
      </c>
      <c r="Y133" s="59" t="str">
        <f>algandmed!AR133</f>
        <v>-</v>
      </c>
      <c r="Z133" s="59" t="str">
        <f>algandmed!AS133</f>
        <v>Jätkata seiret.</v>
      </c>
      <c r="AA133" s="59" t="str">
        <f>algandmed!AT133</f>
        <v>Jääkreostuse likvideerimine endistel sõjaväe- ja tööstusaladel - Süsta sadam. Seirepuuraukude projekt, IPT Projektijuhtimine nr 11-05-0977</v>
      </c>
    </row>
    <row r="134" spans="1:27">
      <c r="A134">
        <f>algandmed!A134</f>
        <v>19866</v>
      </c>
      <c r="B134" t="str">
        <f>algandmed!B134</f>
        <v>PA-7116</v>
      </c>
      <c r="C134" t="str">
        <f>algandmed!C134</f>
        <v>JRA0000029</v>
      </c>
      <c r="D134" t="str">
        <f>algandmed!D134</f>
        <v>Põltsamaa ABT</v>
      </c>
      <c r="E134" s="59">
        <f>algandmed!E134</f>
        <v>616730.67799999996</v>
      </c>
      <c r="F134" s="59">
        <f>algandmed!F134</f>
        <v>6505650.8600000003</v>
      </c>
      <c r="G134" t="str">
        <f>algandmed!G134</f>
        <v>61605:001:0460</v>
      </c>
      <c r="H134">
        <f>algandmed!H134</f>
        <v>68.2</v>
      </c>
      <c r="I134">
        <f>algandmed!I134</f>
        <v>0.71</v>
      </c>
      <c r="J134">
        <f>algandmed!J134</f>
        <v>3.3</v>
      </c>
      <c r="K134">
        <f>algandmed!K134</f>
        <v>3.35</v>
      </c>
      <c r="L134">
        <f>algandmed!L134</f>
        <v>3.91</v>
      </c>
      <c r="M134">
        <f>algandmed!M134</f>
        <v>64.290000000000006</v>
      </c>
      <c r="N134" s="63">
        <f>algandmed!N134</f>
        <v>42837</v>
      </c>
      <c r="O134" t="str">
        <f>algandmed!O134</f>
        <v>Metall 108mm: +0,65-1,35m; HDPE 60mm: F +0,65-3,35m</v>
      </c>
      <c r="P134" s="59" t="str">
        <f>algandmed!AI134</f>
        <v>Tarmo Romm</v>
      </c>
      <c r="Q134" s="59" t="str">
        <f>algandmed!AJ134</f>
        <v>36906222778</v>
      </c>
      <c r="R134" s="59">
        <f>algandmed!AK134</f>
        <v>58065095</v>
      </c>
      <c r="S134" s="59" t="str">
        <f>algandmed!AL134</f>
        <v>Tarmo Romm</v>
      </c>
      <c r="T134" s="59" t="str">
        <f>algandmed!AM134</f>
        <v>Jõgeva</v>
      </c>
      <c r="U134" s="59" t="str">
        <f>algandmed!AN134</f>
        <v>Põltsamaa vald</v>
      </c>
      <c r="V134" s="59" t="str">
        <f>algandmed!AO134</f>
        <v>Korras</v>
      </c>
      <c r="W134" s="59" t="str">
        <f>algandmed!AP134</f>
        <v>VPA on terve. Plasttoru 2,5cm metalltorust kõrgemal. Avamiseks 6-kantvõti 8. Veepinnal naftasaaduste kihti pole.</v>
      </c>
      <c r="X134" s="59" t="str">
        <f>algandmed!AQ134</f>
        <v>Proovi ei võetud. Vett oli vähe (1cm).</v>
      </c>
      <c r="Y134" s="59" t="str">
        <f>algandmed!AR134</f>
        <v>-</v>
      </c>
      <c r="Z134" s="59" t="str">
        <f>algandmed!AS134</f>
        <v>VPA tuleb nõuetekohaselt likvideerida.</v>
      </c>
      <c r="AA134" s="59" t="str">
        <f>algandmed!AT134</f>
        <v>Jääkreostuse likvideerimise projekti ettevalmistus endistel militaar- ja industriaalaladel, Maves nr-5168</v>
      </c>
    </row>
    <row r="135" spans="1:27">
      <c r="A135">
        <f>algandmed!A135</f>
        <v>19867</v>
      </c>
      <c r="B135" t="str">
        <f>algandmed!B135</f>
        <v>PA-7118</v>
      </c>
      <c r="C135" t="str">
        <f>algandmed!C135</f>
        <v>JRA0000029</v>
      </c>
      <c r="D135" t="str">
        <f>algandmed!D135</f>
        <v>Põltsamaa ABT</v>
      </c>
      <c r="E135" s="59">
        <f>algandmed!E135</f>
        <v>616726.31400000001</v>
      </c>
      <c r="F135" s="59">
        <f>algandmed!F135</f>
        <v>6505649.8130000001</v>
      </c>
      <c r="G135" t="str">
        <f>algandmed!G135</f>
        <v>61605:001:0460</v>
      </c>
      <c r="H135">
        <f>algandmed!H135</f>
        <v>67.75</v>
      </c>
      <c r="I135">
        <f>algandmed!I135</f>
        <v>0.49</v>
      </c>
      <c r="J135">
        <f>algandmed!J135</f>
        <v>8.84</v>
      </c>
      <c r="K135">
        <f>algandmed!K135</f>
        <v>8.8000000000000007</v>
      </c>
      <c r="L135">
        <f>algandmed!L135</f>
        <v>6.41</v>
      </c>
      <c r="M135">
        <f>algandmed!M135</f>
        <v>61.34</v>
      </c>
      <c r="N135" s="63">
        <f>algandmed!N135</f>
        <v>42837</v>
      </c>
      <c r="O135" t="str">
        <f>algandmed!O135</f>
        <v>Metall 108mm: +0,45-3,60m; 93mm F 3,60-8,80m</v>
      </c>
      <c r="P135" s="59" t="str">
        <f>algandmed!AI135</f>
        <v>Tarmo Romm</v>
      </c>
      <c r="Q135" s="59" t="str">
        <f>algandmed!AJ135</f>
        <v>36906222778</v>
      </c>
      <c r="R135" s="59">
        <f>algandmed!AK135</f>
        <v>58065095</v>
      </c>
      <c r="S135" s="59" t="str">
        <f>algandmed!AL135</f>
        <v>Tarmo Romm</v>
      </c>
      <c r="T135" s="59" t="str">
        <f>algandmed!AM135</f>
        <v>Jõgeva</v>
      </c>
      <c r="U135" s="59" t="str">
        <f>algandmed!AN135</f>
        <v>Põltsamaa vald</v>
      </c>
      <c r="V135" s="59" t="str">
        <f>algandmed!AO135</f>
        <v>Korras</v>
      </c>
      <c r="W135" s="59" t="str">
        <f>algandmed!AP135</f>
        <v>VPA on terve. Avamiseks 6-kantvõti 8. Veepinnal naftasaaduste kihti pole.</v>
      </c>
      <c r="X135" s="59" t="str">
        <f>algandmed!AQ135</f>
        <v>Proov võeti pumbaga MP-1.</v>
      </c>
      <c r="Y135" s="59" t="str">
        <f>algandmed!AR135</f>
        <v>Proovi võtmisel 26.09.2017 oli vett 13l. Proov võeti pärast VPA 1-kordset tühjendamist pumbaga MP-1 (36 sekundiga alanes veetase pumbani) sagedusel 250Hz. Veetase taastub väga aeglaselt.</v>
      </c>
      <c r="Z135" s="59" t="str">
        <f>algandmed!AS135</f>
        <v>VPA tuleb nõuetekohaselt likvideerida või puurida 2-3m sügavamaks.</v>
      </c>
      <c r="AA135" s="59" t="str">
        <f>algandmed!AT135</f>
        <v>Jääkreostuse likvideerimise projekti ettevalmistus endistel militaar- ja industriaalaladel, Maves nr-5168</v>
      </c>
    </row>
    <row r="136" spans="1:27">
      <c r="A136">
        <f>algandmed!A136</f>
        <v>52689</v>
      </c>
      <c r="B136" t="str">
        <f>algandmed!B136</f>
        <v>VP-1</v>
      </c>
      <c r="C136" t="str">
        <f>algandmed!C136</f>
        <v>JRA0000029</v>
      </c>
      <c r="D136" t="str">
        <f>algandmed!D136</f>
        <v>Põltsamaa ABT</v>
      </c>
      <c r="E136" s="59">
        <f>algandmed!E136</f>
        <v>616704.51699999999</v>
      </c>
      <c r="F136" s="59">
        <f>algandmed!F136</f>
        <v>6505639.8449999997</v>
      </c>
      <c r="G136" t="str">
        <f>algandmed!G136</f>
        <v>61605:001:0460</v>
      </c>
      <c r="H136">
        <f>algandmed!H136</f>
        <v>67.02</v>
      </c>
      <c r="I136">
        <f>algandmed!I136</f>
        <v>0.48</v>
      </c>
      <c r="J136">
        <f>algandmed!J136</f>
        <v>10</v>
      </c>
      <c r="K136">
        <f>algandmed!K136</f>
        <v>10</v>
      </c>
      <c r="L136">
        <f>algandmed!L136</f>
        <v>5.49</v>
      </c>
      <c r="M136">
        <f>algandmed!M136</f>
        <v>61.529999999999994</v>
      </c>
      <c r="N136" s="63">
        <f>algandmed!N136</f>
        <v>42837</v>
      </c>
      <c r="O136" t="str">
        <f>algandmed!O136</f>
        <v>Metall 159mm: +0,45-0,55m; PEHD 125mm: +0,45-3,7m; F 93mm: 3,7-10,0m</v>
      </c>
      <c r="P136" s="59" t="str">
        <f>algandmed!AI136</f>
        <v>Tarmo Romm</v>
      </c>
      <c r="Q136" s="59" t="str">
        <f>algandmed!AJ136</f>
        <v>36906222778</v>
      </c>
      <c r="R136" s="59">
        <f>algandmed!AK136</f>
        <v>58065095</v>
      </c>
      <c r="S136" s="59" t="str">
        <f>algandmed!AL136</f>
        <v>Tarmo Romm</v>
      </c>
      <c r="T136" s="59" t="str">
        <f>algandmed!AM136</f>
        <v>Jõgeva</v>
      </c>
      <c r="U136" s="59" t="str">
        <f>algandmed!AN136</f>
        <v>Põltsamaa vald</v>
      </c>
      <c r="V136" s="59" t="str">
        <f>algandmed!AO136</f>
        <v>Korras</v>
      </c>
      <c r="W136" s="59" t="str">
        <f>algandmed!AP136</f>
        <v>VPA on terve. Metallist kaitsetoru 160mm, plasttoru 125mm. Avamiseks 6-kantvõti 8. Veepinnal 1m naftasaaduste kiht, edasi õlised klimbid vees.</v>
      </c>
      <c r="X136" s="59" t="str">
        <f>algandmed!AQ136</f>
        <v>Proovi ei võeta kuna see iseloomustab vaid naftasaaduste lahustuvust vees.</v>
      </c>
      <c r="Y136" s="59" t="str">
        <f>algandmed!AR136</f>
        <v>-</v>
      </c>
      <c r="Z136" s="59" t="str">
        <f>algandmed!AS136</f>
        <v>Eemaldada VPA-st naftasaadused (vajadusel korduvalt) ja jätkata seiret.</v>
      </c>
      <c r="AA136" s="59" t="str">
        <f>algandmed!AT136</f>
        <v>Jõgevamaa seirepuuraugud Põltsamaa ABT. Seirepuuraukude VP1 ja VP2 projekt. REI Geotehnika nr 3325/1-13</v>
      </c>
    </row>
    <row r="137" spans="1:27">
      <c r="A137">
        <f>algandmed!A137</f>
        <v>52690</v>
      </c>
      <c r="B137" t="str">
        <f>algandmed!B137</f>
        <v>VP-2</v>
      </c>
      <c r="C137" t="str">
        <f>algandmed!C137</f>
        <v>JRA0000029</v>
      </c>
      <c r="D137" t="str">
        <f>algandmed!D137</f>
        <v>Põltsamaa ABT</v>
      </c>
      <c r="E137" s="59">
        <f>algandmed!E137</f>
        <v>616777.85900000005</v>
      </c>
      <c r="F137" s="59">
        <f>algandmed!F137</f>
        <v>6505706.2170000002</v>
      </c>
      <c r="G137" t="str">
        <f>algandmed!G137</f>
        <v>61605:001:0460</v>
      </c>
      <c r="H137">
        <f>algandmed!H137</f>
        <v>74.92</v>
      </c>
      <c r="I137">
        <f>algandmed!I137</f>
        <v>0.5</v>
      </c>
      <c r="J137">
        <f>algandmed!J137</f>
        <v>17.86</v>
      </c>
      <c r="K137">
        <f>algandmed!K137</f>
        <v>17.899999999999999</v>
      </c>
      <c r="L137">
        <f>algandmed!L137</f>
        <v>14.11</v>
      </c>
      <c r="M137">
        <f>algandmed!M137</f>
        <v>60.81</v>
      </c>
      <c r="N137" s="63">
        <f>algandmed!N137</f>
        <v>42837</v>
      </c>
      <c r="O137" t="str">
        <f>algandmed!O137</f>
        <v>Metall 159mm: +0,55-0,45m; PEHD 125mm: +0,55-9,45m; F 98mm: 9,45-17,9m</v>
      </c>
      <c r="P137" s="59" t="str">
        <f>algandmed!AI137</f>
        <v>Tarmo Romm</v>
      </c>
      <c r="Q137" s="59" t="str">
        <f>algandmed!AJ137</f>
        <v>36906222778</v>
      </c>
      <c r="R137" s="59">
        <f>algandmed!AK137</f>
        <v>58065095</v>
      </c>
      <c r="S137" s="59" t="str">
        <f>algandmed!AL137</f>
        <v>Tarmo Romm</v>
      </c>
      <c r="T137" s="59" t="str">
        <f>algandmed!AM137</f>
        <v>Jõgeva</v>
      </c>
      <c r="U137" s="59" t="str">
        <f>algandmed!AN137</f>
        <v>Põltsamaa vald</v>
      </c>
      <c r="V137" s="59" t="str">
        <f>algandmed!AO137</f>
        <v>Korras</v>
      </c>
      <c r="W137" s="59" t="str">
        <f>algandmed!AP137</f>
        <v>VPA on terve. Metallist kaitsetoru 160mm, plasttoru 125mm. Avamiseks 6-kantvõti 8. Veepinnal naftasaaduste kihti pole.</v>
      </c>
      <c r="X137" s="59" t="str">
        <f>algandmed!AQ137</f>
        <v>Proov võeti pumbaga MP-1.</v>
      </c>
      <c r="Y137" s="59" t="str">
        <f>algandmed!AR137</f>
        <v>Proovi võtmisel 26.09.2017 oli vett VPA-s 6,2l, pumba sügavus 18m manteltoru otsast. Proov võeti pärast 4-kordse veekoguse välja pumpamist (3 minutit) sagedusel 200Hz. q 0,12. S 0</v>
      </c>
      <c r="Z137" s="59" t="str">
        <f>algandmed!AS137</f>
        <v>Jätkata seiret.</v>
      </c>
      <c r="AA137" s="59" t="str">
        <f>algandmed!AT137</f>
        <v>Jõgevamaa seirepuuraugud Põltsamaa ABT. Seirepuuraukude VP1 ja VP2 projekt. REI Geotehnika nr 3325/1-13</v>
      </c>
    </row>
    <row r="138" spans="1:27">
      <c r="A138">
        <f>algandmed!A138</f>
        <v>19868</v>
      </c>
      <c r="B138" t="str">
        <f>algandmed!B138</f>
        <v>PA-7323</v>
      </c>
      <c r="C138" t="str">
        <f>algandmed!C138</f>
        <v>JRA0000026</v>
      </c>
      <c r="D138" t="str">
        <f>algandmed!D138</f>
        <v>Põlva Teedevalitsuse ABT</v>
      </c>
      <c r="E138" s="59">
        <f>algandmed!E138</f>
        <v>683465.66899999999</v>
      </c>
      <c r="F138" s="59">
        <f>algandmed!F138</f>
        <v>6440452.1699999999</v>
      </c>
      <c r="G138" t="str">
        <f>algandmed!G138</f>
        <v>61902:003:0733</v>
      </c>
      <c r="H138">
        <f>algandmed!H138</f>
        <v>62.65</v>
      </c>
      <c r="I138">
        <f>algandmed!I138</f>
        <v>0.61</v>
      </c>
      <c r="J138">
        <f>algandmed!J138</f>
        <v>5.39</v>
      </c>
      <c r="K138">
        <f>algandmed!K138</f>
        <v>4.7</v>
      </c>
      <c r="L138">
        <f>algandmed!L138</f>
        <v>3.58</v>
      </c>
      <c r="M138">
        <f>algandmed!M138</f>
        <v>59.07</v>
      </c>
      <c r="N138" s="63">
        <f>algandmed!N138</f>
        <v>42837</v>
      </c>
      <c r="O138" t="str">
        <f>algandmed!O138</f>
        <v>Metall 108mm: +0,60-1,40m; HDPE 60mm: +0,60-4,70m; F 0,40-4,40m</v>
      </c>
      <c r="P138" s="59" t="str">
        <f>algandmed!AI138</f>
        <v>AS Teede REV-2</v>
      </c>
      <c r="Q138" s="59" t="str">
        <f>algandmed!AJ138</f>
        <v>11402434</v>
      </c>
      <c r="R138" s="59" t="str">
        <f>algandmed!AK138</f>
        <v>58862244 Bert Prükk bert.prukk@trev2.ee; 6776500</v>
      </c>
      <c r="S138" s="59">
        <f>algandmed!AL138</f>
        <v>0</v>
      </c>
      <c r="T138" s="59" t="str">
        <f>algandmed!AM138</f>
        <v>Põlva</v>
      </c>
      <c r="U138" s="59" t="str">
        <f>algandmed!AN138</f>
        <v>Põlva vald</v>
      </c>
      <c r="V138" s="59" t="str">
        <f>algandmed!AO138</f>
        <v>Korras</v>
      </c>
      <c r="W138" s="59" t="str">
        <f>algandmed!AP138</f>
        <v>VPA on terve. Avamiseks 6-kant võti 8; sisemine plasttoru metalltorust 7cm madalamal. Veepinnal naftasaaduste kihti pole.</v>
      </c>
      <c r="X138" s="59" t="str">
        <f>algandmed!AQ138</f>
        <v>Proov võeti baileriga.</v>
      </c>
      <c r="Y138" s="59" t="str">
        <f>algandmed!AR138</f>
        <v>Proovi võtmiseks 27.09.2017 pumbaga MP-1 oli vähe vett, vaid 3,7l, pumba sügavus 5,75m manteltoru otsast. Pumbates 100Hz alanes veetase 2 minutiga pumbani. Proov võeti baileriga pärast VPA 1-kordse veekoguse välja pumpamist.</v>
      </c>
      <c r="Z138" s="59" t="str">
        <f>algandmed!AS138</f>
        <v>Jätkata seiret.</v>
      </c>
      <c r="AA138" s="59" t="str">
        <f>algandmed!AT138</f>
        <v>Jääkreostuse likvideerimise projekti ettevalmistus endistel militaar- ja industriaalaladel, Maves nr-5168</v>
      </c>
    </row>
    <row r="139" spans="1:27">
      <c r="A139">
        <f>algandmed!A139</f>
        <v>19869</v>
      </c>
      <c r="B139" t="str">
        <f>algandmed!B139</f>
        <v>PA-7325</v>
      </c>
      <c r="C139" t="str">
        <f>algandmed!C139</f>
        <v>JRA0000026</v>
      </c>
      <c r="D139" t="str">
        <f>algandmed!D139</f>
        <v>Põlva Teedevalitsuse ABT</v>
      </c>
      <c r="E139" s="59">
        <f>algandmed!E139</f>
        <v>683528.92500000005</v>
      </c>
      <c r="F139" s="59">
        <f>algandmed!F139</f>
        <v>6440343.4749999996</v>
      </c>
      <c r="G139" t="str">
        <f>algandmed!G139</f>
        <v>61902:003:0733</v>
      </c>
      <c r="H139">
        <f>algandmed!H139</f>
        <v>61.75</v>
      </c>
      <c r="I139">
        <f>algandmed!I139</f>
        <v>0.68</v>
      </c>
      <c r="J139">
        <f>algandmed!J139</f>
        <v>10.17</v>
      </c>
      <c r="K139">
        <f>algandmed!K139</f>
        <v>10.65</v>
      </c>
      <c r="L139">
        <f>algandmed!L139</f>
        <v>9.32</v>
      </c>
      <c r="M139">
        <f>algandmed!M139</f>
        <v>52.43</v>
      </c>
      <c r="N139" s="63">
        <f>algandmed!N139</f>
        <v>42837</v>
      </c>
      <c r="O139" t="str">
        <f>algandmed!O139</f>
        <v>Metall 127mm: +0,65-5,40m; HDPE 90mm: +0,65-10,65m; F 0,65-10,65m</v>
      </c>
      <c r="P139" s="59" t="str">
        <f>algandmed!AI139</f>
        <v>AS Teede REV-2</v>
      </c>
      <c r="Q139" s="59" t="str">
        <f>algandmed!AJ139</f>
        <v>11402434</v>
      </c>
      <c r="R139" s="59" t="str">
        <f>algandmed!AK139</f>
        <v>58862244 Bert Prükk bert.prukk@trev2.ee; 6776500</v>
      </c>
      <c r="S139" s="59">
        <f>algandmed!AL139</f>
        <v>0</v>
      </c>
      <c r="T139" s="59" t="str">
        <f>algandmed!AM139</f>
        <v>Põlva</v>
      </c>
      <c r="U139" s="59" t="str">
        <f>algandmed!AN139</f>
        <v>Põlva vald</v>
      </c>
      <c r="V139" s="59" t="str">
        <f>algandmed!AO139</f>
        <v>Korras</v>
      </c>
      <c r="W139" s="59" t="str">
        <f>algandmed!AP139</f>
        <v>VPA on terve. Avamiseks padrunvõti 13. Veepinnal naftasaaduste kihti pole. Vesi väga rauarikas, põhjas savikas sete (&gt;50cm).</v>
      </c>
      <c r="X139" s="59" t="str">
        <f>algandmed!AQ139</f>
        <v>Proov võeti pumbaga MP-1.</v>
      </c>
      <c r="Y139" s="59" t="str">
        <f>algandmed!AR139</f>
        <v>Proovi võtmisel 27.09.2017 oli vett VPA-s 6,5l, pumba sügavus 10,5m manteltoru otsast. Proov võeti pärast 4-kordse veekoguse välja pumpamist (14 minutit) sagedusel 140Hz. q 0,035. S 0,37</v>
      </c>
      <c r="Z139" s="59" t="str">
        <f>algandmed!AS139</f>
        <v>Jätkata seiret.</v>
      </c>
      <c r="AA139" s="59" t="str">
        <f>algandmed!AT139</f>
        <v>Jääkreostuse likvideerimise projekti ettevalmistus endistel militaar- ja industriaalaladel, Maves nr-5168</v>
      </c>
    </row>
    <row r="140" spans="1:27">
      <c r="A140">
        <f>algandmed!A140</f>
        <v>0</v>
      </c>
      <c r="B140" t="str">
        <f>algandmed!B140</f>
        <v>PA-367</v>
      </c>
      <c r="C140" t="str">
        <f>algandmed!C140</f>
        <v>JRA0000014</v>
      </c>
      <c r="D140" t="str">
        <f>algandmed!D140</f>
        <v>Pärnu Naftabaas</v>
      </c>
      <c r="E140" s="59">
        <f>algandmed!E140</f>
        <v>531862.54700000002</v>
      </c>
      <c r="F140" s="59">
        <f>algandmed!F140</f>
        <v>6473319.3710000003</v>
      </c>
      <c r="G140" t="str">
        <f>algandmed!G140</f>
        <v>62517:050:0180</v>
      </c>
      <c r="H140">
        <f>algandmed!H140</f>
        <v>10.84</v>
      </c>
      <c r="I140">
        <f>algandmed!I140</f>
        <v>0.35</v>
      </c>
      <c r="J140">
        <f>algandmed!J140</f>
        <v>3.3</v>
      </c>
      <c r="K140">
        <f>algandmed!K140</f>
        <v>3.71</v>
      </c>
      <c r="L140">
        <f>algandmed!L140</f>
        <v>2.83</v>
      </c>
      <c r="M140">
        <f>algandmed!M140</f>
        <v>8.01</v>
      </c>
      <c r="N140" s="63">
        <f>algandmed!N140</f>
        <v>42838</v>
      </c>
      <c r="O140" t="str">
        <f>algandmed!O140</f>
        <v>Metall 108mm: +0,?-??m; HDPE 100mm: +0,29-3,71m; F 0,71-3,58m</v>
      </c>
      <c r="P140" s="59" t="str">
        <f>algandmed!AI140</f>
        <v>Niidu Ladu OÜ</v>
      </c>
      <c r="Q140" s="59" t="str">
        <f>algandmed!AJ140</f>
        <v>12942693</v>
      </c>
      <c r="R140" s="59" t="str">
        <f>algandmed!AK140</f>
        <v>5046068; 5046062; valdar@hot.ee</v>
      </c>
      <c r="S140" s="59">
        <f>algandmed!AL140</f>
        <v>0</v>
      </c>
      <c r="T140" s="59" t="str">
        <f>algandmed!AM140</f>
        <v>Pärnu</v>
      </c>
      <c r="U140" s="59" t="str">
        <f>algandmed!AN140</f>
        <v>Pärnu linn</v>
      </c>
      <c r="V140" s="59" t="str">
        <f>algandmed!AO140</f>
        <v>Korras</v>
      </c>
      <c r="W140" s="59" t="str">
        <f>algandmed!AP140</f>
        <v>VPA on terve. Avamiseks padrunvõti 17 - kõik  poldid tuleb lahti keerata ja müts lahti loksutada, muidu kerkib ka kaitsetoru üles. Metallist kaitsetoru on lahti. Algne sügavus oli oli 3,7m. Veepinnal naftasaaduste kihti pole.</v>
      </c>
      <c r="X140" s="59" t="str">
        <f>algandmed!AQ140</f>
        <v>Proov võeti baileriga.</v>
      </c>
      <c r="Y140" s="59" t="str">
        <f>algandmed!AR140</f>
        <v>Proovi võtmiseks 03.10.2017 pumbaga MP-1 oli vett vaid 4,5l. Proov võeti baileriga pärast VPA 1-kordset tühjendamist. Vesi taastub aeglaselt.</v>
      </c>
      <c r="Z140" s="59" t="str">
        <f>algandmed!AS140</f>
        <v>Jätkata seiret.</v>
      </c>
      <c r="AA140" s="59" t="str">
        <f>algandmed!AT140</f>
        <v>Environmental baseline survey. Pärnu terminal, E-Konsult nr-E 373</v>
      </c>
    </row>
    <row r="141" spans="1:27">
      <c r="A141">
        <f>algandmed!A141</f>
        <v>19828</v>
      </c>
      <c r="B141" t="str">
        <f>algandmed!B141</f>
        <v>PA-5209</v>
      </c>
      <c r="C141" t="str">
        <f>algandmed!C141</f>
        <v>JRA0000014</v>
      </c>
      <c r="D141" t="str">
        <f>algandmed!D141</f>
        <v>Pärnu Naftabaas</v>
      </c>
      <c r="E141" s="59">
        <f>algandmed!E141</f>
        <v>531806.74800000002</v>
      </c>
      <c r="F141" s="59">
        <f>algandmed!F141</f>
        <v>6473103.8169999998</v>
      </c>
      <c r="G141" t="str">
        <f>algandmed!G141</f>
        <v>62517:050:0180</v>
      </c>
      <c r="H141">
        <f>algandmed!H141</f>
        <v>9.98</v>
      </c>
      <c r="I141">
        <f>algandmed!I141</f>
        <v>0.42</v>
      </c>
      <c r="J141">
        <f>algandmed!J141</f>
        <v>3.32</v>
      </c>
      <c r="K141">
        <f>algandmed!K141</f>
        <v>6.1</v>
      </c>
      <c r="L141">
        <f>algandmed!L141</f>
        <v>2.11</v>
      </c>
      <c r="M141">
        <f>algandmed!M141</f>
        <v>7.870000000000001</v>
      </c>
      <c r="N141" s="63">
        <f>algandmed!N141</f>
        <v>42838</v>
      </c>
      <c r="O141" t="str">
        <f>algandmed!O141</f>
        <v>Metall 108mm: +0,5-1,5m; HDPE 60mm: +0,2-6,1m; F 1,8-4,8m</v>
      </c>
      <c r="P141" s="59" t="str">
        <f>algandmed!AI141</f>
        <v>Niidu Ladu OÜ</v>
      </c>
      <c r="Q141" s="59" t="str">
        <f>algandmed!AJ141</f>
        <v>12942693</v>
      </c>
      <c r="R141" s="59" t="str">
        <f>algandmed!AK141</f>
        <v>5046068; 5046062; valdar@hot.ee</v>
      </c>
      <c r="S141" s="59">
        <f>algandmed!AL141</f>
        <v>0</v>
      </c>
      <c r="T141" s="59" t="str">
        <f>algandmed!AM141</f>
        <v>Pärnu</v>
      </c>
      <c r="U141" s="59" t="str">
        <f>algandmed!AN141</f>
        <v>Pärnu linn</v>
      </c>
      <c r="V141" s="59" t="str">
        <f>algandmed!AO141</f>
        <v>Avariis</v>
      </c>
      <c r="W141" s="59" t="str">
        <f>algandmed!AP141</f>
        <v>VPA on avariis. Avamiseks 6-kantvõti 8. Kaitsetoru on kõveraks sõidetud. Pump MP-1 alla ei lähe. 13.04.2017 oli veesamba kõrgus 1,6m, veepinnal naftasaaduste kihti polnud. Sisemine plasttoru on 0,25m kaitsetorust madalamal. Algne sügavus oli oli 4,8m.</v>
      </c>
      <c r="X141" s="59" t="str">
        <f>algandmed!AQ141</f>
        <v>Proovi ei saa võtta.</v>
      </c>
      <c r="Y141" s="59" t="str">
        <f>algandmed!AR141</f>
        <v>-</v>
      </c>
      <c r="Z141" s="59" t="str">
        <f>algandmed!AS141</f>
        <v>VPA tuleb taastada ja jätkata seiret.</v>
      </c>
      <c r="AA141" s="59" t="str">
        <f>algandmed!AT141</f>
        <v>Jääkreostuse likvideerimise projekti ettevalmistus endistel militaar- ja industriaalaladel, Maves nr-5168</v>
      </c>
    </row>
    <row r="142" spans="1:27">
      <c r="A142">
        <f>algandmed!A142</f>
        <v>19875</v>
      </c>
      <c r="B142" t="str">
        <f>algandmed!B142</f>
        <v>PA-5221</v>
      </c>
      <c r="C142" t="str">
        <f>algandmed!C142</f>
        <v>JRA0000014</v>
      </c>
      <c r="D142" t="str">
        <f>algandmed!D142</f>
        <v>Pärnu Naftabaas</v>
      </c>
      <c r="E142" s="59">
        <f>algandmed!E142</f>
        <v>532052</v>
      </c>
      <c r="F142" s="59">
        <f>algandmed!F142</f>
        <v>6473123</v>
      </c>
      <c r="G142" t="str">
        <f>algandmed!G142</f>
        <v>62517:050:0180</v>
      </c>
      <c r="H142">
        <f>algandmed!H142</f>
        <v>10.6</v>
      </c>
      <c r="I142">
        <f>algandmed!I142</f>
        <v>0.4</v>
      </c>
      <c r="J142">
        <f>algandmed!J142</f>
        <v>0</v>
      </c>
      <c r="K142">
        <f>algandmed!K142</f>
        <v>4.0999999999999996</v>
      </c>
      <c r="L142">
        <f>algandmed!L142</f>
        <v>1.7</v>
      </c>
      <c r="M142">
        <f>algandmed!M142</f>
        <v>8.9</v>
      </c>
      <c r="N142" s="63">
        <f>algandmed!N142</f>
        <v>38937</v>
      </c>
      <c r="O142" t="str">
        <f>algandmed!O142</f>
        <v>Metall 108mm: +0,4-1,6m; HDPE 60mm: +0,4-4,1m; F 0,4-3,6m</v>
      </c>
      <c r="P142" s="59" t="str">
        <f>algandmed!AI142</f>
        <v>Niidu Ladu OÜ</v>
      </c>
      <c r="Q142" s="59" t="str">
        <f>algandmed!AJ142</f>
        <v>12942693</v>
      </c>
      <c r="R142" s="59" t="str">
        <f>algandmed!AK142</f>
        <v>5046068; 5046062; valdar@hot.ee</v>
      </c>
      <c r="S142" s="59">
        <f>algandmed!AL142</f>
        <v>0</v>
      </c>
      <c r="T142" s="59" t="str">
        <f>algandmed!AM142</f>
        <v>Pärnu</v>
      </c>
      <c r="U142" s="59" t="str">
        <f>algandmed!AN142</f>
        <v>Pärnu linn</v>
      </c>
      <c r="V142" s="59" t="str">
        <f>algandmed!AO142</f>
        <v>Hävinud/likvideeritud</v>
      </c>
      <c r="W142" s="59" t="str">
        <f>algandmed!AP142</f>
        <v>VPA on hävinud. VPA manteltoru tõenäoliselt välja tõmmatud või asub mullahunniku all.</v>
      </c>
      <c r="X142" s="59" t="str">
        <f>algandmed!AQ142</f>
        <v>-</v>
      </c>
      <c r="Y142" s="59" t="str">
        <f>algandmed!AR142</f>
        <v>-</v>
      </c>
      <c r="Z142" s="59" t="str">
        <f>algandmed!AS142</f>
        <v>VPA tuleb taastada ja jätkata seiret.</v>
      </c>
      <c r="AA142" s="59" t="str">
        <f>algandmed!AT142</f>
        <v>Jääkreostuse likvideerimise projekti ettevalmistus endistel militaar- ja industriaalaladel, Maves nr-5168</v>
      </c>
    </row>
    <row r="143" spans="1:27">
      <c r="A143">
        <f>algandmed!A143</f>
        <v>0</v>
      </c>
      <c r="B143" t="str">
        <f>algandmed!B143</f>
        <v>PA-1</v>
      </c>
      <c r="C143" t="str">
        <f>algandmed!C143</f>
        <v>JRA0000069</v>
      </c>
      <c r="D143" t="str">
        <f>algandmed!D143</f>
        <v>Rakvere helikopterite lennuväli</v>
      </c>
      <c r="E143" s="59">
        <f>algandmed!E143</f>
        <v>634173.96</v>
      </c>
      <c r="F143" s="59">
        <f>algandmed!F143</f>
        <v>6583385.2800000003</v>
      </c>
      <c r="G143" t="str">
        <f>algandmed!G143</f>
        <v>77004:001:1130</v>
      </c>
      <c r="H143">
        <f>algandmed!H143</f>
        <v>71.64</v>
      </c>
      <c r="I143">
        <f>algandmed!I143</f>
        <v>0.83</v>
      </c>
      <c r="J143">
        <f>algandmed!J143</f>
        <v>16.2</v>
      </c>
      <c r="K143">
        <f>algandmed!K143</f>
        <v>17</v>
      </c>
      <c r="L143">
        <f>algandmed!L143</f>
        <v>2.94</v>
      </c>
      <c r="M143">
        <f>algandmed!M143</f>
        <v>68.7</v>
      </c>
      <c r="N143" s="63">
        <f>algandmed!N143</f>
        <v>42850</v>
      </c>
      <c r="O143" t="str">
        <f>algandmed!O143</f>
        <v>Metall 146mm: +0,9-2,2m; 93mm: F 2,2-17,0m</v>
      </c>
      <c r="P143" s="59" t="str">
        <f>algandmed!AI143</f>
        <v>AML Kinnisvara AS</v>
      </c>
      <c r="Q143" s="59" t="str">
        <f>algandmed!AJ143</f>
        <v>10203939</v>
      </c>
      <c r="R143" s="59" t="str">
        <f>algandmed!AK143</f>
        <v>6393153; 5059198; mikko.laaksonen@balticportservise.com, helve.hansov@piritaships.ee</v>
      </c>
      <c r="S143" s="59">
        <f>algandmed!AL143</f>
        <v>0</v>
      </c>
      <c r="T143" s="59" t="str">
        <f>algandmed!AM143</f>
        <v>Lääne-Viru</v>
      </c>
      <c r="U143" s="59" t="str">
        <f>algandmed!AN143</f>
        <v>Sõmeru vald</v>
      </c>
      <c r="V143" s="59" t="str">
        <f>algandmed!AO143</f>
        <v>Korras</v>
      </c>
      <c r="W143" s="59" t="str">
        <f>algandmed!AP143</f>
        <v>VPA on terve. Päise avamiseks padrunvõti 19. Veepinnal naftasaaduste kihti pole, põhjas pehme sete (18 cm). Algne sügavus oli oli 17m.</v>
      </c>
      <c r="X143" s="59" t="str">
        <f>algandmed!AQ143</f>
        <v>Proov võeti pumbaga MP-1.</v>
      </c>
      <c r="Y143" s="59" t="str">
        <f>algandmed!AR143</f>
        <v>Proovi võtmisel 14.09.2017 oli vett VPA-s 87l, pumba sügavus 11m manteltoru otsast. Pumbates sagedusega 200Hz, alanes veetase pumbani. Proov võeti pärast 1-kordse veekoguse välja pumpamist (31 minutit) sagedusel 115Hz.</v>
      </c>
      <c r="Z143" s="59" t="str">
        <f>algandmed!AS143</f>
        <v>Jätkata seiret.</v>
      </c>
      <c r="AA143" s="59" t="str">
        <f>algandmed!AT143</f>
        <v>Rakvere lennuvälja kütusehoidla naftareostuse uurimine, Maves 004493</v>
      </c>
    </row>
    <row r="144" spans="1:27">
      <c r="A144">
        <f>algandmed!A144</f>
        <v>0</v>
      </c>
      <c r="B144" t="str">
        <f>algandmed!B144</f>
        <v>PA-2</v>
      </c>
      <c r="C144" t="str">
        <f>algandmed!C144</f>
        <v>JRA0000069</v>
      </c>
      <c r="D144" t="str">
        <f>algandmed!D144</f>
        <v>Rakvere helikopterite lennuväli</v>
      </c>
      <c r="E144" s="59">
        <f>algandmed!E144</f>
        <v>634238.98</v>
      </c>
      <c r="F144" s="59">
        <f>algandmed!F144</f>
        <v>6583328.5</v>
      </c>
      <c r="G144" t="str">
        <f>algandmed!G144</f>
        <v>66301:034:0058</v>
      </c>
      <c r="H144">
        <f>algandmed!H144</f>
        <v>71.75</v>
      </c>
      <c r="I144">
        <f>algandmed!I144</f>
        <v>1.02</v>
      </c>
      <c r="J144">
        <f>algandmed!J144</f>
        <v>5.3</v>
      </c>
      <c r="K144">
        <f>algandmed!K144</f>
        <v>6.3</v>
      </c>
      <c r="L144">
        <f>algandmed!L144</f>
        <v>3.11</v>
      </c>
      <c r="M144">
        <f>algandmed!M144</f>
        <v>68.64</v>
      </c>
      <c r="N144" s="63">
        <f>algandmed!N144</f>
        <v>42850</v>
      </c>
      <c r="O144" t="str">
        <f>algandmed!O144</f>
        <v>Metall 146mm: +1,0-2,2m; 93mm: F 2,2-6,3m</v>
      </c>
      <c r="P144" s="59" t="str">
        <f>algandmed!AI144</f>
        <v>Rakvere linn</v>
      </c>
      <c r="Q144" s="59" t="str">
        <f>algandmed!AJ144</f>
        <v>-</v>
      </c>
      <c r="R144" s="59">
        <f>algandmed!AK144</f>
        <v>0</v>
      </c>
      <c r="S144" s="59">
        <f>algandmed!AL144</f>
        <v>0</v>
      </c>
      <c r="T144" s="59" t="str">
        <f>algandmed!AM144</f>
        <v>Lääne-Viru</v>
      </c>
      <c r="U144" s="59" t="str">
        <f>algandmed!AN144</f>
        <v>Sõmeru vald</v>
      </c>
      <c r="V144" s="59" t="str">
        <f>algandmed!AO144</f>
        <v>Korras</v>
      </c>
      <c r="W144" s="59" t="str">
        <f>algandmed!AP144</f>
        <v>VPA on terve. Päise avamiseks padrunvõti 19 (polt on katki murtud, päis tuleb asendada uuega, 146mm manteltorule sobilikuga). Veepinnal naftasaaduste kihti pole.</v>
      </c>
      <c r="X144" s="59" t="str">
        <f>algandmed!AQ144</f>
        <v>Proov võeti pumbaga MP-1.</v>
      </c>
      <c r="Y144" s="59" t="str">
        <f>algandmed!AR144</f>
        <v>Proovi võtmisel 14.09.2017 oli vett VPA-s 18l, pumba sügavus 6,1m manteltoru otsast. Pumbates sagedusega 250Hz, alanes veetase 100 sekundiga pumbani. Proov võeti pärast 4-kordse veekoguse välja pumpamist (11 minutit) sagedusel 115Hz. q 0,11. S 1,19</v>
      </c>
      <c r="Z144" s="59" t="str">
        <f>algandmed!AS144</f>
        <v>Jätkata seiret.</v>
      </c>
      <c r="AA144" s="59" t="str">
        <f>algandmed!AT144</f>
        <v>Rakvere lennuvälja kütusehoidla naftareostuse uurimine, Maves 004494</v>
      </c>
    </row>
    <row r="145" spans="1:27">
      <c r="A145">
        <f>algandmed!A145</f>
        <v>0</v>
      </c>
      <c r="B145" t="str">
        <f>algandmed!B145</f>
        <v>PA-3</v>
      </c>
      <c r="C145" t="str">
        <f>algandmed!C145</f>
        <v>JRA0000069</v>
      </c>
      <c r="D145" t="str">
        <f>algandmed!D145</f>
        <v>Rakvere helikopterite lennuväli</v>
      </c>
      <c r="E145" s="59">
        <f>algandmed!E145</f>
        <v>634265</v>
      </c>
      <c r="F145" s="59">
        <f>algandmed!F145</f>
        <v>6583398</v>
      </c>
      <c r="G145" t="str">
        <f>algandmed!G145</f>
        <v>77004:001:0026</v>
      </c>
      <c r="H145">
        <f>algandmed!H145</f>
        <v>69.5</v>
      </c>
      <c r="I145">
        <f>algandmed!I145</f>
        <v>0</v>
      </c>
      <c r="J145">
        <f>algandmed!J145</f>
        <v>0</v>
      </c>
      <c r="K145">
        <f>algandmed!K145</f>
        <v>7</v>
      </c>
      <c r="L145">
        <f>algandmed!L145</f>
        <v>2.7</v>
      </c>
      <c r="M145">
        <f>algandmed!M145</f>
        <v>66.8</v>
      </c>
      <c r="N145" s="63">
        <f>algandmed!N145</f>
        <v>34135</v>
      </c>
      <c r="O145" t="str">
        <f>algandmed!O145</f>
        <v>Metall 108mm: 0-2,6m; 93mm: F 2,6-7,0m</v>
      </c>
      <c r="P145" s="59" t="str">
        <f>algandmed!AI145</f>
        <v>Osaühing Roodevälja Uustalu</v>
      </c>
      <c r="Q145" s="59" t="str">
        <f>algandmed!AJ145</f>
        <v>10158742</v>
      </c>
      <c r="R145" s="59" t="str">
        <f>algandmed!AK145</f>
        <v>3245279; 5034936; rvuustalu@gmail.com</v>
      </c>
      <c r="S145" s="59">
        <f>algandmed!AL145</f>
        <v>0</v>
      </c>
      <c r="T145" s="59" t="str">
        <f>algandmed!AM145</f>
        <v>Lääne-Viru</v>
      </c>
      <c r="U145" s="59" t="str">
        <f>algandmed!AN145</f>
        <v>Sõmeru vald</v>
      </c>
      <c r="V145" s="59" t="str">
        <f>algandmed!AO145</f>
        <v>Hävinud/likvideeritud</v>
      </c>
      <c r="W145" s="59" t="str">
        <f>algandmed!AP145</f>
        <v>VPA on hävinud, asukoht oli haritava põllu peal.</v>
      </c>
      <c r="X145" s="59" t="str">
        <f>algandmed!AQ145</f>
        <v>-</v>
      </c>
      <c r="Y145" s="59" t="str">
        <f>algandmed!AR145</f>
        <v>-</v>
      </c>
      <c r="Z145" s="59" t="str">
        <f>algandmed!AS145</f>
        <v>-</v>
      </c>
      <c r="AA145" s="59" t="str">
        <f>algandmed!AT145</f>
        <v>Rakvere lennuvälja kütusehoidla naftareostuse uurimine, Maves 004495</v>
      </c>
    </row>
    <row r="146" spans="1:27">
      <c r="A146">
        <f>algandmed!A146</f>
        <v>0</v>
      </c>
      <c r="B146" t="str">
        <f>algandmed!B146</f>
        <v>PA-1</v>
      </c>
      <c r="C146" t="str">
        <f>algandmed!C146</f>
        <v>JRA0000066</v>
      </c>
      <c r="D146" t="str">
        <f>algandmed!D146</f>
        <v>Rakvere naftaterminal</v>
      </c>
      <c r="E146" s="59">
        <f>algandmed!E146</f>
        <v>635748.78</v>
      </c>
      <c r="F146" s="59">
        <f>algandmed!F146</f>
        <v>6582213.3700000001</v>
      </c>
      <c r="G146" t="str">
        <f>algandmed!G146</f>
        <v>66301:001:0066</v>
      </c>
      <c r="H146">
        <f>algandmed!H146</f>
        <v>76.25</v>
      </c>
      <c r="I146">
        <f>algandmed!I146</f>
        <v>0.56999999999999995</v>
      </c>
      <c r="J146">
        <f>algandmed!J146</f>
        <v>6.24</v>
      </c>
      <c r="K146">
        <f>algandmed!K146</f>
        <v>6.8</v>
      </c>
      <c r="L146">
        <f>algandmed!L146</f>
        <v>4.24</v>
      </c>
      <c r="M146">
        <f>algandmed!M146</f>
        <v>72.010000000000005</v>
      </c>
      <c r="N146" s="63">
        <f>algandmed!N146</f>
        <v>42843</v>
      </c>
      <c r="O146" t="str">
        <f>algandmed!O146</f>
        <v>Metall 108mm: +0,63-3,37m; 93mm: F 3,37-6,8m</v>
      </c>
      <c r="P146" s="59" t="str">
        <f>algandmed!AI146</f>
        <v>Novutech OÜ</v>
      </c>
      <c r="Q146" s="59" t="str">
        <f>algandmed!AJ146</f>
        <v>12693623</v>
      </c>
      <c r="R146" s="59" t="str">
        <f>algandmed!AK146</f>
        <v>58505779; 5043311; tomingas.richard@gmail.com</v>
      </c>
      <c r="S146" s="59">
        <f>algandmed!AL146</f>
        <v>0</v>
      </c>
      <c r="T146" s="59" t="str">
        <f>algandmed!AM146</f>
        <v>Lääne-Viru</v>
      </c>
      <c r="U146" s="59" t="str">
        <f>algandmed!AN146</f>
        <v>Rakvere linn</v>
      </c>
      <c r="V146" s="59" t="str">
        <f>algandmed!AO146</f>
        <v>Korras</v>
      </c>
      <c r="W146" s="59" t="str">
        <f>algandmed!AP146</f>
        <v>VPA on terve. Puudus päis; paigaldatud uus päis. Päise avamiseks 6-kantvõti 8. Veepinnal naftasaaduste kihti pole, põhjas õline sete. Algne sügavus oli oli 6,8m.</v>
      </c>
      <c r="X146" s="59" t="str">
        <f>algandmed!AQ146</f>
        <v>Proov võeti pumbaga MP-1.</v>
      </c>
      <c r="Y146" s="59" t="str">
        <f>algandmed!AR146</f>
        <v>Proovi võtmisel 14.09.2017 oli vett VPA-s 14l, pumba sügavus 6,3m manteltoru otsast. Proov võeti pärast 4-kordse veekoguse välja pumpamist (3 minutit) sagedusel 200Hz. q 0,27. S 0,01</v>
      </c>
      <c r="Z146" s="59" t="str">
        <f>algandmed!AS146</f>
        <v>Jätkata seiret.</v>
      </c>
      <c r="AA146" s="59" t="str">
        <f>algandmed!AT146</f>
        <v>OÜ Tarkoil Rakvere naftaterminaali keskkonnauuringud, Maves 20053</v>
      </c>
    </row>
    <row r="147" spans="1:27">
      <c r="A147">
        <f>algandmed!A147</f>
        <v>0</v>
      </c>
      <c r="B147" t="str">
        <f>algandmed!B147</f>
        <v>PA-2</v>
      </c>
      <c r="C147" t="str">
        <f>algandmed!C147</f>
        <v>JRA0000066</v>
      </c>
      <c r="D147" t="str">
        <f>algandmed!D147</f>
        <v>Rakvere naftaterminal</v>
      </c>
      <c r="E147" s="59">
        <f>algandmed!E147</f>
        <v>635608.93999999994</v>
      </c>
      <c r="F147" s="59">
        <f>algandmed!F147</f>
        <v>6582383.9800000004</v>
      </c>
      <c r="G147" t="str">
        <f>algandmed!G147</f>
        <v>66301:001:0066</v>
      </c>
      <c r="H147">
        <f>algandmed!H147</f>
        <v>76.62</v>
      </c>
      <c r="I147">
        <f>algandmed!I147</f>
        <v>0.71</v>
      </c>
      <c r="J147">
        <f>algandmed!J147</f>
        <v>4.9000000000000004</v>
      </c>
      <c r="K147">
        <f>algandmed!K147</f>
        <v>8</v>
      </c>
      <c r="L147">
        <f>algandmed!L147</f>
        <v>5.6</v>
      </c>
      <c r="M147">
        <f>algandmed!M147</f>
        <v>71.02000000000001</v>
      </c>
      <c r="N147" s="63">
        <f>algandmed!N147</f>
        <v>42843</v>
      </c>
      <c r="O147" t="str">
        <f>algandmed!O147</f>
        <v>Metall 108mm: +0,78-4,02m; 93mm: F 4,02-8,0m</v>
      </c>
      <c r="P147" s="59" t="str">
        <f>algandmed!AI147</f>
        <v>Novutech OÜ</v>
      </c>
      <c r="Q147" s="59" t="str">
        <f>algandmed!AJ147</f>
        <v>12693623</v>
      </c>
      <c r="R147" s="59" t="str">
        <f>algandmed!AK147</f>
        <v>58505779; 5043311; tomingas.richard@gmail.com</v>
      </c>
      <c r="S147" s="59">
        <f>algandmed!AL147</f>
        <v>0</v>
      </c>
      <c r="T147" s="59" t="str">
        <f>algandmed!AM147</f>
        <v>Lääne-Viru</v>
      </c>
      <c r="U147" s="59" t="str">
        <f>algandmed!AN147</f>
        <v>Rakvere linn</v>
      </c>
      <c r="V147" s="59" t="str">
        <f>algandmed!AO147</f>
        <v>Avariis</v>
      </c>
      <c r="W147" s="59" t="str">
        <f>algandmed!AP147</f>
        <v>VPA-l puudub päis. VPA on osaliselt täis loobitud ja kõveraks sõidetud, takistus 4,89m (torust 5,54m). Algne sügavus oli oli 8m.</v>
      </c>
      <c r="X147" s="59" t="str">
        <f>algandmed!AQ147</f>
        <v>Proovi ei saa võtta.</v>
      </c>
      <c r="Y147" s="59" t="str">
        <f>algandmed!AR147</f>
        <v>-</v>
      </c>
      <c r="Z147" s="59" t="str">
        <f>algandmed!AS147</f>
        <v>VPA tuleb puhastada settest, paigaldada uus kaitsetoru ja päis ning jätkata seiret.</v>
      </c>
      <c r="AA147" s="59" t="str">
        <f>algandmed!AT147</f>
        <v>OÜ Tarkoil Rakvere naftaterminaali keskkonnauuringud, Maves 20053</v>
      </c>
    </row>
    <row r="148" spans="1:27">
      <c r="A148">
        <f>algandmed!A148</f>
        <v>0</v>
      </c>
      <c r="B148" t="str">
        <f>algandmed!B148</f>
        <v>VPA-1</v>
      </c>
      <c r="C148" t="str">
        <f>algandmed!C148</f>
        <v>JRA0000066</v>
      </c>
      <c r="D148" t="str">
        <f>algandmed!D148</f>
        <v>Rakvere naftaterminal</v>
      </c>
      <c r="E148" s="59">
        <f>algandmed!E148</f>
        <v>635542.63</v>
      </c>
      <c r="F148" s="59">
        <f>algandmed!F148</f>
        <v>6582592.8399999999</v>
      </c>
      <c r="G148" t="str">
        <f>algandmed!G148</f>
        <v>66301:032:0320</v>
      </c>
      <c r="H148">
        <f>algandmed!H148</f>
        <v>77.73</v>
      </c>
      <c r="I148">
        <f>algandmed!I148</f>
        <v>1.31</v>
      </c>
      <c r="J148">
        <f>algandmed!J148</f>
        <v>6.72</v>
      </c>
      <c r="K148">
        <f>algandmed!K148</f>
        <v>7.5</v>
      </c>
      <c r="L148">
        <f>algandmed!L148</f>
        <v>5.61</v>
      </c>
      <c r="M148">
        <f>algandmed!M148</f>
        <v>72.12</v>
      </c>
      <c r="N148" s="63">
        <f>algandmed!N148</f>
        <v>42843</v>
      </c>
      <c r="O148" t="str">
        <f>algandmed!O148</f>
        <v>Metall 108mm: +1,3-6,2m; 93mm: F 6,2-7,5m</v>
      </c>
      <c r="P148" s="59" t="str">
        <f>algandmed!AI148</f>
        <v>OÜ Lethe</v>
      </c>
      <c r="Q148" s="59" t="str">
        <f>algandmed!AJ148</f>
        <v>12803980</v>
      </c>
      <c r="R148" s="59" t="str">
        <f>algandmed!AK148</f>
        <v>6270551 Terje Eipre; 6270559; info@eipre.ee</v>
      </c>
      <c r="S148" s="59">
        <f>algandmed!AL148</f>
        <v>0</v>
      </c>
      <c r="T148" s="59" t="str">
        <f>algandmed!AM148</f>
        <v>Lääne-Viru</v>
      </c>
      <c r="U148" s="59" t="str">
        <f>algandmed!AN148</f>
        <v>Rakvere linn</v>
      </c>
      <c r="V148" s="59" t="str">
        <f>algandmed!AO148</f>
        <v>Korras</v>
      </c>
      <c r="W148" s="59" t="str">
        <f>algandmed!AP148</f>
        <v>VPA on terve. VPA päis peal lahtiselt. Paigaldatud uus päis, avamiseks 6-kantvõti 8. Algne sügavus oli oli 7,5m. Veepinnal naftasaaduste kihti pole.</v>
      </c>
      <c r="X148" s="59" t="str">
        <f>algandmed!AQ148</f>
        <v>Proov võeti pumbaga MP-1.</v>
      </c>
      <c r="Y148" s="59" t="str">
        <f>algandmed!AR148</f>
        <v>Proovi võtmisel 14.09.2017 oli vett VPA-s 14l, pumba sügavus 7,7m manteltoru otsast. Proov võeti pärast 4-kordse veekoguse välja pumpamist (3 minutit) sagedusel 250Hz. q 0,33. S 0,15</v>
      </c>
      <c r="Z148" s="59" t="str">
        <f>algandmed!AS148</f>
        <v>Jätkata seiret.</v>
      </c>
      <c r="AA148" s="59" t="str">
        <f>algandmed!AT148</f>
        <v>Rakvere terminaali pinnasereostuse uuring, Maves 97071</v>
      </c>
    </row>
    <row r="149" spans="1:27">
      <c r="A149">
        <f>algandmed!A149</f>
        <v>0</v>
      </c>
      <c r="B149" t="str">
        <f>algandmed!B149</f>
        <v>VPA-2</v>
      </c>
      <c r="C149" t="str">
        <f>algandmed!C149</f>
        <v>JRA0000066</v>
      </c>
      <c r="D149" t="str">
        <f>algandmed!D149</f>
        <v>Rakvere naftaterminal</v>
      </c>
      <c r="E149" s="59">
        <f>algandmed!E149</f>
        <v>635549.87</v>
      </c>
      <c r="F149" s="59">
        <f>algandmed!F149</f>
        <v>6582498.1299999999</v>
      </c>
      <c r="G149" t="str">
        <f>algandmed!G149</f>
        <v>66301:032:0320</v>
      </c>
      <c r="H149">
        <f>algandmed!H149</f>
        <v>76.569999999999993</v>
      </c>
      <c r="I149">
        <f>algandmed!I149</f>
        <v>0.88</v>
      </c>
      <c r="J149">
        <f>algandmed!J149</f>
        <v>6.76</v>
      </c>
      <c r="K149">
        <f>algandmed!K149</f>
        <v>6.6</v>
      </c>
      <c r="L149">
        <f>algandmed!L149</f>
        <v>4.46</v>
      </c>
      <c r="M149">
        <f>algandmed!M149</f>
        <v>72.11</v>
      </c>
      <c r="N149" s="63">
        <f>algandmed!N149</f>
        <v>42843</v>
      </c>
      <c r="O149" t="str">
        <f>algandmed!O149</f>
        <v>Metall 108mm: +1,05-5,05m; 93mm: F 5,05-6,6m</v>
      </c>
      <c r="P149" s="59" t="str">
        <f>algandmed!AI149</f>
        <v>OÜ Lethe</v>
      </c>
      <c r="Q149" s="59" t="str">
        <f>algandmed!AJ149</f>
        <v>12803980</v>
      </c>
      <c r="R149" s="59" t="str">
        <f>algandmed!AK149</f>
        <v>6270551; 6270559; info@eipre.ee</v>
      </c>
      <c r="S149" s="59">
        <f>algandmed!AL149</f>
        <v>0</v>
      </c>
      <c r="T149" s="59" t="str">
        <f>algandmed!AM149</f>
        <v>Lääne-Viru</v>
      </c>
      <c r="U149" s="59" t="str">
        <f>algandmed!AN149</f>
        <v>Rakvere linn</v>
      </c>
      <c r="V149" s="59" t="str">
        <f>algandmed!AO149</f>
        <v>Korras</v>
      </c>
      <c r="W149" s="59" t="str">
        <f>algandmed!AP149</f>
        <v>VPA on terve. VPA päis peal lahtiselt. Avamiseks padrunvõti 14. Veepinnal naftasaaduste kihti pole.</v>
      </c>
      <c r="X149" s="59" t="str">
        <f>algandmed!AQ149</f>
        <v>Proov võeti pumbaga MP-1.</v>
      </c>
      <c r="Y149" s="59" t="str">
        <f>algandmed!AR149</f>
        <v>Proovi võtmisel 14.09.2017 oli vett VPA-s 20l, pumba sügavus 7,4m manteltoru otsast. Proov võeti pärast 4-kordse veekoguse välja pumpamist (4 minutit) sagedusel 250Hz. q 0,33. S 0,16</v>
      </c>
      <c r="Z149" s="59" t="str">
        <f>algandmed!AS149</f>
        <v>Jätkata seiret.</v>
      </c>
      <c r="AA149" s="59" t="str">
        <f>algandmed!AT149</f>
        <v>Rakvere terminaali pinnasereostuse uuring, Maves 97071</v>
      </c>
    </row>
    <row r="150" spans="1:27">
      <c r="A150">
        <f>algandmed!A150</f>
        <v>0</v>
      </c>
      <c r="B150" t="str">
        <f>algandmed!B150</f>
        <v>PA-1 (67)</v>
      </c>
      <c r="C150" t="str">
        <f>algandmed!C150</f>
        <v>JRA0000018</v>
      </c>
      <c r="D150" t="str">
        <f>algandmed!D150</f>
        <v>Riisipere ABT</v>
      </c>
      <c r="E150" s="59">
        <f>algandmed!E150</f>
        <v>518374.75599999999</v>
      </c>
      <c r="F150" s="59">
        <f>algandmed!F150</f>
        <v>6554216.0999999996</v>
      </c>
      <c r="G150" t="str">
        <f>algandmed!G150</f>
        <v>51802:003:0077</v>
      </c>
      <c r="H150">
        <f>algandmed!H150</f>
        <v>51.521000000000001</v>
      </c>
      <c r="I150">
        <f>algandmed!I150</f>
        <v>0.26400000000000001</v>
      </c>
      <c r="J150">
        <f>algandmed!J150</f>
        <v>4.0999999999999996</v>
      </c>
      <c r="K150">
        <f>algandmed!K150</f>
        <v>5.3</v>
      </c>
      <c r="L150">
        <f>algandmed!L150</f>
        <v>2.63</v>
      </c>
      <c r="M150">
        <f>algandmed!M150</f>
        <v>48.890999999999998</v>
      </c>
      <c r="N150" s="63">
        <f>algandmed!N150</f>
        <v>42892</v>
      </c>
      <c r="O150" t="str">
        <f>algandmed!O150</f>
        <v>Metall 50mm: +0,26-4,10m</v>
      </c>
      <c r="P150" s="59" t="str">
        <f>algandmed!AI150</f>
        <v>AS ETP Grupp</v>
      </c>
      <c r="Q150" s="59" t="str">
        <f>algandmed!AJ150</f>
        <v>-</v>
      </c>
      <c r="R150" s="59" t="str">
        <f>algandmed!AK150</f>
        <v>5133800; arthur@htr-eu.com</v>
      </c>
      <c r="S150" s="59">
        <f>algandmed!AL150</f>
        <v>0</v>
      </c>
      <c r="T150" s="59" t="str">
        <f>algandmed!AM150</f>
        <v>Harju</v>
      </c>
      <c r="U150" s="59" t="str">
        <f>algandmed!AN150</f>
        <v>Nissi vald</v>
      </c>
      <c r="V150" s="59" t="str">
        <f>algandmed!AO150</f>
        <v>Avariis</v>
      </c>
      <c r="W150" s="59" t="str">
        <f>algandmed!AP150</f>
        <v>VPA kaitsetoruks on 60/52mm tsinktoru, millel päis puudub ja milles sügavusel 2,5m on takistus. VPA sügavus on 4,1m maapinnast, töötab põhjaga ja mis ei ava lubjakivi veekihti. Algne sügavus oli oli 5,3m. Veepinnal naftasaaduste kihti pole.</v>
      </c>
      <c r="X150" s="59" t="str">
        <f>algandmed!AQ150</f>
        <v>Proovi ei võeta, kuna see ei iseloomusta lubjakivi veekihti (sügavusel 4,5m) ja konstruktsioon ei võimalda pinnakattes olevate naftasaaduste liikumist VPA-sse.</v>
      </c>
      <c r="Y150" s="59" t="str">
        <f>algandmed!AR150</f>
        <v>-</v>
      </c>
      <c r="Z150" s="59" t="str">
        <f>algandmed!AS150</f>
        <v>VPA tuleb rajada uuesti vastavalt nõuetele ja suurema läbimõõduga, nii et selle töötav osa avaks pikema intervalli lubjakivi veekihis ning jätkata seiret.</v>
      </c>
      <c r="AA150" s="59" t="str">
        <f>algandmed!AT150</f>
        <v>Uurimistöö aruanne Riisipere naftabaasi keskkonnauuring, Reib M-GE-0289/1</v>
      </c>
    </row>
    <row r="151" spans="1:27">
      <c r="A151">
        <f>algandmed!A151</f>
        <v>19823</v>
      </c>
      <c r="B151" t="str">
        <f>algandmed!B151</f>
        <v>PA-7 (73)</v>
      </c>
      <c r="C151" t="str">
        <f>algandmed!C151</f>
        <v>JRA0000018</v>
      </c>
      <c r="D151" t="str">
        <f>algandmed!D151</f>
        <v>Riisipere ABT</v>
      </c>
      <c r="E151" s="59">
        <f>algandmed!E151</f>
        <v>518300.41100000002</v>
      </c>
      <c r="F151" s="59">
        <f>algandmed!F151</f>
        <v>6554199.8490000004</v>
      </c>
      <c r="G151" t="str">
        <f>algandmed!G151</f>
        <v>51802:003:0077</v>
      </c>
      <c r="H151">
        <f>algandmed!H151</f>
        <v>51.972999999999999</v>
      </c>
      <c r="I151">
        <f>algandmed!I151</f>
        <v>0.71</v>
      </c>
      <c r="J151">
        <f>algandmed!J151</f>
        <v>5.2</v>
      </c>
      <c r="K151">
        <f>algandmed!K151</f>
        <v>8</v>
      </c>
      <c r="L151">
        <f>algandmed!L151</f>
        <v>3.69</v>
      </c>
      <c r="M151">
        <f>algandmed!M151</f>
        <v>48.283000000000001</v>
      </c>
      <c r="N151" s="63">
        <f>algandmed!N151</f>
        <v>42892</v>
      </c>
      <c r="O151" t="str">
        <f>algandmed!O151</f>
        <v>Metall 108mm: +0,75-6,1m; 93mm: F 6,1-8,0m</v>
      </c>
      <c r="P151" s="59" t="str">
        <f>algandmed!AI151</f>
        <v>OÜ AP-TERMINAAL</v>
      </c>
      <c r="Q151" s="59" t="str">
        <f>algandmed!AJ151</f>
        <v>10573955</v>
      </c>
      <c r="R151" s="59" t="str">
        <f>algandmed!AK151</f>
        <v>5133800; arthur@htr-eu.com</v>
      </c>
      <c r="S151" s="59">
        <f>algandmed!AL151</f>
        <v>0</v>
      </c>
      <c r="T151" s="59" t="str">
        <f>algandmed!AM151</f>
        <v>Harju</v>
      </c>
      <c r="U151" s="59" t="str">
        <f>algandmed!AN151</f>
        <v>Nissi vald</v>
      </c>
      <c r="V151" s="59" t="str">
        <f>algandmed!AO151</f>
        <v>Avariis</v>
      </c>
      <c r="W151" s="59" t="str">
        <f>algandmed!AP151</f>
        <v>Avamiseks padrunvõti 17. Päis oli lahtiselt peal. Algne sügavus oli oli 8m. VPA manteltoru on paigutatud 6,1m sügavusele ja seega ei ava VPA praegu lubjakivi veekihti. Veepinnal naftasaaduste kihti pole.</v>
      </c>
      <c r="X151" s="59" t="str">
        <f>algandmed!AQ151</f>
        <v>Proovi ei võetud.</v>
      </c>
      <c r="Y151" s="59" t="str">
        <f>algandmed!AR151</f>
        <v>-</v>
      </c>
      <c r="Z151" s="59" t="str">
        <f>algandmed!AS151</f>
        <v>VPA tuleb puhastada ja taastada algne sügavus 8m ning jätkata seiret.</v>
      </c>
      <c r="AA151" s="59" t="str">
        <f>algandmed!AT151</f>
        <v>Endise Riisipere ABT reostusuuring ja jääkreostuse likvideerimiskava, Maves nr-2115</v>
      </c>
    </row>
    <row r="152" spans="1:27">
      <c r="A152">
        <f>algandmed!A152</f>
        <v>54171</v>
      </c>
      <c r="B152" t="str">
        <f>algandmed!B152</f>
        <v>PA-1-1</v>
      </c>
      <c r="C152" t="str">
        <f>algandmed!C152</f>
        <v>JRA0000018</v>
      </c>
      <c r="D152" t="str">
        <f>algandmed!D152</f>
        <v>Riisipere ABT</v>
      </c>
      <c r="E152" s="59">
        <f>algandmed!E152</f>
        <v>516673.15500000003</v>
      </c>
      <c r="F152" s="59">
        <f>algandmed!F152</f>
        <v>6552990.5719999997</v>
      </c>
      <c r="G152" t="str">
        <f>algandmed!G152</f>
        <v>51802:002:0317</v>
      </c>
      <c r="H152">
        <f>algandmed!H152</f>
        <v>37.517000000000003</v>
      </c>
      <c r="I152">
        <f>algandmed!I152</f>
        <v>0.53100000000000003</v>
      </c>
      <c r="J152">
        <f>algandmed!J152</f>
        <v>8.85</v>
      </c>
      <c r="K152">
        <f>algandmed!K152</f>
        <v>10</v>
      </c>
      <c r="L152">
        <f>algandmed!L152</f>
        <v>3.08</v>
      </c>
      <c r="M152">
        <f>algandmed!M152</f>
        <v>34.437000000000005</v>
      </c>
      <c r="N152" s="63">
        <f>algandmed!N152</f>
        <v>42892</v>
      </c>
      <c r="O152" t="str">
        <f>algandmed!O152</f>
        <v>Metall 140mm: +0,42-6,3m; 118mm: F 6,3-10m</v>
      </c>
      <c r="P152" s="59" t="str">
        <f>algandmed!AI152</f>
        <v>Jaanus Ajaots</v>
      </c>
      <c r="Q152" s="59" t="str">
        <f>algandmed!AJ152</f>
        <v>37104220229</v>
      </c>
      <c r="R152" s="59">
        <f>algandmed!AK152</f>
        <v>0</v>
      </c>
      <c r="S152" s="59">
        <f>algandmed!AL152</f>
        <v>0</v>
      </c>
      <c r="T152" s="59" t="str">
        <f>algandmed!AM152</f>
        <v>Harju</v>
      </c>
      <c r="U152" s="59" t="str">
        <f>algandmed!AN152</f>
        <v>Nissi vald</v>
      </c>
      <c r="V152" s="59" t="str">
        <f>algandmed!AO152</f>
        <v>Korras</v>
      </c>
      <c r="W152" s="59" t="str">
        <f>algandmed!AP152</f>
        <v>VPA on terve. Päise avamiseks 6-kantvõti 8. Algne sügavus oli oli 10m. Veepinnal naftasaaduste kihti pole.</v>
      </c>
      <c r="X152" s="59" t="str">
        <f>algandmed!AQ152</f>
        <v>Proov võeti pumbaga MP-1.</v>
      </c>
      <c r="Y152" s="59" t="str">
        <f>algandmed!AR152</f>
        <v>Proovi võtmisel 19.10.2017 oli vett VPA-s 78,5l, pumba sügavus 9m manteltoru otsast. Pumbates 250Hz alanes veetase 5 minutiga pumbani. Proov võeti pärast 1,5-kordse veekoguse välja pumpamist sagedusel 200Hz. q 0,015. S 6,91</v>
      </c>
      <c r="Z152" s="59" t="str">
        <f>algandmed!AS152</f>
        <v>Jätkata seiret.</v>
      </c>
      <c r="AA152" s="59" t="str">
        <f>algandmed!AT152</f>
        <v>Riisipere piirkonna reostusuuring, II etapp. KUKL, 2016</v>
      </c>
    </row>
    <row r="153" spans="1:27">
      <c r="A153">
        <f>algandmed!A153</f>
        <v>0</v>
      </c>
      <c r="B153" t="str">
        <f>algandmed!B153</f>
        <v>PA-1-2</v>
      </c>
      <c r="C153" t="str">
        <f>algandmed!C153</f>
        <v>JRA0000018</v>
      </c>
      <c r="D153" t="str">
        <f>algandmed!D153</f>
        <v>Riisipere ABT</v>
      </c>
      <c r="E153" s="59">
        <f>algandmed!E153</f>
        <v>516671.65299999999</v>
      </c>
      <c r="F153" s="59">
        <f>algandmed!F153</f>
        <v>6552991.7769999998</v>
      </c>
      <c r="G153" t="str">
        <f>algandmed!G153</f>
        <v>51802:002:0317</v>
      </c>
      <c r="H153">
        <f>algandmed!H153</f>
        <v>37.460999999999999</v>
      </c>
      <c r="I153">
        <f>algandmed!I153</f>
        <v>0.47199999999999998</v>
      </c>
      <c r="J153">
        <f>algandmed!J153</f>
        <v>5.2</v>
      </c>
      <c r="K153">
        <f>algandmed!K153</f>
        <v>5.5</v>
      </c>
      <c r="L153">
        <f>algandmed!L153</f>
        <v>3.02</v>
      </c>
      <c r="M153">
        <f>algandmed!M153</f>
        <v>34.440999999999995</v>
      </c>
      <c r="N153" s="63">
        <f>algandmed!N153</f>
        <v>42892</v>
      </c>
      <c r="O153" t="str">
        <f>algandmed!O153</f>
        <v>Metall 140mm: +0,47-5,5m; PVC 51mm: +0,39-5,5m; F 5,0-5,5m</v>
      </c>
      <c r="P153" s="59" t="str">
        <f>algandmed!AI153</f>
        <v>Jaanus Ajaots</v>
      </c>
      <c r="Q153" s="59" t="str">
        <f>algandmed!AJ153</f>
        <v>37104220229</v>
      </c>
      <c r="R153" s="59">
        <f>algandmed!AK153</f>
        <v>0</v>
      </c>
      <c r="S153" s="59">
        <f>algandmed!AL153</f>
        <v>0</v>
      </c>
      <c r="T153" s="59" t="str">
        <f>algandmed!AM153</f>
        <v>Harju</v>
      </c>
      <c r="U153" s="59" t="str">
        <f>algandmed!AN153</f>
        <v>Nissi vald</v>
      </c>
      <c r="V153" s="59" t="str">
        <f>algandmed!AO153</f>
        <v>Korras</v>
      </c>
      <c r="W153" s="59" t="str">
        <f>algandmed!AP153</f>
        <v>VPA on terve. Päise avamiseks 6-kantvõti 8. Algne sügavus oli oli 5,5m. Konstruktsiooni järgi on kaitsetoru paigaldatud sügavuseni 5,5m, mis takistab sellest kõrgemal olevate naftasaaduste liikumist plastfiltrisse. Veepinnal naftasaaduste kihti pole.</v>
      </c>
      <c r="X153" s="59" t="str">
        <f>algandmed!AQ153</f>
        <v>Proov võeti pumbaga MP-1.</v>
      </c>
      <c r="Y153" s="59" t="str">
        <f>algandmed!AR153</f>
        <v>Proovi võtmisel 18.10.2017 oli vett VPA-s 7,5l, pumba sügavus 5,4m manteltoru otsast. Proov võeti pärast 4-kordse veekoguse välja pumpamist (5 minutit) sagedusel 150Hz. q 0,11. S 1,65</v>
      </c>
      <c r="Z153" s="59" t="str">
        <f>algandmed!AS153</f>
        <v>VPA tuleb nõuetekohaselt likvideerida.</v>
      </c>
      <c r="AA153" s="59" t="str">
        <f>algandmed!AT153</f>
        <v>Riisipere piirkonna reostusuuring, II etapp. KUKL, 2016</v>
      </c>
    </row>
    <row r="154" spans="1:27">
      <c r="A154">
        <f>algandmed!A154</f>
        <v>19824</v>
      </c>
      <c r="B154" t="str">
        <f>algandmed!B154</f>
        <v>PA-16 (405)</v>
      </c>
      <c r="C154" t="str">
        <f>algandmed!C154</f>
        <v>JRA0000018</v>
      </c>
      <c r="D154" t="str">
        <f>algandmed!D154</f>
        <v>Riisipere ABT</v>
      </c>
      <c r="E154" s="59">
        <f>algandmed!E154</f>
        <v>518481.60600000003</v>
      </c>
      <c r="F154" s="59">
        <f>algandmed!F154</f>
        <v>6554183.7429999998</v>
      </c>
      <c r="G154" t="str">
        <f>algandmed!G154</f>
        <v>51802:003:0077</v>
      </c>
      <c r="H154">
        <f>algandmed!H154</f>
        <v>51.463999999999999</v>
      </c>
      <c r="I154">
        <f>algandmed!I154</f>
        <v>0.72</v>
      </c>
      <c r="J154">
        <f>algandmed!J154</f>
        <v>6.6</v>
      </c>
      <c r="K154">
        <f>algandmed!K154</f>
        <v>6.8</v>
      </c>
      <c r="L154">
        <f>algandmed!L154</f>
        <v>2.99</v>
      </c>
      <c r="M154">
        <f>algandmed!M154</f>
        <v>48.473999999999997</v>
      </c>
      <c r="N154" s="63">
        <f>algandmed!N154</f>
        <v>42892</v>
      </c>
      <c r="O154" t="str">
        <f>algandmed!O154</f>
        <v>Metall 50mm: +0,7-6,8m; F 4,8-5,8m</v>
      </c>
      <c r="P154" s="59" t="str">
        <f>algandmed!AI154</f>
        <v>OÜ AP-TERMINAAL</v>
      </c>
      <c r="Q154" s="59" t="str">
        <f>algandmed!AJ154</f>
        <v>10573955</v>
      </c>
      <c r="R154" s="59" t="str">
        <f>algandmed!AK154</f>
        <v>5133800; arthur@htr-eu.com</v>
      </c>
      <c r="S154" s="59">
        <f>algandmed!AL154</f>
        <v>0</v>
      </c>
      <c r="T154" s="59" t="str">
        <f>algandmed!AM154</f>
        <v>Harju</v>
      </c>
      <c r="U154" s="59" t="str">
        <f>algandmed!AN154</f>
        <v>Nissi vald</v>
      </c>
      <c r="V154" s="59" t="str">
        <f>algandmed!AO154</f>
        <v>Avariis</v>
      </c>
      <c r="W154" s="59" t="str">
        <f>algandmed!AP154</f>
        <v xml:space="preserve">VPA kaitsetoruks on 52mm tsinktoru. Päis on lahtiselt peal. Sügavusel 3,8m maapinnast on takistus. Algne sügavus oli oli 6,8m. Veepinnal naftasaaduste kihti pole. </v>
      </c>
      <c r="X154" s="59" t="str">
        <f>algandmed!AQ154</f>
        <v xml:space="preserve">Pumpamisel veepinnal naftasaaduste laigud. Pump oli määritud naftasaadustega. Proov võeti baileriga. </v>
      </c>
      <c r="Y154" s="59" t="str">
        <f>algandmed!AR154</f>
        <v>Proovi võtmiseks 18.10.2017 pumbaga MP-1 oli vähe vett, vaid 11,4l, pumba sügavus 7m manteltoru otsast. Proov võeti baileriga pärast 1-kordse veekoguse välja pumpamist (1 minut) sagedusel 120Hz.</v>
      </c>
      <c r="Z154" s="59" t="str">
        <f>algandmed!AS154</f>
        <v>VPA tuleb rajada uuesti vastavalt nõuetele ja suurema diameetriga ning jätkata seiret.</v>
      </c>
      <c r="AA154" s="59" t="str">
        <f>algandmed!AT154</f>
        <v>Endise Riisipere ABT reostusuuring ja jääkreostuse likvideerimiskava, Maves nr-2115</v>
      </c>
    </row>
    <row r="155" spans="1:27">
      <c r="A155">
        <f>algandmed!A155</f>
        <v>54165</v>
      </c>
      <c r="B155" t="str">
        <f>algandmed!B155</f>
        <v>PA-2-1</v>
      </c>
      <c r="C155" t="str">
        <f>algandmed!C155</f>
        <v>JRA0000018</v>
      </c>
      <c r="D155" t="str">
        <f>algandmed!D155</f>
        <v>Riisipere ABT</v>
      </c>
      <c r="E155" s="59">
        <f>algandmed!E155</f>
        <v>516848.277</v>
      </c>
      <c r="F155" s="59">
        <f>algandmed!F155</f>
        <v>6552848.1780000003</v>
      </c>
      <c r="G155" t="str">
        <f>algandmed!G155</f>
        <v>51802:002:0317</v>
      </c>
      <c r="H155">
        <f>algandmed!H155</f>
        <v>41.44</v>
      </c>
      <c r="I155">
        <f>algandmed!I155</f>
        <v>0.37</v>
      </c>
      <c r="J155">
        <f>algandmed!J155</f>
        <v>8.9</v>
      </c>
      <c r="K155">
        <f>algandmed!K155</f>
        <v>10</v>
      </c>
      <c r="L155">
        <f>algandmed!L155</f>
        <v>6.53</v>
      </c>
      <c r="M155">
        <f>algandmed!M155</f>
        <v>34.909999999999997</v>
      </c>
      <c r="N155" s="63">
        <f>algandmed!N155</f>
        <v>42892</v>
      </c>
      <c r="O155" t="str">
        <f>algandmed!O155</f>
        <v>Metall 140mm: +0,36-7,95m; 118mm: F 7,95-10m</v>
      </c>
      <c r="P155" s="59" t="str">
        <f>algandmed!AI155</f>
        <v>Jaanus Ajaots</v>
      </c>
      <c r="Q155" s="59" t="str">
        <f>algandmed!AJ155</f>
        <v>37104220229</v>
      </c>
      <c r="R155" s="59">
        <f>algandmed!AK155</f>
        <v>0</v>
      </c>
      <c r="S155" s="59">
        <f>algandmed!AL155</f>
        <v>0</v>
      </c>
      <c r="T155" s="59" t="str">
        <f>algandmed!AM155</f>
        <v>Harju</v>
      </c>
      <c r="U155" s="59" t="str">
        <f>algandmed!AN155</f>
        <v>Nissi vald</v>
      </c>
      <c r="V155" s="59" t="str">
        <f>algandmed!AO155</f>
        <v>Korras</v>
      </c>
      <c r="W155" s="59" t="str">
        <f>algandmed!AP155</f>
        <v>VPA on terve. Päise avamiseks 6-kantvõti 10. Algne sügavus oli oli 10m. Veepinnal naftasaaduste kihti pole.</v>
      </c>
      <c r="X155" s="59" t="str">
        <f>algandmed!AQ155</f>
        <v>Proov võeti pumbaga MP-1.</v>
      </c>
      <c r="Y155" s="59" t="str">
        <f>algandmed!AR155</f>
        <v>Proovi võtmisel 18.10.2017 oli vett VPA-s 54l, pumba sügavus 8,65m manteltoru otsast. Proov võeti pärast 4-kordse veekoguse välja pumpamist (12 minutit) sagedusel 250Hz. q 0,32. S 0,34</v>
      </c>
      <c r="Z155" s="59" t="str">
        <f>algandmed!AS155</f>
        <v>Jätkata seiret.</v>
      </c>
      <c r="AA155" s="59" t="str">
        <f>algandmed!AT155</f>
        <v>Riisipere piirkonna reostusuuring, II etapp. KUKL, 2016</v>
      </c>
    </row>
    <row r="156" spans="1:27">
      <c r="A156">
        <f>algandmed!A156</f>
        <v>0</v>
      </c>
      <c r="B156" t="str">
        <f>algandmed!B156</f>
        <v>PA-2-2</v>
      </c>
      <c r="C156" t="str">
        <f>algandmed!C156</f>
        <v>JRA0000018</v>
      </c>
      <c r="D156" t="str">
        <f>algandmed!D156</f>
        <v>Riisipere ABT</v>
      </c>
      <c r="E156" s="59">
        <f>algandmed!E156</f>
        <v>516850.00199999998</v>
      </c>
      <c r="F156" s="59">
        <f>algandmed!F156</f>
        <v>6552847.1390000004</v>
      </c>
      <c r="G156" t="str">
        <f>algandmed!G156</f>
        <v>51802:002:0317</v>
      </c>
      <c r="H156">
        <f>algandmed!H156</f>
        <v>41.85</v>
      </c>
      <c r="I156">
        <f>algandmed!I156</f>
        <v>0.73</v>
      </c>
      <c r="J156">
        <f>algandmed!J156</f>
        <v>6.3</v>
      </c>
      <c r="K156">
        <f>algandmed!K156</f>
        <v>6.3</v>
      </c>
      <c r="L156" t="str">
        <f>algandmed!L156</f>
        <v>6,3 kuiv</v>
      </c>
      <c r="M156" t="str">
        <f>algandmed!M156</f>
        <v>6,3 kuiv</v>
      </c>
      <c r="N156" s="63">
        <f>algandmed!N156</f>
        <v>42892</v>
      </c>
      <c r="O156" t="str">
        <f>algandmed!O156</f>
        <v>Metall 108mm +0,7-2,0; PVC 51mm: +0,7-2,3; F +2,3-6,3m</v>
      </c>
      <c r="P156" s="59" t="str">
        <f>algandmed!AI156</f>
        <v>Jaanus Ajaots</v>
      </c>
      <c r="Q156" s="59" t="str">
        <f>algandmed!AJ156</f>
        <v>37104220229</v>
      </c>
      <c r="R156" s="59">
        <f>algandmed!AK156</f>
        <v>0</v>
      </c>
      <c r="S156" s="59">
        <f>algandmed!AL156</f>
        <v>0</v>
      </c>
      <c r="T156" s="59" t="str">
        <f>algandmed!AM156</f>
        <v>Harju</v>
      </c>
      <c r="U156" s="59" t="str">
        <f>algandmed!AN156</f>
        <v>Nissi vald</v>
      </c>
      <c r="V156" s="59" t="str">
        <f>algandmed!AO156</f>
        <v>Korras</v>
      </c>
      <c r="W156" s="59" t="str">
        <f>algandmed!AP156</f>
        <v>VPA on terve. Päise avamiseks 6-kantvõti 8. VPA on kuiv, vett 6,3m sügavuses pole.</v>
      </c>
      <c r="X156" s="59" t="str">
        <f>algandmed!AQ156</f>
        <v>Proovi ei saa võtta.</v>
      </c>
      <c r="Y156" s="59" t="str">
        <f>algandmed!AR156</f>
        <v>-</v>
      </c>
      <c r="Z156" s="59" t="str">
        <f>algandmed!AS156</f>
        <v>VPA tuleb nõuetekohaselt likvideerida.</v>
      </c>
      <c r="AA156" s="59" t="str">
        <f>algandmed!AT156</f>
        <v>Riisipere piirkonna reostusuuring, II etapp. KUKL, 2016</v>
      </c>
    </row>
    <row r="157" spans="1:27">
      <c r="A157">
        <f>algandmed!A157</f>
        <v>54166</v>
      </c>
      <c r="B157" t="str">
        <f>algandmed!B157</f>
        <v>PA-3-1</v>
      </c>
      <c r="C157" t="str">
        <f>algandmed!C157</f>
        <v>JRA0000018</v>
      </c>
      <c r="D157" t="str">
        <f>algandmed!D157</f>
        <v>Riisipere ABT</v>
      </c>
      <c r="E157" s="59">
        <f>algandmed!E157</f>
        <v>517001.63400000002</v>
      </c>
      <c r="F157" s="59">
        <f>algandmed!F157</f>
        <v>6552342.6399999997</v>
      </c>
      <c r="G157" t="str">
        <f>algandmed!G157</f>
        <v>51802:002:0190</v>
      </c>
      <c r="H157">
        <f>algandmed!H157</f>
        <v>37.81</v>
      </c>
      <c r="I157">
        <f>algandmed!I157</f>
        <v>0.38</v>
      </c>
      <c r="J157">
        <f>algandmed!J157</f>
        <v>9</v>
      </c>
      <c r="K157">
        <f>algandmed!K157</f>
        <v>9</v>
      </c>
      <c r="L157">
        <f>algandmed!L157</f>
        <v>2.0299999999999998</v>
      </c>
      <c r="M157">
        <f>algandmed!M157</f>
        <v>35.78</v>
      </c>
      <c r="N157" s="63">
        <f>algandmed!N157</f>
        <v>42892</v>
      </c>
      <c r="O157" t="str">
        <f>algandmed!O157</f>
        <v>Metall 140mm: +0,36-4,65m; 118mm: F 4,65-9m</v>
      </c>
      <c r="P157" s="59" t="str">
        <f>algandmed!AI157</f>
        <v>Jürgen Siimut</v>
      </c>
      <c r="Q157" s="59" t="str">
        <f>algandmed!AJ157</f>
        <v>38304230309</v>
      </c>
      <c r="R157" s="59">
        <f>algandmed!AK157</f>
        <v>0</v>
      </c>
      <c r="S157" s="59">
        <f>algandmed!AL157</f>
        <v>0</v>
      </c>
      <c r="T157" s="59" t="str">
        <f>algandmed!AM157</f>
        <v>Harju</v>
      </c>
      <c r="U157" s="59" t="str">
        <f>algandmed!AN157</f>
        <v>Nissi vald</v>
      </c>
      <c r="V157" s="59" t="str">
        <f>algandmed!AO157</f>
        <v>Korras</v>
      </c>
      <c r="W157" s="59" t="str">
        <f>algandmed!AP157</f>
        <v>VPA on terve. Päise avamiseks 6-kantvõti 10. Veepinnal naftasaaduste kihti pole. Vesi on rauane.</v>
      </c>
      <c r="X157" s="59" t="str">
        <f>algandmed!AQ157</f>
        <v>Proov võeti pumbaga MP-1.</v>
      </c>
      <c r="Y157" s="59" t="str">
        <f>algandmed!AR157</f>
        <v>Proovi võtmisel 18.10.2017 oli vett VPA-s 84l, pumba sügavus 8,8m manteltoru otsast. Proov võeti pärast 4-kordse veekoguse välja pumpamist (16 minutit) sagedusel 250Hz. q 0,34. S 0,09</v>
      </c>
      <c r="Z157" s="59" t="str">
        <f>algandmed!AS157</f>
        <v>Jätkata seiret.</v>
      </c>
      <c r="AA157" s="59" t="str">
        <f>algandmed!AT157</f>
        <v>Riisipere piirkonna reostusuuring, II etapp. KUKL, 2016</v>
      </c>
    </row>
    <row r="158" spans="1:27">
      <c r="A158">
        <f>algandmed!A158</f>
        <v>54167</v>
      </c>
      <c r="B158" t="str">
        <f>algandmed!B158</f>
        <v>PA-4-1</v>
      </c>
      <c r="C158" t="str">
        <f>algandmed!C158</f>
        <v>JRA0000018</v>
      </c>
      <c r="D158" t="str">
        <f>algandmed!D158</f>
        <v>Riisipere ABT</v>
      </c>
      <c r="E158" s="59">
        <f>algandmed!E158</f>
        <v>517082.429</v>
      </c>
      <c r="F158" s="59">
        <f>algandmed!F158</f>
        <v>6553280.9850000003</v>
      </c>
      <c r="G158" t="str">
        <f>algandmed!G158</f>
        <v>51801:001:0643</v>
      </c>
      <c r="H158">
        <f>algandmed!H158</f>
        <v>42.42</v>
      </c>
      <c r="I158">
        <f>algandmed!I158</f>
        <v>0.23</v>
      </c>
      <c r="J158">
        <f>algandmed!J158</f>
        <v>13.1</v>
      </c>
      <c r="K158">
        <f>algandmed!K158</f>
        <v>13</v>
      </c>
      <c r="L158">
        <f>algandmed!L158</f>
        <v>5.83</v>
      </c>
      <c r="M158">
        <f>algandmed!M158</f>
        <v>36.590000000000003</v>
      </c>
      <c r="N158" s="63">
        <f>algandmed!N158</f>
        <v>42899</v>
      </c>
      <c r="O158" t="str">
        <f>algandmed!O158</f>
        <v>Metall 140mm: +0,12-8,3m; 118mm: F 8,3-13m</v>
      </c>
      <c r="P158" s="59" t="str">
        <f>algandmed!AI158</f>
        <v>Nissi vald</v>
      </c>
      <c r="Q158" s="59" t="str">
        <f>algandmed!AJ158</f>
        <v>-</v>
      </c>
      <c r="R158" s="59">
        <f>algandmed!AK158</f>
        <v>0</v>
      </c>
      <c r="S158" s="59">
        <f>algandmed!AL158</f>
        <v>0</v>
      </c>
      <c r="T158" s="59" t="str">
        <f>algandmed!AM158</f>
        <v>Harju</v>
      </c>
      <c r="U158" s="59" t="str">
        <f>algandmed!AN158</f>
        <v>Nissi vald</v>
      </c>
      <c r="V158" s="59" t="str">
        <f>algandmed!AO158</f>
        <v>Korras</v>
      </c>
      <c r="W158" s="59" t="str">
        <f>algandmed!AP158</f>
        <v>VPA on terve. Päis on olemas, avamiseks 6-kantvõti 8. Veepinnal naftasaaduste kihti pole.</v>
      </c>
      <c r="X158" s="59" t="str">
        <f>algandmed!AQ158</f>
        <v>Proov võeti pumbaga MP-1.</v>
      </c>
      <c r="Y158" s="59" t="str">
        <f>algandmed!AR158</f>
        <v>Proovi võtmisel 19.10.2017 oli vett VPA-s 100l, pumba sügavus 12m manteltoru otsast. Proov võeti pärast 4-kordse veekoguse välja pumpamist (20 minutit) sagedusel 250Hz. q 0,34. S 1,8</v>
      </c>
      <c r="Z158" s="59" t="str">
        <f>algandmed!AS158</f>
        <v>Jätkata seiret.</v>
      </c>
      <c r="AA158" s="59" t="str">
        <f>algandmed!AT158</f>
        <v>Riisipere piirkonna reostusuuring, II etapp. KUKL, 2016</v>
      </c>
    </row>
    <row r="159" spans="1:27">
      <c r="A159">
        <f>algandmed!A159</f>
        <v>0</v>
      </c>
      <c r="B159" t="str">
        <f>algandmed!B159</f>
        <v>PA-4-2</v>
      </c>
      <c r="C159" t="str">
        <f>algandmed!C159</f>
        <v>JRA0000018</v>
      </c>
      <c r="D159" t="str">
        <f>algandmed!D159</f>
        <v>Riisipere ABT</v>
      </c>
      <c r="E159" s="59">
        <f>algandmed!E159</f>
        <v>517081.08100000001</v>
      </c>
      <c r="F159" s="59">
        <f>algandmed!F159</f>
        <v>6553281.7000000002</v>
      </c>
      <c r="G159" t="str">
        <f>algandmed!G159</f>
        <v>51801:001:0643</v>
      </c>
      <c r="H159">
        <f>algandmed!H159</f>
        <v>42.79</v>
      </c>
      <c r="I159">
        <f>algandmed!I159</f>
        <v>0.85</v>
      </c>
      <c r="J159">
        <f>algandmed!J159</f>
        <v>6.3</v>
      </c>
      <c r="K159">
        <f>algandmed!K159</f>
        <v>6.3</v>
      </c>
      <c r="L159">
        <f>algandmed!L159</f>
        <v>6.43</v>
      </c>
      <c r="M159">
        <f>algandmed!M159</f>
        <v>36.36</v>
      </c>
      <c r="N159" s="63">
        <f>algandmed!N159</f>
        <v>42892</v>
      </c>
      <c r="O159" t="str">
        <f>algandmed!O159</f>
        <v>Metall 108mm +0,7-1,3; PVC 50mm: +0,7-2,3; F +2,3-6,3m</v>
      </c>
      <c r="P159" s="59" t="str">
        <f>algandmed!AI159</f>
        <v>Nissi vald</v>
      </c>
      <c r="Q159" s="59" t="str">
        <f>algandmed!AJ159</f>
        <v>-</v>
      </c>
      <c r="R159" s="59">
        <f>algandmed!AK159</f>
        <v>0</v>
      </c>
      <c r="S159" s="59">
        <f>algandmed!AL159</f>
        <v>0</v>
      </c>
      <c r="T159" s="59" t="str">
        <f>algandmed!AM159</f>
        <v>Harju</v>
      </c>
      <c r="U159" s="59" t="str">
        <f>algandmed!AN159</f>
        <v>Nissi vald</v>
      </c>
      <c r="V159" s="59" t="str">
        <f>algandmed!AO159</f>
        <v>Korras</v>
      </c>
      <c r="W159" s="59" t="str">
        <f>algandmed!AP159</f>
        <v>VPA on terve. Päis olemas, avamiseks 6-kantvõti 8. Veepinnal naftasaaduste kihti pole; vesi savikas hägune.</v>
      </c>
      <c r="X159" s="59" t="str">
        <f>algandmed!AQ159</f>
        <v>Proov võeti pumbaga MP-1.</v>
      </c>
      <c r="Y159" s="59" t="str">
        <f>algandmed!AR159</f>
        <v>Proovi võtmisel 19.10.2017 oli vett VPA-s 22,5l, pumba sügavus 6,9m manteltoru otsast. Proov võeti pärast 4-kordse veekoguse välja pumpamist (2,5 minutit) sagedusel 150Hz. q 0,15. S 0,08</v>
      </c>
      <c r="Z159" s="59" t="str">
        <f>algandmed!AS159</f>
        <v>Jätkata seiret.</v>
      </c>
      <c r="AA159" s="59" t="str">
        <f>algandmed!AT159</f>
        <v>Riisipere piirkonna reostusuuring, II etapp. KUKL, 2016</v>
      </c>
    </row>
    <row r="160" spans="1:27">
      <c r="A160">
        <f>algandmed!A160</f>
        <v>54164</v>
      </c>
      <c r="B160" t="str">
        <f>algandmed!B160</f>
        <v>PA-5-1</v>
      </c>
      <c r="C160" t="str">
        <f>algandmed!C160</f>
        <v>JRA0000018</v>
      </c>
      <c r="D160" t="str">
        <f>algandmed!D160</f>
        <v>Riisipere ABT</v>
      </c>
      <c r="E160" s="59">
        <f>algandmed!E160</f>
        <v>517510.89500000002</v>
      </c>
      <c r="F160" s="59">
        <f>algandmed!F160</f>
        <v>6553444.3059999999</v>
      </c>
      <c r="G160" t="str">
        <f>algandmed!G160</f>
        <v>51802:002:0108</v>
      </c>
      <c r="H160">
        <f>algandmed!H160</f>
        <v>50.59</v>
      </c>
      <c r="I160">
        <f>algandmed!I160</f>
        <v>0.41</v>
      </c>
      <c r="J160">
        <f>algandmed!J160</f>
        <v>16.899999999999999</v>
      </c>
      <c r="K160">
        <f>algandmed!K160</f>
        <v>18</v>
      </c>
      <c r="L160">
        <f>algandmed!L160</f>
        <v>8.4499999999999993</v>
      </c>
      <c r="M160">
        <f>algandmed!M160</f>
        <v>42.14</v>
      </c>
      <c r="N160" s="63">
        <f>algandmed!N160</f>
        <v>42892</v>
      </c>
      <c r="O160" t="str">
        <f>algandmed!O160</f>
        <v>Metall 140mm: +0,35-8,6m; 118mm: F 8,6-18m</v>
      </c>
      <c r="P160" s="59" t="str">
        <f>algandmed!AI160</f>
        <v>Heldur Simisker</v>
      </c>
      <c r="Q160" s="59" t="str">
        <f>algandmed!AJ160</f>
        <v>34207230215</v>
      </c>
      <c r="R160" s="59">
        <f>algandmed!AK160</f>
        <v>0</v>
      </c>
      <c r="S160" s="59">
        <f>algandmed!AL160</f>
        <v>0</v>
      </c>
      <c r="T160" s="59" t="str">
        <f>algandmed!AM160</f>
        <v>Harju</v>
      </c>
      <c r="U160" s="59" t="str">
        <f>algandmed!AN160</f>
        <v>Nissi vald</v>
      </c>
      <c r="V160" s="59" t="str">
        <f>algandmed!AO160</f>
        <v>Korras</v>
      </c>
      <c r="W160" s="59" t="str">
        <f>algandmed!AP160</f>
        <v>VPA on terve. Päis on olemas, avamiseks 6-kantvõti 8. Algne sügavus oli oli 18m, põhjas pehme sete. Veepinnal naftasaaduste kihti pole.</v>
      </c>
      <c r="X160" s="59" t="str">
        <f>algandmed!AQ160</f>
        <v>Proov võeti pumbaga MP-1.</v>
      </c>
      <c r="Y160" s="59" t="str">
        <f>algandmed!AR160</f>
        <v>Proovi võtmisel 19.10.2017 oli vett VPA-s 100,5l, pumba sügavus 17m manteltoru otsast. Proov võeti pärast 4-kordse veekoguse välja pumpamist (95 minutit) sagedusel 250Hz. q 0,07. S 7,72</v>
      </c>
      <c r="Z160" s="59" t="str">
        <f>algandmed!AS160</f>
        <v>Jätkata seiret.</v>
      </c>
      <c r="AA160" s="59" t="str">
        <f>algandmed!AT160</f>
        <v>Riisipere piirkonna reostusuuring, II etapp. KUKL, 2016</v>
      </c>
    </row>
    <row r="161" spans="1:27">
      <c r="A161">
        <f>algandmed!A161</f>
        <v>19856</v>
      </c>
      <c r="B161" t="str">
        <f>algandmed!B161</f>
        <v>PA-4716</v>
      </c>
      <c r="C161" t="str">
        <f>algandmed!C161</f>
        <v>JRA0000024</v>
      </c>
      <c r="D161" t="str">
        <f>algandmed!D161</f>
        <v>Roodevälja ABT</v>
      </c>
      <c r="E161" s="59">
        <f>algandmed!E161</f>
        <v>635445.65</v>
      </c>
      <c r="F161" s="59">
        <f>algandmed!F161</f>
        <v>6583584.6500000004</v>
      </c>
      <c r="G161" t="str">
        <f>algandmed!G161</f>
        <v>77004:001:1190</v>
      </c>
      <c r="H161">
        <f>algandmed!H161</f>
        <v>68.739999999999995</v>
      </c>
      <c r="I161">
        <f>algandmed!I161</f>
        <v>0.18</v>
      </c>
      <c r="J161">
        <f>algandmed!J161</f>
        <v>1.9</v>
      </c>
      <c r="K161">
        <f>algandmed!K161</f>
        <v>4.8</v>
      </c>
      <c r="L161" t="str">
        <f>algandmed!L161</f>
        <v>2,1 kuiv</v>
      </c>
      <c r="M161" t="str">
        <f>algandmed!M161</f>
        <v>66,64 kuiv</v>
      </c>
      <c r="N161" s="63">
        <f>algandmed!N161</f>
        <v>42850</v>
      </c>
      <c r="O161" t="str">
        <f>algandmed!O161</f>
        <v>Metall 108mm: +0,2-1,9m; HDPE 60mm: +0,2-4,8m; F 0,8-4,8m</v>
      </c>
      <c r="P161" s="59" t="str">
        <f>algandmed!AI161</f>
        <v>Aktsiaselts RAKTOOM</v>
      </c>
      <c r="Q161" s="59" t="str">
        <f>algandmed!AJ161</f>
        <v>10045506</v>
      </c>
      <c r="R161" s="59" t="str">
        <f>algandmed!AK161</f>
        <v>5117980; 3241818; raktoom@raktoom.ee; Väino Viirok</v>
      </c>
      <c r="S161" s="59">
        <f>algandmed!AL161</f>
        <v>0</v>
      </c>
      <c r="T161" s="59" t="str">
        <f>algandmed!AM161</f>
        <v>Lääne-Viru</v>
      </c>
      <c r="U161" s="59" t="str">
        <f>algandmed!AN161</f>
        <v>Sõmeru vald</v>
      </c>
      <c r="V161" s="59" t="str">
        <f>algandmed!AO161</f>
        <v>Avariis</v>
      </c>
      <c r="W161" s="59" t="str">
        <f>algandmed!AP161</f>
        <v>Maapinda on ümberringi tõstetud 0,7m. VPA on täisloobitud sügavuseni 1,9m maapinnast (2,1m torust). Avamiseks 6-kantvõti 8. Vett VPA-s sellel sügavusel pole. Algne sügavus oli 4,8m.</v>
      </c>
      <c r="X161" s="59" t="str">
        <f>algandmed!AQ161</f>
        <v>Proovi ei saa võtta.</v>
      </c>
      <c r="Y161" s="59" t="str">
        <f>algandmed!AR161</f>
        <v>-</v>
      </c>
      <c r="Z161" s="59" t="str">
        <f>algandmed!AS161</f>
        <v>VPA tuleb puhastada settest ja pikendada kaitsetoru maapealset osa ja jätkata seiret.</v>
      </c>
      <c r="AA161" s="59" t="str">
        <f>algandmed!AT161</f>
        <v>Jääkreostuse likvideerimise projekti ettevalmistus endistel militaar- ja industriaalaladel, Maves nr-5168</v>
      </c>
    </row>
    <row r="162" spans="1:27">
      <c r="A162">
        <f>algandmed!A162</f>
        <v>19857</v>
      </c>
      <c r="B162" t="str">
        <f>algandmed!B162</f>
        <v>PA-4720</v>
      </c>
      <c r="C162" t="str">
        <f>algandmed!C162</f>
        <v>JRA0000024</v>
      </c>
      <c r="D162" t="str">
        <f>algandmed!D162</f>
        <v>Roodevälja ABT</v>
      </c>
      <c r="E162" s="59">
        <f>algandmed!E162</f>
        <v>635467.36</v>
      </c>
      <c r="F162" s="59">
        <f>algandmed!F162</f>
        <v>6583609.71</v>
      </c>
      <c r="G162" t="str">
        <f>algandmed!G162</f>
        <v>77004:001:1190</v>
      </c>
      <c r="H162">
        <f>algandmed!H162</f>
        <v>69.040000000000006</v>
      </c>
      <c r="I162">
        <f>algandmed!I162</f>
        <v>0.6</v>
      </c>
      <c r="J162">
        <f>algandmed!J162</f>
        <v>3</v>
      </c>
      <c r="K162">
        <f>algandmed!K162</f>
        <v>8.3000000000000007</v>
      </c>
      <c r="L162">
        <f>algandmed!L162</f>
        <v>3.23</v>
      </c>
      <c r="M162">
        <f>algandmed!M162</f>
        <v>65.81</v>
      </c>
      <c r="N162" s="63">
        <f>algandmed!N162</f>
        <v>42850</v>
      </c>
      <c r="O162" t="str">
        <f>algandmed!O162</f>
        <v>Metall 108mm: +0,6-6,35m; F 93mm: 6,35-8,3m</v>
      </c>
      <c r="P162" s="59" t="str">
        <f>algandmed!AI162</f>
        <v>Aktsiaselts RAKTOOM</v>
      </c>
      <c r="Q162" s="59" t="str">
        <f>algandmed!AJ162</f>
        <v>10045506</v>
      </c>
      <c r="R162" s="59" t="str">
        <f>algandmed!AK162</f>
        <v>5117980; 3241818; raktoom@raktoom.ee; Väino Viirok</v>
      </c>
      <c r="S162" s="59">
        <f>algandmed!AL162</f>
        <v>0</v>
      </c>
      <c r="T162" s="59" t="str">
        <f>algandmed!AM162</f>
        <v>Lääne-Viru</v>
      </c>
      <c r="U162" s="59" t="str">
        <f>algandmed!AN162</f>
        <v>Sõmeru vald</v>
      </c>
      <c r="V162" s="59" t="str">
        <f>algandmed!AO162</f>
        <v>Avariis</v>
      </c>
      <c r="W162" s="59" t="str">
        <f>algandmed!AP162</f>
        <v>Maapinda on ümberringi tõstetud 0,3m. Avamiseks 6-kantvõti 8. VPA on täisloobitud sügavuseni 3m maapinnast (3,6m torust). Veepinnal naftasaaduste kihti pole. Vett VPA-s vähe (0,5m). Algne sügavus oli 8,3m.</v>
      </c>
      <c r="X162" s="59" t="str">
        <f>algandmed!AQ162</f>
        <v>Proovi ei võeta, kuna pole kindel selle ühendus lubjakivi veekihi veega.</v>
      </c>
      <c r="Y162" s="59" t="str">
        <f>algandmed!AR162</f>
        <v>-</v>
      </c>
      <c r="Z162" s="59" t="str">
        <f>algandmed!AS162</f>
        <v>VPA tuleb puhastada settest ja jätkata seiret.</v>
      </c>
      <c r="AA162" s="59" t="str">
        <f>algandmed!AT162</f>
        <v>Jääkreostuse likvideerimise projekti ettevalmistus endistel militaar- ja industriaalaladel, Maves nr-5168</v>
      </c>
    </row>
    <row r="163" spans="1:27">
      <c r="A163">
        <f>algandmed!A163</f>
        <v>19797</v>
      </c>
      <c r="B163" t="str">
        <f>algandmed!B163</f>
        <v>PA-1</v>
      </c>
      <c r="C163" t="str">
        <f>algandmed!C163</f>
        <v>JRA0000006</v>
      </c>
      <c r="D163" t="str">
        <f>algandmed!D163</f>
        <v>Sillaotsa ABT</v>
      </c>
      <c r="E163" s="59">
        <f>algandmed!E163</f>
        <v>591571.18099999998</v>
      </c>
      <c r="F163" s="59">
        <f>algandmed!F163</f>
        <v>6530332.9720000001</v>
      </c>
      <c r="G163" t="str">
        <f>algandmed!G163</f>
        <v>56502:002:0066</v>
      </c>
      <c r="H163">
        <f>algandmed!H163</f>
        <v>66.540000000000006</v>
      </c>
      <c r="I163">
        <f>algandmed!I163</f>
        <v>0.86</v>
      </c>
      <c r="J163">
        <f>algandmed!J163</f>
        <v>11.05</v>
      </c>
      <c r="K163">
        <f>algandmed!K163</f>
        <v>10.8</v>
      </c>
      <c r="L163">
        <f>algandmed!L163</f>
        <v>2.81</v>
      </c>
      <c r="M163">
        <f>algandmed!M163</f>
        <v>63.730000000000004</v>
      </c>
      <c r="N163" s="63">
        <f>algandmed!N163</f>
        <v>42837</v>
      </c>
      <c r="O163" t="str">
        <f>algandmed!O163</f>
        <v>Metall 127mm: +0,8-9,2m; 112mm: F9,2-10,8m</v>
      </c>
      <c r="P163" s="59" t="str">
        <f>algandmed!AI163</f>
        <v>Nordecon AS</v>
      </c>
      <c r="Q163" s="59" t="str">
        <f>algandmed!AJ163</f>
        <v>10099962</v>
      </c>
      <c r="R163" s="59" t="str">
        <f>algandmed!AK163</f>
        <v>5164354 Peep Õun; 6154400; nordecon@nordecon.com</v>
      </c>
      <c r="S163" s="59">
        <f>algandmed!AL163</f>
        <v>0</v>
      </c>
      <c r="T163" s="59" t="str">
        <f>algandmed!AM163</f>
        <v>Järva</v>
      </c>
      <c r="U163" s="59" t="str">
        <f>algandmed!AN163</f>
        <v>Paide vald</v>
      </c>
      <c r="V163" s="59" t="str">
        <f>algandmed!AO163</f>
        <v>Korras</v>
      </c>
      <c r="W163" s="59" t="str">
        <f>algandmed!AP163</f>
        <v>VPA on terve (kõrgem toru). Avamiseks padrunvõti 13. Veepinnal naftasaaduste kihti pole. Põhjas 0,21m pehmet setet.</v>
      </c>
      <c r="X163" s="59" t="str">
        <f>algandmed!AQ163</f>
        <v>Proov võeti pumbaga MP-1.</v>
      </c>
      <c r="Y163" s="59" t="str">
        <f>algandmed!AR163</f>
        <v>Proovi võtmisel 26.09.2017 oli vett VPA-s 90,5l, pumba sügavus 9,5m manteltoru otsast. Proov võeti pärast 4-kordse veekoguse välja pumpamist (17 minutit) sagedusel 250Hz. q 0,35. S 0,01</v>
      </c>
      <c r="Z163" s="59" t="str">
        <f>algandmed!AS163</f>
        <v>Jätkata seiret (lisades kloriidide analüüsid).</v>
      </c>
      <c r="AA163" s="59" t="str">
        <f>algandmed!AT163</f>
        <v>Endise Sillaotsa bituumenibaasi ja soolaliivalao pinnase ja põhjavee õli- ja kloriidireostus, AS Maves nr 5197</v>
      </c>
    </row>
    <row r="164" spans="1:27">
      <c r="A164">
        <f>algandmed!A164</f>
        <v>0</v>
      </c>
      <c r="B164" t="str">
        <f>algandmed!B164</f>
        <v>PA-1A</v>
      </c>
      <c r="C164" t="str">
        <f>algandmed!C164</f>
        <v>JRA0000006</v>
      </c>
      <c r="D164" t="str">
        <f>algandmed!D164</f>
        <v>Sillaotsa ABT</v>
      </c>
      <c r="E164" s="59">
        <f>algandmed!E164</f>
        <v>591569.40800000005</v>
      </c>
      <c r="F164" s="59">
        <f>algandmed!F164</f>
        <v>6530335.3739999998</v>
      </c>
      <c r="G164" t="str">
        <f>algandmed!G164</f>
        <v>56502:002:0066</v>
      </c>
      <c r="H164">
        <f>algandmed!H164</f>
        <v>65.88</v>
      </c>
      <c r="I164">
        <f>algandmed!I164</f>
        <v>0.24</v>
      </c>
      <c r="J164">
        <f>algandmed!J164</f>
        <v>4.05</v>
      </c>
      <c r="K164">
        <f>algandmed!K164</f>
        <v>5.8</v>
      </c>
      <c r="L164">
        <f>algandmed!L164</f>
        <v>1.67</v>
      </c>
      <c r="M164">
        <f>algandmed!M164</f>
        <v>64.209999999999994</v>
      </c>
      <c r="N164" s="63">
        <f>algandmed!N164</f>
        <v>42837</v>
      </c>
      <c r="O164" t="str">
        <f>algandmed!O164</f>
        <v>Metall 133mm: +0,5-1,5m; PVC 65mm: +0,2-5,8m; F 1,8-5,8m</v>
      </c>
      <c r="P164" s="59" t="str">
        <f>algandmed!AI164</f>
        <v>Nordecon AS</v>
      </c>
      <c r="Q164" s="59" t="str">
        <f>algandmed!AJ164</f>
        <v>10099962</v>
      </c>
      <c r="R164" s="59" t="str">
        <f>algandmed!AK164</f>
        <v>5164354 Peep Õun; 6154400; nordecon@nordecon.com</v>
      </c>
      <c r="S164" s="59">
        <f>algandmed!AL164</f>
        <v>0</v>
      </c>
      <c r="T164" s="59" t="str">
        <f>algandmed!AM164</f>
        <v>Järva</v>
      </c>
      <c r="U164" s="59" t="str">
        <f>algandmed!AN164</f>
        <v>Paide vald</v>
      </c>
      <c r="V164" s="59" t="str">
        <f>algandmed!AO164</f>
        <v>Korras</v>
      </c>
      <c r="W164" s="59" t="str">
        <f>algandmed!AP164</f>
        <v>VPA on terve. Paikneb võsas. Avamiseks padrunvõti 17. Sisemine plasttoru 0,2m metalltoru äärest sügavamal. Veepinnal naftasaaduste kihti pole. Põhjas pehme savikas sete. Algne sügavus oli 5,8m.</v>
      </c>
      <c r="X164" s="59" t="str">
        <f>algandmed!AQ164</f>
        <v>Proov võeti pumbaga MP-1.</v>
      </c>
      <c r="Y164" s="59" t="str">
        <f>algandmed!AR164</f>
        <v>Proovi võtmisel 26.09.2017 oli vett VPA-s 8,1l, pumba sügavus 4,1m manteltoru otsast. Proov võeti pärast 4-kordse veekoguse välja pumpamist (18 minutit) sagedusel 80Hz. q 0,03. S 1,23</v>
      </c>
      <c r="Z164" s="59" t="str">
        <f>algandmed!AS164</f>
        <v>Jätkata seiret (lisades fenoolianalüüsid).</v>
      </c>
      <c r="AA164" s="59" t="str">
        <f>algandmed!AT164</f>
        <v>Järva Teedevalitsuse Sillaotsa bituumenibaasi õlireostuse uuring, AS Maves nr 9128</v>
      </c>
    </row>
    <row r="165" spans="1:27">
      <c r="A165">
        <f>algandmed!A165</f>
        <v>0</v>
      </c>
      <c r="B165" t="str">
        <f>algandmed!B165</f>
        <v>PA-2</v>
      </c>
      <c r="C165" t="str">
        <f>algandmed!C165</f>
        <v>JRA0000006</v>
      </c>
      <c r="D165" t="str">
        <f>algandmed!D165</f>
        <v>Sillaotsa ABT</v>
      </c>
      <c r="E165" s="59">
        <f>algandmed!E165</f>
        <v>591845.97699999996</v>
      </c>
      <c r="F165" s="59">
        <f>algandmed!F165</f>
        <v>6530358.3360000001</v>
      </c>
      <c r="G165" t="str">
        <f>algandmed!G165</f>
        <v>56502:002:0066</v>
      </c>
      <c r="H165">
        <f>algandmed!H165</f>
        <v>66.47</v>
      </c>
      <c r="I165">
        <f>algandmed!I165</f>
        <v>0.76</v>
      </c>
      <c r="J165">
        <f>algandmed!J165</f>
        <v>5.2</v>
      </c>
      <c r="K165">
        <f>algandmed!K165</f>
        <v>5.4</v>
      </c>
      <c r="L165">
        <f>algandmed!L165</f>
        <v>1.07</v>
      </c>
      <c r="M165">
        <f>algandmed!M165</f>
        <v>65.400000000000006</v>
      </c>
      <c r="N165" s="63">
        <f>algandmed!N165</f>
        <v>42837</v>
      </c>
      <c r="O165" t="str">
        <f>algandmed!O165</f>
        <v>Metall 108mm: +0,58-1,0m; PVC 65mm: 0,58-5,4m; F 1,4-5,4m</v>
      </c>
      <c r="P165" s="59" t="str">
        <f>algandmed!AI165</f>
        <v>Nordecon AS</v>
      </c>
      <c r="Q165" s="59" t="str">
        <f>algandmed!AJ165</f>
        <v>10099962</v>
      </c>
      <c r="R165" s="59" t="str">
        <f>algandmed!AK165</f>
        <v>5164354 Peep Õun; 6154400; nordecon@nordecon.com</v>
      </c>
      <c r="S165" s="59">
        <f>algandmed!AL165</f>
        <v>0</v>
      </c>
      <c r="T165" s="59" t="str">
        <f>algandmed!AM165</f>
        <v>Järva</v>
      </c>
      <c r="U165" s="59" t="str">
        <f>algandmed!AN165</f>
        <v>Paide vald</v>
      </c>
      <c r="V165" s="59" t="str">
        <f>algandmed!AO165</f>
        <v>Korras</v>
      </c>
      <c r="W165" s="59" t="str">
        <f>algandmed!AP165</f>
        <v>VPA on terve (madalam toru). Paikneb roostikus. Avamiseks padrunvõti 13. Sisemine plasttoru 0,08m metalltoru äärest sügavamal. Algne sügavus oli oli 5,4m. Põhjas pehme sete. Veepinnal naftasaaduste kihti pole.</v>
      </c>
      <c r="X165" s="59" t="str">
        <f>algandmed!AQ165</f>
        <v>Proov võeti pumbaga MP-1. Pumpamisel tekkisid veepinnale naftasaaduste laigud.</v>
      </c>
      <c r="Y165" s="59" t="str">
        <f>algandmed!AR165</f>
        <v>Proovi võtmisel 26.09.2017 oli vett VPA-s 14,5l, pumba sügavus 5,7m manteltoru otsast. Proov võeti pärast 1-kordse veekoguse välja pumpamist (1 minutiga alanes veetase pumbani) sagedusel 100Hz.</v>
      </c>
      <c r="Z165" s="59" t="str">
        <f>algandmed!AS165</f>
        <v>Jätkata seiret.</v>
      </c>
      <c r="AA165" s="59" t="str">
        <f>algandmed!AT165</f>
        <v>Sillaotsa soolaliivalao ümbruse kloriidireostuse hüdrogeoloogiline uuring, AS Maves nr 6118</v>
      </c>
    </row>
    <row r="166" spans="1:27">
      <c r="A166">
        <f>algandmed!A166</f>
        <v>30449</v>
      </c>
      <c r="B166" t="str">
        <f>algandmed!B166</f>
        <v>PA-2s</v>
      </c>
      <c r="C166" t="str">
        <f>algandmed!C166</f>
        <v>JRA0000006</v>
      </c>
      <c r="D166" t="str">
        <f>algandmed!D166</f>
        <v>Sillaotsa ABT</v>
      </c>
      <c r="E166" s="59">
        <f>algandmed!E166</f>
        <v>591846.473</v>
      </c>
      <c r="F166" s="59">
        <f>algandmed!F166</f>
        <v>6530357.9630000005</v>
      </c>
      <c r="G166" t="str">
        <f>algandmed!G166</f>
        <v>56502:002:0066</v>
      </c>
      <c r="H166">
        <f>algandmed!H166</f>
        <v>66.8</v>
      </c>
      <c r="I166">
        <f>algandmed!I166</f>
        <v>1.0900000000000001</v>
      </c>
      <c r="J166">
        <f>algandmed!J166</f>
        <v>9.9</v>
      </c>
      <c r="K166">
        <f>algandmed!K166</f>
        <v>9.9</v>
      </c>
      <c r="L166">
        <f>algandmed!L166</f>
        <v>3.08</v>
      </c>
      <c r="M166">
        <f>algandmed!M166</f>
        <v>63.72</v>
      </c>
      <c r="N166" s="63">
        <f>algandmed!N166</f>
        <v>42837</v>
      </c>
      <c r="O166" t="str">
        <f>algandmed!O166</f>
        <v>Metall 108mm: +1,04-8,36m; 93mm: F 8,36-9,9m</v>
      </c>
      <c r="P166" s="59" t="str">
        <f>algandmed!AI166</f>
        <v>Nordecon AS</v>
      </c>
      <c r="Q166" s="59" t="str">
        <f>algandmed!AJ166</f>
        <v>10099962</v>
      </c>
      <c r="R166" s="59" t="str">
        <f>algandmed!AK166</f>
        <v>5164354 Peep Õun; 6154400; nordecon@nordecon.com</v>
      </c>
      <c r="S166" s="59">
        <f>algandmed!AL166</f>
        <v>0</v>
      </c>
      <c r="T166" s="59" t="str">
        <f>algandmed!AM166</f>
        <v>Järva</v>
      </c>
      <c r="U166" s="59" t="str">
        <f>algandmed!AN166</f>
        <v>Paide vald</v>
      </c>
      <c r="V166" s="59" t="str">
        <f>algandmed!AO166</f>
        <v>Korras</v>
      </c>
      <c r="W166" s="59" t="str">
        <f>algandmed!AP166</f>
        <v>VPA on terve (kõrgem toru). Paikneb roostikus. Avamiseks padrunvõti 13. Veepinnal naftasaaduste kihti pole.</v>
      </c>
      <c r="X166" s="59" t="str">
        <f>algandmed!AQ166</f>
        <v>Proov võeti pumbaga MP-1.</v>
      </c>
      <c r="Y166" s="59" t="str">
        <f>algandmed!AR166</f>
        <v>Proovi võtmisel 26.09.2017 oli vett VPA-s 55l, pumba sügavus 9,5m manteltoru otsast. Proov võeti pärast 4-kordse veekoguse välja pumpamist (11 minutit) sagedusel 250Hz. q 0,35. S 0,01</v>
      </c>
      <c r="Z166" s="59" t="str">
        <f>algandmed!AS166</f>
        <v>Jätkata seiret.</v>
      </c>
      <c r="AA166" s="59" t="str">
        <f>algandmed!AT166</f>
        <v>Sillaotsa soolaliivalao ümbruse kloriidireostuse hüdrogeoloogiline uuring, AS Maves nr 6118</v>
      </c>
    </row>
    <row r="167" spans="1:27">
      <c r="A167">
        <f>algandmed!A167</f>
        <v>0</v>
      </c>
      <c r="B167" t="str">
        <f>algandmed!B167</f>
        <v>PA-4</v>
      </c>
      <c r="C167" t="str">
        <f>algandmed!C167</f>
        <v>JRA0000006</v>
      </c>
      <c r="D167" t="str">
        <f>algandmed!D167</f>
        <v>Sillaotsa ABT</v>
      </c>
      <c r="E167" s="59">
        <f>algandmed!E167</f>
        <v>591820</v>
      </c>
      <c r="F167" s="59">
        <f>algandmed!F167</f>
        <v>6530265</v>
      </c>
      <c r="G167" t="str">
        <f>algandmed!G167</f>
        <v>56502:002:0005</v>
      </c>
      <c r="H167">
        <f>algandmed!H167</f>
        <v>64.599999999999994</v>
      </c>
      <c r="I167">
        <f>algandmed!I167</f>
        <v>0</v>
      </c>
      <c r="J167">
        <f>algandmed!J167</f>
        <v>0</v>
      </c>
      <c r="K167">
        <f>algandmed!K167</f>
        <v>8.6999999999999993</v>
      </c>
      <c r="L167">
        <f>algandmed!L167</f>
        <v>4</v>
      </c>
      <c r="M167">
        <f>algandmed!M167</f>
        <v>60.599999999999994</v>
      </c>
      <c r="N167" s="63">
        <f>algandmed!N167</f>
        <v>35320</v>
      </c>
      <c r="O167">
        <f>algandmed!O167</f>
        <v>0</v>
      </c>
      <c r="P167" s="59" t="str">
        <f>algandmed!AI167</f>
        <v>OÜ VESKISILLA</v>
      </c>
      <c r="Q167" s="59" t="str">
        <f>algandmed!AJ167</f>
        <v>10329830</v>
      </c>
      <c r="R167" s="59" t="str">
        <f>algandmed!AK167</f>
        <v>3857050; 5014975; veskisilla@veskisilla.ee</v>
      </c>
      <c r="S167" s="59">
        <f>algandmed!AL167</f>
        <v>0</v>
      </c>
      <c r="T167" s="59" t="str">
        <f>algandmed!AM167</f>
        <v>Järva</v>
      </c>
      <c r="U167" s="59" t="str">
        <f>algandmed!AN167</f>
        <v>Paide vald</v>
      </c>
      <c r="V167" s="59" t="str">
        <f>algandmed!AO167</f>
        <v>Hävinud/likvideeritud</v>
      </c>
      <c r="W167" s="59" t="str">
        <f>algandmed!AP167</f>
        <v>Likvideeritud enne 1999.a.</v>
      </c>
      <c r="X167" s="59" t="str">
        <f>algandmed!AQ167</f>
        <v>-</v>
      </c>
      <c r="Y167" s="59" t="str">
        <f>algandmed!AR167</f>
        <v>-</v>
      </c>
      <c r="Z167" s="59" t="str">
        <f>algandmed!AS167</f>
        <v>-</v>
      </c>
      <c r="AA167" s="59" t="str">
        <f>algandmed!AT167</f>
        <v>Pandivere veekaitseala reostusohtlike objektide uuring, AS Maves nr 29/96</v>
      </c>
    </row>
    <row r="168" spans="1:27">
      <c r="A168">
        <f>algandmed!A168</f>
        <v>0</v>
      </c>
      <c r="B168" t="str">
        <f>algandmed!B168</f>
        <v>PA-5</v>
      </c>
      <c r="C168" t="str">
        <f>algandmed!C168</f>
        <v>JRA0000006</v>
      </c>
      <c r="D168" t="str">
        <f>algandmed!D168</f>
        <v>Sillaotsa ABT</v>
      </c>
      <c r="E168" s="59">
        <f>algandmed!E168</f>
        <v>591795.82999999996</v>
      </c>
      <c r="F168" s="59">
        <f>algandmed!F168</f>
        <v>6530224.9280000003</v>
      </c>
      <c r="G168" t="str">
        <f>algandmed!G168</f>
        <v>56502:002:0005</v>
      </c>
      <c r="H168">
        <f>algandmed!H168</f>
        <v>66.37</v>
      </c>
      <c r="I168">
        <f>algandmed!I168</f>
        <v>0.63</v>
      </c>
      <c r="J168">
        <f>algandmed!J168</f>
        <v>5.1100000000000003</v>
      </c>
      <c r="K168">
        <f>algandmed!K168</f>
        <v>5.3</v>
      </c>
      <c r="L168">
        <f>algandmed!L168</f>
        <v>1.86</v>
      </c>
      <c r="M168">
        <f>algandmed!M168</f>
        <v>64.510000000000005</v>
      </c>
      <c r="N168" s="63">
        <f>algandmed!N168</f>
        <v>42837</v>
      </c>
      <c r="O168" t="str">
        <f>algandmed!O168</f>
        <v>Metall 108mm: +0,7-1,3m; PVC 63mm: +0,7-5,3m; F 1,3-5,3m</v>
      </c>
      <c r="P168" s="59" t="str">
        <f>algandmed!AI168</f>
        <v>OÜ VESKISILLA</v>
      </c>
      <c r="Q168" s="59" t="str">
        <f>algandmed!AJ168</f>
        <v>10329830</v>
      </c>
      <c r="R168" s="59" t="str">
        <f>algandmed!AK168</f>
        <v>3857050; 5014975; veskisilla@veskisilla.ee</v>
      </c>
      <c r="S168" s="59">
        <f>algandmed!AL168</f>
        <v>0</v>
      </c>
      <c r="T168" s="59" t="str">
        <f>algandmed!AM168</f>
        <v>Järva</v>
      </c>
      <c r="U168" s="59" t="str">
        <f>algandmed!AN168</f>
        <v>Paide vald</v>
      </c>
      <c r="V168" s="59" t="str">
        <f>algandmed!AO168</f>
        <v>Korras</v>
      </c>
      <c r="W168" s="59" t="str">
        <f>algandmed!AP168</f>
        <v>VPA on terve (madalam toru). Avamiseks padrunvõti 13. Sisemine plasttoru metalltoruga samal kõrgusel. Veepinnal naftasaaduste kihti pole. Põhjas pehme sete 0,1m.</v>
      </c>
      <c r="X168" s="59" t="str">
        <f>algandmed!AQ168</f>
        <v>Proov võeti pumbaga MP-1.</v>
      </c>
      <c r="Y168" s="59" t="str">
        <f>algandmed!AR168</f>
        <v>Proovi võtmisel 26.09.2017 oli vett VPA-s 11,3l, pumba sügavus 5,4m manteltoru otsast. Proov võeti pärast 1-kordse veekoguse välja pumpamist (10 minutiga alanes veetase pumbani) sagedusel 80Hz. Veetase taastub väga aeglaselt.</v>
      </c>
      <c r="Z168" s="59" t="str">
        <f>algandmed!AS168</f>
        <v>VPA tuleb nõuetekohaselt likvideerida.</v>
      </c>
      <c r="AA168" s="59" t="str">
        <f>algandmed!AT168</f>
        <v>Sillaotsa soolaliivalao ümbruse kloriidireostuse hüdrogeoloogiline uuring, AS Maves nr 6118</v>
      </c>
    </row>
    <row r="169" spans="1:27">
      <c r="A169">
        <f>algandmed!A169</f>
        <v>30450</v>
      </c>
      <c r="B169" t="str">
        <f>algandmed!B169</f>
        <v>PA-5s</v>
      </c>
      <c r="C169" t="str">
        <f>algandmed!C169</f>
        <v>JRA0000006</v>
      </c>
      <c r="D169" t="str">
        <f>algandmed!D169</f>
        <v>Sillaotsa ABT</v>
      </c>
      <c r="E169" s="59">
        <f>algandmed!E169</f>
        <v>591795.48899999994</v>
      </c>
      <c r="F169" s="59">
        <f>algandmed!F169</f>
        <v>6530224.3739999998</v>
      </c>
      <c r="G169" t="str">
        <f>algandmed!G169</f>
        <v>56502:002:0005</v>
      </c>
      <c r="H169">
        <f>algandmed!H169</f>
        <v>66.56</v>
      </c>
      <c r="I169">
        <f>algandmed!I169</f>
        <v>0.87</v>
      </c>
      <c r="J169">
        <f>algandmed!J169</f>
        <v>10.8</v>
      </c>
      <c r="K169">
        <f>algandmed!K169</f>
        <v>10.7</v>
      </c>
      <c r="L169">
        <f>algandmed!L169</f>
        <v>2.84</v>
      </c>
      <c r="M169">
        <f>algandmed!M169</f>
        <v>63.72</v>
      </c>
      <c r="N169" s="63">
        <f>algandmed!N169</f>
        <v>42837</v>
      </c>
      <c r="O169" t="str">
        <f>algandmed!O169</f>
        <v>Metall 108mm: +0,9-9,7m; 93mm: F 9,7-10,7m</v>
      </c>
      <c r="P169" s="59" t="str">
        <f>algandmed!AI169</f>
        <v>OÜ VESKISILLA</v>
      </c>
      <c r="Q169" s="59" t="str">
        <f>algandmed!AJ169</f>
        <v>10329830</v>
      </c>
      <c r="R169" s="59" t="str">
        <f>algandmed!AK169</f>
        <v>3857050; 5014975; veskisilla@veskisilla.ee</v>
      </c>
      <c r="S169" s="59">
        <f>algandmed!AL169</f>
        <v>0</v>
      </c>
      <c r="T169" s="59" t="str">
        <f>algandmed!AM169</f>
        <v>Järva</v>
      </c>
      <c r="U169" s="59" t="str">
        <f>algandmed!AN169</f>
        <v>Paide vald</v>
      </c>
      <c r="V169" s="59" t="str">
        <f>algandmed!AO169</f>
        <v>Korras</v>
      </c>
      <c r="W169" s="59" t="str">
        <f>algandmed!AP169</f>
        <v>VPA on terve (kõrgem toru). Avamiseks padrunvõti 13. Veepinnal naftasaaduste kihti pole.</v>
      </c>
      <c r="X169" s="59" t="str">
        <f>algandmed!AQ169</f>
        <v>Proov võeti pumbaga MP-1.</v>
      </c>
      <c r="Y169" s="59" t="str">
        <f>algandmed!AR169</f>
        <v>Proovi võtmisel 26.09.2017 oli vett VPA-s 55l, pumba sügavus 8m manteltoru otsast. Proov võeti pärast 4-kordse veekoguse välja pumpamist (10 minutit) sagedusel 250Hz. q 0,35. S 0</v>
      </c>
      <c r="Z169" s="59" t="str">
        <f>algandmed!AS169</f>
        <v>Jätkata seiret.</v>
      </c>
      <c r="AA169" s="59" t="str">
        <f>algandmed!AT169</f>
        <v>Sillaotsa soolaliivalao ümbruse kloriidireostuse hüdrogeoloogiline uuring, AS Maves nr 6118</v>
      </c>
    </row>
    <row r="170" spans="1:27">
      <c r="A170">
        <f>algandmed!A170</f>
        <v>0</v>
      </c>
      <c r="B170" t="str">
        <f>algandmed!B170</f>
        <v>PA-16</v>
      </c>
      <c r="C170" t="str">
        <f>algandmed!C170</f>
        <v>JRA0000006</v>
      </c>
      <c r="D170" t="str">
        <f>algandmed!D170</f>
        <v>Sillaotsa ABT</v>
      </c>
      <c r="E170" s="59">
        <f>algandmed!E170</f>
        <v>591848.43900000001</v>
      </c>
      <c r="F170" s="59">
        <f>algandmed!F170</f>
        <v>6530056.8629999999</v>
      </c>
      <c r="G170" t="str">
        <f>algandmed!G170</f>
        <v>56601:008:0003</v>
      </c>
      <c r="H170">
        <f>algandmed!H170</f>
        <v>65.319999999999993</v>
      </c>
      <c r="I170">
        <f>algandmed!I170</f>
        <v>0.68</v>
      </c>
      <c r="J170">
        <f>algandmed!J170</f>
        <v>4.97</v>
      </c>
      <c r="K170">
        <f>algandmed!K170</f>
        <v>5.4</v>
      </c>
      <c r="L170">
        <f>algandmed!L170</f>
        <v>1.64</v>
      </c>
      <c r="M170">
        <f>algandmed!M170</f>
        <v>63.679999999999993</v>
      </c>
      <c r="N170" s="63">
        <f>algandmed!N170</f>
        <v>42837</v>
      </c>
      <c r="O170" t="str">
        <f>algandmed!O170</f>
        <v>Metall 108mm: +0,62-1,4m; PVC 63mm: +0,62-5,4m; F 1,4-5,4m</v>
      </c>
      <c r="P170" s="59" t="str">
        <f>algandmed!AI170</f>
        <v>Nordecon AS</v>
      </c>
      <c r="Q170" s="59" t="str">
        <f>algandmed!AJ170</f>
        <v>10099962</v>
      </c>
      <c r="R170" s="59" t="str">
        <f>algandmed!AK170</f>
        <v>5164354 Peep Õun; 6154400; nordecon@nordecon.com</v>
      </c>
      <c r="S170" s="59">
        <f>algandmed!AL170</f>
        <v>0</v>
      </c>
      <c r="T170" s="59" t="str">
        <f>algandmed!AM170</f>
        <v>Järva</v>
      </c>
      <c r="U170" s="59" t="str">
        <f>algandmed!AN170</f>
        <v>Paide vald</v>
      </c>
      <c r="V170" s="59" t="str">
        <f>algandmed!AO170</f>
        <v>Korras</v>
      </c>
      <c r="W170" s="59" t="str">
        <f>algandmed!AP170</f>
        <v>VPA on terve. Avamiseks padrunvõti 12. Sisemine plasttoru 2,5cm metalltoru otsast sügavamal. Algne sügavus oli oli 5,4m. Veepinnal naftasaaduste kihti pole. Põhjas 0,07m pehme setet.</v>
      </c>
      <c r="X170" s="59" t="str">
        <f>algandmed!AQ170</f>
        <v>Proov võeti pumbaga MP-1.</v>
      </c>
      <c r="Y170" s="59" t="str">
        <f>algandmed!AR170</f>
        <v>Proovi võtmisel 26.09.2017 oli vett VPA-s 11l, pumba sügavus 5,3m manteltoru otsast. Proov võeti pärast 1-kordse veekoguse välja pumpamist (2,5 minutit) sagedusel 100Hz.</v>
      </c>
      <c r="Z170" s="59" t="str">
        <f>algandmed!AS170</f>
        <v>VPA tuleb nõuetekohaselt likvideerida.</v>
      </c>
      <c r="AA170" s="59" t="str">
        <f>algandmed!AT170</f>
        <v>Sillaotsa soolaliivalao ümbruse kloriidireostuse hüdrogeoloogiline uuring, AS Maves nr 6118</v>
      </c>
    </row>
    <row r="171" spans="1:27">
      <c r="A171">
        <f>algandmed!A171</f>
        <v>19394</v>
      </c>
      <c r="B171" t="str">
        <f>algandmed!B171</f>
        <v>PA-305</v>
      </c>
      <c r="C171" t="str">
        <f>algandmed!C171</f>
        <v>JRA0000006</v>
      </c>
      <c r="D171" t="str">
        <f>algandmed!D171</f>
        <v>Sillaotsa ABT</v>
      </c>
      <c r="E171" s="59">
        <f>algandmed!E171</f>
        <v>591850.98899999994</v>
      </c>
      <c r="F171" s="59">
        <f>algandmed!F171</f>
        <v>6530053.2280000001</v>
      </c>
      <c r="G171" t="str">
        <f>algandmed!G171</f>
        <v>56601:008:0003</v>
      </c>
      <c r="H171">
        <f>algandmed!H171</f>
        <v>65.86</v>
      </c>
      <c r="I171">
        <f>algandmed!I171</f>
        <v>1.1299999999999999</v>
      </c>
      <c r="J171">
        <f>algandmed!J171</f>
        <v>30</v>
      </c>
      <c r="K171">
        <f>algandmed!K171</f>
        <v>30.5</v>
      </c>
      <c r="L171">
        <f>algandmed!L171</f>
        <v>2.15</v>
      </c>
      <c r="M171">
        <f>algandmed!M171</f>
        <v>63.71</v>
      </c>
      <c r="N171" s="63">
        <f>algandmed!N171</f>
        <v>42837</v>
      </c>
      <c r="O171" t="str">
        <f>algandmed!O171</f>
        <v>Metall 108mm: +1,12-9,3m; 112mm: F 9,3-30,5m</v>
      </c>
      <c r="P171" s="59" t="str">
        <f>algandmed!AI171</f>
        <v>Nordecon AS</v>
      </c>
      <c r="Q171" s="59" t="str">
        <f>algandmed!AJ171</f>
        <v>10099962</v>
      </c>
      <c r="R171" s="59" t="str">
        <f>algandmed!AK171</f>
        <v>5164354 Peep Õun; 6154400; nordecon@nordecon.com; Daisi Sahharov 58198739; 3849030 paide.vesi@paide.ee</v>
      </c>
      <c r="S171" s="59">
        <f>algandmed!AL171</f>
        <v>0</v>
      </c>
      <c r="T171" s="59" t="str">
        <f>algandmed!AM171</f>
        <v>Järva</v>
      </c>
      <c r="U171" s="59" t="str">
        <f>algandmed!AN171</f>
        <v>Paide linn</v>
      </c>
      <c r="V171" s="59" t="str">
        <f>algandmed!AO171</f>
        <v>Korras</v>
      </c>
      <c r="W171" s="59" t="str">
        <f>algandmed!AP171</f>
        <v>VPA on terve. VPA asub lukustatud aias, võti Paide Vesi AS. Avamiseks lehtvõti 24-27. Algne sügavus oli oli 30,5m. Veepinnal naftasaaduste kihti pole.</v>
      </c>
      <c r="X171" s="59" t="str">
        <f>algandmed!AQ171</f>
        <v>Proov võeti pumbaga MP-1.</v>
      </c>
      <c r="Y171" s="59" t="str">
        <f>algandmed!AR171</f>
        <v>Proovi võtmisel 26.09.2017 oli vett VPA-s 205l, pumba sügavus 8m manteltoru otsast. Proov võeti pärast 4-kordse veekoguse välja pumpamist (37 minutit) sagedusel 250Hz. q 0,37. S 0</v>
      </c>
      <c r="Z171" s="59" t="str">
        <f>algandmed!AS171</f>
        <v>VPA tuleb JRO seirevõrgust välja arvata, VPA seiret teeb AS Paide Vesi Vodja veehaarde seire raames.</v>
      </c>
      <c r="AA171" s="59" t="str">
        <f>algandmed!AT171</f>
        <v>Paide veehaarde eeluuringud. AS Maves nr 71/98</v>
      </c>
    </row>
    <row r="172" spans="1:27">
      <c r="A172">
        <f>algandmed!A172</f>
        <v>0</v>
      </c>
      <c r="B172" t="str">
        <f>algandmed!B172</f>
        <v>MW-2</v>
      </c>
      <c r="C172" t="str">
        <f>algandmed!C172</f>
        <v>JRA0000039</v>
      </c>
      <c r="D172" t="str">
        <f>algandmed!D172</f>
        <v>Tallinna Naftabaas</v>
      </c>
      <c r="E172" s="59">
        <f>algandmed!E172</f>
        <v>554730</v>
      </c>
      <c r="F172" s="59">
        <f>algandmed!F172</f>
        <v>6591889</v>
      </c>
      <c r="G172" t="str">
        <f>algandmed!G172</f>
        <v>44604:002:0050</v>
      </c>
      <c r="H172">
        <f>algandmed!H172</f>
        <v>24.68</v>
      </c>
      <c r="I172">
        <f>algandmed!I172</f>
        <v>0.66</v>
      </c>
      <c r="J172">
        <f>algandmed!J172</f>
        <v>4.8</v>
      </c>
      <c r="K172">
        <f>algandmed!K172</f>
        <v>5.23</v>
      </c>
      <c r="L172">
        <f>algandmed!L172</f>
        <v>4.25</v>
      </c>
      <c r="M172">
        <f>algandmed!M172</f>
        <v>20.43</v>
      </c>
      <c r="N172" s="63">
        <f>algandmed!N172</f>
        <v>42906</v>
      </c>
      <c r="O172" t="str">
        <f>algandmed!O172</f>
        <v>Metall 133mm: +0,66-...m; PVC 100mm: +0,73-5,1m; F 2,23-5,1m</v>
      </c>
      <c r="P172" s="59" t="str">
        <f>algandmed!AI172</f>
        <v>AS Vopak E.O.S.</v>
      </c>
      <c r="Q172" s="59" t="str">
        <f>algandmed!AJ172</f>
        <v>10715645</v>
      </c>
      <c r="R172" s="59" t="str">
        <f>algandmed!AK172</f>
        <v>5057231 Aivar Laane; aivar.laane@vopakeos.com; 6266100; info@vopakeos.com</v>
      </c>
      <c r="S172" s="59">
        <f>algandmed!AL172</f>
        <v>0</v>
      </c>
      <c r="T172" s="59" t="str">
        <f>algandmed!AM172</f>
        <v>Harju</v>
      </c>
      <c r="U172" s="59" t="str">
        <f>algandmed!AN172</f>
        <v>Maardu linn</v>
      </c>
      <c r="V172" s="59" t="str">
        <f>algandmed!AO172</f>
        <v>Korras</v>
      </c>
      <c r="W172" s="59" t="str">
        <f>algandmed!AP172</f>
        <v>VPA on terve, metallkaitsetoru kõveraks sõidetud. Päis on lahtiselt peal. Algne VPA sügavus oli 5,23m. Sisemine plasttoru on 1cm kaitsetorust madalamal. Veepinnal naftasaaduste kihti pole.</v>
      </c>
      <c r="X172" s="59" t="str">
        <f>algandmed!AQ172</f>
        <v>Proov võeti pumbaga MP-1.</v>
      </c>
      <c r="Y172" s="59" t="str">
        <f>algandmed!AR172</f>
        <v>Proovi võtmisel 24.10.2017 oli vett VPA-s 11l, pumba sügavus 5,2m manteltoru otsast. Proov võeti pärast 1-kordse veekoguse välja pumpamist (15 sekundiga alanes veetase pumbani) sagedusel 120Hz. q 0,007. S 1,23</v>
      </c>
      <c r="Z172" s="59" t="str">
        <f>algandmed!AS172</f>
        <v>Jätkata seiret.</v>
      </c>
      <c r="AA172" s="59" t="str">
        <f>algandmed!AT172</f>
        <v>Termoil lähteolukorra aruanne</v>
      </c>
    </row>
    <row r="173" spans="1:27">
      <c r="A173">
        <f>algandmed!A173</f>
        <v>0</v>
      </c>
      <c r="B173" t="str">
        <f>algandmed!B173</f>
        <v>MW-4</v>
      </c>
      <c r="C173" t="str">
        <f>algandmed!C173</f>
        <v>JRA0000039</v>
      </c>
      <c r="D173" t="str">
        <f>algandmed!D173</f>
        <v>Tallinna Naftabaas</v>
      </c>
      <c r="E173" s="59">
        <f>algandmed!E173</f>
        <v>554640</v>
      </c>
      <c r="F173" s="59">
        <f>algandmed!F173</f>
        <v>6591792</v>
      </c>
      <c r="G173" t="str">
        <f>algandmed!G173</f>
        <v>44604:002:0050</v>
      </c>
      <c r="H173">
        <f>algandmed!H173</f>
        <v>23.16</v>
      </c>
      <c r="I173">
        <f>algandmed!I173</f>
        <v>0.42</v>
      </c>
      <c r="J173">
        <f>algandmed!J173</f>
        <v>3.55</v>
      </c>
      <c r="K173">
        <f>algandmed!K173</f>
        <v>5.3</v>
      </c>
      <c r="L173">
        <f>algandmed!L173</f>
        <v>2.34</v>
      </c>
      <c r="M173">
        <f>algandmed!M173</f>
        <v>20.82</v>
      </c>
      <c r="N173" s="63">
        <f>algandmed!N173</f>
        <v>42906</v>
      </c>
      <c r="O173" t="str">
        <f>algandmed!O173</f>
        <v>Metall 133mm: +0,42-...m; PVC 50mm: +0,45-3,55m; F 0,55-3,42m</v>
      </c>
      <c r="P173" s="59" t="str">
        <f>algandmed!AI173</f>
        <v>AS Vopak E.O.S.</v>
      </c>
      <c r="Q173" s="59" t="str">
        <f>algandmed!AJ173</f>
        <v>10715645</v>
      </c>
      <c r="R173" s="59" t="str">
        <f>algandmed!AK173</f>
        <v>5057231 Aivar Laane; aivar.laane@vopakeos.com; 6266100; info@vopakeos.com</v>
      </c>
      <c r="S173" s="59">
        <f>algandmed!AL173</f>
        <v>0</v>
      </c>
      <c r="T173" s="59" t="str">
        <f>algandmed!AM173</f>
        <v>Harju</v>
      </c>
      <c r="U173" s="59" t="str">
        <f>algandmed!AN173</f>
        <v>Maardu linn</v>
      </c>
      <c r="V173" s="59" t="str">
        <f>algandmed!AO173</f>
        <v>Avariis</v>
      </c>
      <c r="W173" s="59" t="str">
        <f>algandmed!AP173</f>
        <v>VPA on avariis, metallkaitsetoru ja sisemised plasttorud (100mm ja 50mm) kõverad. Päis on lahtiselt peal. 50mm plasttoru 3cm kaitsetorust kõrgemal. Veepinnal naftasaaduste kiht puudus. Vesi must, kuid pole naftasaadus.</v>
      </c>
      <c r="X173" s="59" t="str">
        <f>algandmed!AQ173</f>
        <v>Proovi ei saa võtta, pump MP-1 ja bailer alla ei lähe.</v>
      </c>
      <c r="Y173" s="59" t="str">
        <f>algandmed!AR173</f>
        <v>-</v>
      </c>
      <c r="Z173" s="59" t="str">
        <f>algandmed!AS173</f>
        <v>VPA tuleb taastada, asendada kõverad torud ja jätkata seiret.</v>
      </c>
      <c r="AA173" s="59" t="str">
        <f>algandmed!AT173</f>
        <v>Termoil lähteolukorra aruanne</v>
      </c>
    </row>
    <row r="174" spans="1:27">
      <c r="A174">
        <f>algandmed!A174</f>
        <v>0</v>
      </c>
      <c r="B174" t="str">
        <f>algandmed!B174</f>
        <v>MW-5</v>
      </c>
      <c r="C174" t="str">
        <f>algandmed!C174</f>
        <v>JRA0000039</v>
      </c>
      <c r="D174" t="str">
        <f>algandmed!D174</f>
        <v>Tallinna Naftabaas</v>
      </c>
      <c r="E174" s="59">
        <f>algandmed!E174</f>
        <v>554489</v>
      </c>
      <c r="F174" s="59">
        <f>algandmed!F174</f>
        <v>6591607</v>
      </c>
      <c r="G174" t="str">
        <f>algandmed!G174</f>
        <v>44604:002:0050</v>
      </c>
      <c r="H174">
        <f>algandmed!H174</f>
        <v>25.35</v>
      </c>
      <c r="I174">
        <f>algandmed!I174</f>
        <v>1.26</v>
      </c>
      <c r="J174">
        <f>algandmed!J174</f>
        <v>2.36</v>
      </c>
      <c r="K174">
        <f>algandmed!K174</f>
        <v>2.98</v>
      </c>
      <c r="L174">
        <f>algandmed!L174</f>
        <v>1.42</v>
      </c>
      <c r="M174">
        <f>algandmed!M174</f>
        <v>23.93</v>
      </c>
      <c r="N174" s="63">
        <f>algandmed!N174</f>
        <v>42906</v>
      </c>
      <c r="O174" t="str">
        <f>algandmed!O174</f>
        <v>Metall 80mm: +1,26-...m; PVC 50mm: +1,26-2,74m; F 0,26-2,61m</v>
      </c>
      <c r="P174" s="59" t="str">
        <f>algandmed!AI174</f>
        <v>AS Vopak E.O.S.</v>
      </c>
      <c r="Q174" s="59" t="str">
        <f>algandmed!AJ174</f>
        <v>10715645</v>
      </c>
      <c r="R174" s="59" t="str">
        <f>algandmed!AK174</f>
        <v>5057231 Aivar Laane; aivar.laane@vopakeos.com; 6266100; info@vopakeos.com</v>
      </c>
      <c r="S174" s="59">
        <f>algandmed!AL174</f>
        <v>0</v>
      </c>
      <c r="T174" s="59" t="str">
        <f>algandmed!AM174</f>
        <v>Harju</v>
      </c>
      <c r="U174" s="59" t="str">
        <f>algandmed!AN174</f>
        <v>Maardu linn</v>
      </c>
      <c r="V174" s="59" t="str">
        <f>algandmed!AO174</f>
        <v>Korras</v>
      </c>
      <c r="W174" s="59" t="str">
        <f>algandmed!AP174</f>
        <v>VPA on terve. Päis on lahtiselt peal. Algne sügavus oli 2,98m. Veepinnal naftasaaduste kihti pole.</v>
      </c>
      <c r="X174" s="59" t="str">
        <f>algandmed!AQ174</f>
        <v>Proov võeti pumbaga MP-1.</v>
      </c>
      <c r="Y174" s="59" t="str">
        <f>algandmed!AR174</f>
        <v>Proovi võtmisel 24.10.2017 oli vett VPA-s 4,5l, pumba sügavus 3,4m manteltoru otsast. Proov võeti pärast 4-kordse veekoguse välja pumpamist (156 minutit) sagedusel 70Hz. Pumbates 100Hz alanes veetase 24 sekundiga pumbani. q 0,02. S 0,62</v>
      </c>
      <c r="Z174" s="59" t="str">
        <f>algandmed!AS174</f>
        <v>Jätkata seiret.</v>
      </c>
      <c r="AA174" s="59" t="str">
        <f>algandmed!AT174</f>
        <v>Termoil lähteolukorra aruanne</v>
      </c>
    </row>
    <row r="175" spans="1:27">
      <c r="A175">
        <f>algandmed!A175</f>
        <v>0</v>
      </c>
      <c r="B175" t="str">
        <f>algandmed!B175</f>
        <v>MW-6</v>
      </c>
      <c r="C175" t="str">
        <f>algandmed!C175</f>
        <v>JRA0000039</v>
      </c>
      <c r="D175" t="str">
        <f>algandmed!D175</f>
        <v>Tallinna Naftabaas</v>
      </c>
      <c r="E175" s="59">
        <f>algandmed!E175</f>
        <v>554839</v>
      </c>
      <c r="F175" s="59">
        <f>algandmed!F175</f>
        <v>6591583</v>
      </c>
      <c r="G175" t="str">
        <f>algandmed!G175</f>
        <v>44604:002:0050</v>
      </c>
      <c r="H175">
        <f>algandmed!H175</f>
        <v>24.26</v>
      </c>
      <c r="I175">
        <f>algandmed!I175</f>
        <v>0.21</v>
      </c>
      <c r="J175">
        <f>algandmed!J175</f>
        <v>3.84</v>
      </c>
      <c r="K175">
        <f>algandmed!K175</f>
        <v>3.79</v>
      </c>
      <c r="L175">
        <f>algandmed!L175</f>
        <v>1.08</v>
      </c>
      <c r="M175">
        <f>algandmed!M175</f>
        <v>23.18</v>
      </c>
      <c r="N175" s="63">
        <f>algandmed!N175</f>
        <v>42906</v>
      </c>
      <c r="O175" t="str">
        <f>algandmed!O175</f>
        <v>Metall 133mm: +0,21-...m; PVC 100mm: +0,23-3,84m; F 0,84-3,71m</v>
      </c>
      <c r="P175" s="59" t="str">
        <f>algandmed!AI175</f>
        <v>AS Vopak E.O.S.</v>
      </c>
      <c r="Q175" s="59" t="str">
        <f>algandmed!AJ175</f>
        <v>10715645</v>
      </c>
      <c r="R175" s="59" t="str">
        <f>algandmed!AK175</f>
        <v>5057231 Aivar Laane; aivar.laane@vopakeos.com; 6266100; info@vopakeos.com</v>
      </c>
      <c r="S175" s="59">
        <f>algandmed!AL175</f>
        <v>0</v>
      </c>
      <c r="T175" s="59" t="str">
        <f>algandmed!AM175</f>
        <v>Harju</v>
      </c>
      <c r="U175" s="59" t="str">
        <f>algandmed!AN175</f>
        <v>Maardu linn</v>
      </c>
      <c r="V175" s="59" t="str">
        <f>algandmed!AO175</f>
        <v>Korras</v>
      </c>
      <c r="W175" s="59" t="str">
        <f>algandmed!AP175</f>
        <v>VPA on terve. Päis lahtiselt peal. Plastkork on katki. Plasttoru on 2cm metallkaitsetorust kõrgemal. Veepinnal naftasaaduste kiht puudus.</v>
      </c>
      <c r="X175" s="59" t="str">
        <f>algandmed!AQ175</f>
        <v>Proov võeti pumbaga MP-1.</v>
      </c>
      <c r="Y175" s="59" t="str">
        <f>algandmed!AR175</f>
        <v>Proovi võtmisel 24.10.2017 oli vett VPA-s 27l, pumba sügavus 3,8m manteltoru otsast. Proov võeti pärast 4-kordse veekoguse välja pumpamist (16 minutit) sagedusel 100Hz. q 0,11. S 2,11</v>
      </c>
      <c r="Z175" s="59" t="str">
        <f>algandmed!AS175</f>
        <v>Jätkata seiret.</v>
      </c>
      <c r="AA175" s="59" t="str">
        <f>algandmed!AT175</f>
        <v>Termoil lähteolukorra aruanne</v>
      </c>
    </row>
    <row r="176" spans="1:27">
      <c r="A176">
        <f>algandmed!A176</f>
        <v>0</v>
      </c>
      <c r="B176" t="str">
        <f>algandmed!B176</f>
        <v>MW-7</v>
      </c>
      <c r="C176" t="str">
        <f>algandmed!C176</f>
        <v>JRA0000039</v>
      </c>
      <c r="D176" t="str">
        <f>algandmed!D176</f>
        <v>Tallinna Naftabaas</v>
      </c>
      <c r="E176" s="59">
        <f>algandmed!E176</f>
        <v>554882</v>
      </c>
      <c r="F176" s="59">
        <f>algandmed!F176</f>
        <v>6591562</v>
      </c>
      <c r="G176" t="str">
        <f>algandmed!G176</f>
        <v>44604:002:0050</v>
      </c>
      <c r="H176">
        <f>algandmed!H176</f>
        <v>24.84</v>
      </c>
      <c r="I176">
        <f>algandmed!I176</f>
        <v>0.23</v>
      </c>
      <c r="J176">
        <f>algandmed!J176</f>
        <v>3.9</v>
      </c>
      <c r="K176">
        <f>algandmed!K176</f>
        <v>3.57</v>
      </c>
      <c r="L176">
        <f>algandmed!L176</f>
        <v>1.2</v>
      </c>
      <c r="M176">
        <f>algandmed!M176</f>
        <v>23.64</v>
      </c>
      <c r="N176" s="63">
        <f>algandmed!N176</f>
        <v>42906</v>
      </c>
      <c r="O176" t="str">
        <f>algandmed!O176</f>
        <v>Metall 133mm: +0,11-...m; PVC 100mm: +0,23-3,9m; F 0,9-3,77m</v>
      </c>
      <c r="P176" s="59" t="str">
        <f>algandmed!AI176</f>
        <v>AS Vopak E.O.S.</v>
      </c>
      <c r="Q176" s="59" t="str">
        <f>algandmed!AJ176</f>
        <v>10715645</v>
      </c>
      <c r="R176" s="59" t="str">
        <f>algandmed!AK176</f>
        <v>5057231 Aivar Laane; aivar.laane@vopakeos.com; 6266100; info@vopakeos.com</v>
      </c>
      <c r="S176" s="59">
        <f>algandmed!AL176</f>
        <v>0</v>
      </c>
      <c r="T176" s="59" t="str">
        <f>algandmed!AM176</f>
        <v>Harju</v>
      </c>
      <c r="U176" s="59" t="str">
        <f>algandmed!AN176</f>
        <v>Maardu linn</v>
      </c>
      <c r="V176" s="59" t="str">
        <f>algandmed!AO176</f>
        <v>Korras</v>
      </c>
      <c r="W176" s="59" t="str">
        <f>algandmed!AP176</f>
        <v>VPA on terve. Päis on lahtiselt peal. Metalltoru on 0,11m üle maapinna, 110 plasttoru on 0,23m üle maapinna. Veepinnal naftasaaduste kihti pole, vees must bakterihõljum.</v>
      </c>
      <c r="X176" s="59" t="str">
        <f>algandmed!AQ176</f>
        <v>Proov võeti pumbaga MP-1.</v>
      </c>
      <c r="Y176" s="59" t="str">
        <f>algandmed!AR176</f>
        <v>Proovi võtmisel 24.10.2017 oli vett VPA-s 25l, pumba sügavus 3,8m manteltoru otsast. Proov võeti pärast 4-kordse veekoguse välja pumpamist (24 minutit) sagedusel 100Hz. q 0,07. S 2,9</v>
      </c>
      <c r="Z176" s="59" t="str">
        <f>algandmed!AS176</f>
        <v>Jätkata seiret.</v>
      </c>
      <c r="AA176" s="59" t="str">
        <f>algandmed!AT176</f>
        <v>Termoil lähteolukorra aruanne</v>
      </c>
    </row>
    <row r="177" spans="1:27">
      <c r="A177">
        <f>algandmed!A177</f>
        <v>0</v>
      </c>
      <c r="B177" t="str">
        <f>algandmed!B177</f>
        <v>MW-8</v>
      </c>
      <c r="C177" t="str">
        <f>algandmed!C177</f>
        <v>JRA0000039</v>
      </c>
      <c r="D177" t="str">
        <f>algandmed!D177</f>
        <v>Tallinna Naftabaas</v>
      </c>
      <c r="E177" s="59">
        <f>algandmed!E177</f>
        <v>554854</v>
      </c>
      <c r="F177" s="59">
        <f>algandmed!F177</f>
        <v>6591718</v>
      </c>
      <c r="G177" t="str">
        <f>algandmed!G177</f>
        <v>44604:002:0050</v>
      </c>
      <c r="H177">
        <f>algandmed!H177</f>
        <v>24.02</v>
      </c>
      <c r="I177">
        <f>algandmed!I177</f>
        <v>0.5</v>
      </c>
      <c r="J177">
        <f>algandmed!J177</f>
        <v>4.53</v>
      </c>
      <c r="K177">
        <f>algandmed!K177</f>
        <v>4.4400000000000004</v>
      </c>
      <c r="L177">
        <f>algandmed!L177</f>
        <v>2.64</v>
      </c>
      <c r="M177">
        <f>algandmed!M177</f>
        <v>21.38</v>
      </c>
      <c r="N177" s="63">
        <f>algandmed!N177</f>
        <v>42906</v>
      </c>
      <c r="O177" t="str">
        <f>algandmed!O177</f>
        <v>Metall 133mm: +0,50-...m; PVC 100mm: +0,48-4,53m; F 1,53-4,40m</v>
      </c>
      <c r="P177" s="59" t="str">
        <f>algandmed!AI177</f>
        <v>AS Vopak E.O.S.</v>
      </c>
      <c r="Q177" s="59" t="str">
        <f>algandmed!AJ177</f>
        <v>10715645</v>
      </c>
      <c r="R177" s="59" t="str">
        <f>algandmed!AK177</f>
        <v>5057231 Aivar Laane; aivar.laane@vopakeos.com; 6266100; info@vopakeos.com</v>
      </c>
      <c r="S177" s="59">
        <f>algandmed!AL177</f>
        <v>0</v>
      </c>
      <c r="T177" s="59" t="str">
        <f>algandmed!AM177</f>
        <v>Harju</v>
      </c>
      <c r="U177" s="59" t="str">
        <f>algandmed!AN177</f>
        <v>Maardu linn</v>
      </c>
      <c r="V177" s="59" t="str">
        <f>algandmed!AO177</f>
        <v>Korras</v>
      </c>
      <c r="W177" s="59" t="str">
        <f>algandmed!AP177</f>
        <v>VPA on terve. Päis lahtiselt peal. Sisemine plasttoru 2cm metallkaitsetorust madalamal. Veepinnal naftasaaduste kihti pole.</v>
      </c>
      <c r="X177" s="59" t="str">
        <f>algandmed!AQ177</f>
        <v>Proov võeti pumbaga MP-1.</v>
      </c>
      <c r="Y177" s="59" t="str">
        <f>algandmed!AR177</f>
        <v>Proovi võtmisel 24.10.2017 oli vett VPA-s 22l, pumba sügavus 4,8m manteltoru otsast. Proov võeti pärast 4-kordse veekoguse välja pumpamist (11 minutit) sagedusel 100Hz. q 0,08. S 0,62</v>
      </c>
      <c r="Z177" s="59" t="str">
        <f>algandmed!AS177</f>
        <v>Jätkata seiret.</v>
      </c>
      <c r="AA177" s="59" t="str">
        <f>algandmed!AT177</f>
        <v>Termoil lähteolukorra aruanne</v>
      </c>
    </row>
    <row r="178" spans="1:27">
      <c r="A178">
        <f>algandmed!A178</f>
        <v>0</v>
      </c>
      <c r="B178" t="str">
        <f>algandmed!B178</f>
        <v>MW-9</v>
      </c>
      <c r="C178" t="str">
        <f>algandmed!C178</f>
        <v>JRA0000039</v>
      </c>
      <c r="D178" t="str">
        <f>algandmed!D178</f>
        <v>Tallinna Naftabaas</v>
      </c>
      <c r="E178" s="59">
        <f>algandmed!E178</f>
        <v>554919</v>
      </c>
      <c r="F178" s="59">
        <f>algandmed!F178</f>
        <v>6591690</v>
      </c>
      <c r="G178" t="str">
        <f>algandmed!G178</f>
        <v>44604:002:0050</v>
      </c>
      <c r="H178">
        <f>algandmed!H178</f>
        <v>24.61</v>
      </c>
      <c r="I178">
        <f>algandmed!I178</f>
        <v>0.1</v>
      </c>
      <c r="J178">
        <f>algandmed!J178</f>
        <v>4.95</v>
      </c>
      <c r="K178">
        <f>algandmed!K178</f>
        <v>4.78</v>
      </c>
      <c r="L178">
        <f>algandmed!L178</f>
        <v>2.76</v>
      </c>
      <c r="M178">
        <f>algandmed!M178</f>
        <v>21.85</v>
      </c>
      <c r="N178" s="63">
        <f>algandmed!N178</f>
        <v>42906</v>
      </c>
      <c r="O178" t="str">
        <f>algandmed!O178</f>
        <v>Metall 133mm: +0,10-...m; PVC 100mm: +0,1-4,95m; F 1,95-4,82m</v>
      </c>
      <c r="P178" s="59" t="str">
        <f>algandmed!AI178</f>
        <v>AS Vopak E.O.S.</v>
      </c>
      <c r="Q178" s="59" t="str">
        <f>algandmed!AJ178</f>
        <v>10715645</v>
      </c>
      <c r="R178" s="59" t="str">
        <f>algandmed!AK178</f>
        <v>5057231 Aivar Laane; aivar.laane@vopakeos.com; 6266100; info@vopakeos.com</v>
      </c>
      <c r="S178" s="59">
        <f>algandmed!AL178</f>
        <v>0</v>
      </c>
      <c r="T178" s="59" t="str">
        <f>algandmed!AM178</f>
        <v>Harju</v>
      </c>
      <c r="U178" s="59" t="str">
        <f>algandmed!AN178</f>
        <v>Maardu linn</v>
      </c>
      <c r="V178" s="59" t="str">
        <f>algandmed!AO178</f>
        <v>Korras</v>
      </c>
      <c r="W178" s="59" t="str">
        <f>algandmed!AP178</f>
        <v>VPA on terve. Päis lahtiselt peal. Veepinnal naftasaaduste kihti pole.</v>
      </c>
      <c r="X178" s="59" t="str">
        <f>algandmed!AQ178</f>
        <v>Proov võeti pumbaga MP-1.</v>
      </c>
      <c r="Y178" s="59" t="str">
        <f>algandmed!AR178</f>
        <v>Proovi võtmisel 24.10.2017 oli vett VPA-s 22l, pumba sügavus 4,8m manteltoru otsast. Proov võeti pärast 4-kordse veekoguse välja pumpamist (11 minutit) sagedusel 120Hz. q 0,13. S 0,82</v>
      </c>
      <c r="Z178" s="59" t="str">
        <f>algandmed!AS178</f>
        <v>Jätkata seiret.</v>
      </c>
      <c r="AA178" s="59" t="str">
        <f>algandmed!AT178</f>
        <v>Termoil lähteolukorra aruanne</v>
      </c>
    </row>
    <row r="179" spans="1:27">
      <c r="A179">
        <f>algandmed!A179</f>
        <v>0</v>
      </c>
      <c r="B179" t="str">
        <f>algandmed!B179</f>
        <v>MW-10A</v>
      </c>
      <c r="C179" t="str">
        <f>algandmed!C179</f>
        <v>JRA0000039</v>
      </c>
      <c r="D179" t="str">
        <f>algandmed!D179</f>
        <v>Tallinna Naftabaas</v>
      </c>
      <c r="E179" s="59">
        <f>algandmed!E179</f>
        <v>554964</v>
      </c>
      <c r="F179" s="59">
        <f>algandmed!F179</f>
        <v>6591662</v>
      </c>
      <c r="G179" t="str">
        <f>algandmed!G179</f>
        <v>44604:002:0050</v>
      </c>
      <c r="H179">
        <f>algandmed!H179</f>
        <v>24.91</v>
      </c>
      <c r="I179">
        <f>algandmed!I179</f>
        <v>0.26</v>
      </c>
      <c r="J179">
        <f>algandmed!J179</f>
        <v>4.8499999999999996</v>
      </c>
      <c r="K179">
        <f>algandmed!K179</f>
        <v>4.8499999999999996</v>
      </c>
      <c r="L179">
        <f>algandmed!L179</f>
        <v>2.82</v>
      </c>
      <c r="M179">
        <f>algandmed!M179</f>
        <v>22.09</v>
      </c>
      <c r="N179" s="63">
        <f>algandmed!N179</f>
        <v>42906</v>
      </c>
      <c r="O179" t="str">
        <f>algandmed!O179</f>
        <v>Metall 89mm: +0,26-1,0m; PVC 50mm: +0,26-4,85m; F 1,75-3,75m</v>
      </c>
      <c r="P179" s="59" t="str">
        <f>algandmed!AI179</f>
        <v>AS Vopak E.O.S.</v>
      </c>
      <c r="Q179" s="59" t="str">
        <f>algandmed!AJ179</f>
        <v>10715645</v>
      </c>
      <c r="R179" s="59" t="str">
        <f>algandmed!AK179</f>
        <v>5057231 Aivar Laane; aivar.laane@vopakeos.com; 6266100; info@vopakeos.com</v>
      </c>
      <c r="S179" s="59">
        <f>algandmed!AL179</f>
        <v>0</v>
      </c>
      <c r="T179" s="59" t="str">
        <f>algandmed!AM179</f>
        <v>Harju</v>
      </c>
      <c r="U179" s="59" t="str">
        <f>algandmed!AN179</f>
        <v>Maardu linn</v>
      </c>
      <c r="V179" s="59" t="str">
        <f>algandmed!AO179</f>
        <v>Korras</v>
      </c>
      <c r="W179" s="59" t="str">
        <f>algandmed!AP179</f>
        <v>VPA on terve. Päis lahtiselt peal. Veepinnal naftasaaduste kihti pole.</v>
      </c>
      <c r="X179" s="59" t="str">
        <f>algandmed!AQ179</f>
        <v>Proov võeti pumbaga MP-1.</v>
      </c>
      <c r="Y179" s="59" t="str">
        <f>algandmed!AR179</f>
        <v>Proovi võtmisel 24.10.2017 oli vett VPA-s 6l, pumba sügavus 4,75m manteltoru otsast. Proov võeti pärast 4-kordse veekoguse välja pumpamist (13 minutit) sagedusel 80Hz. q 0,03. S 0,88</v>
      </c>
      <c r="Z179" s="59" t="str">
        <f>algandmed!AS179</f>
        <v>Jätkata seiret.</v>
      </c>
      <c r="AA179" s="59" t="str">
        <f>algandmed!AT179</f>
        <v>Termoil lähteolukorra aruanne</v>
      </c>
    </row>
    <row r="180" spans="1:27">
      <c r="A180">
        <f>algandmed!A180</f>
        <v>0</v>
      </c>
      <c r="B180" t="str">
        <f>algandmed!B180</f>
        <v>MW-11A</v>
      </c>
      <c r="C180" t="str">
        <f>algandmed!C180</f>
        <v>JRA0000039</v>
      </c>
      <c r="D180" t="str">
        <f>algandmed!D180</f>
        <v>Tallinna Naftabaas</v>
      </c>
      <c r="E180" s="59">
        <f>algandmed!E180</f>
        <v>554913</v>
      </c>
      <c r="F180" s="59">
        <f>algandmed!F180</f>
        <v>6591534</v>
      </c>
      <c r="G180" t="str">
        <f>algandmed!G180</f>
        <v>44604:002:0050</v>
      </c>
      <c r="H180">
        <f>algandmed!H180</f>
        <v>25.78</v>
      </c>
      <c r="I180">
        <f>algandmed!I180</f>
        <v>0.43</v>
      </c>
      <c r="J180">
        <f>algandmed!J180</f>
        <v>4.6100000000000003</v>
      </c>
      <c r="K180">
        <f>algandmed!K180</f>
        <v>4.4800000000000004</v>
      </c>
      <c r="L180">
        <f>algandmed!L180</f>
        <v>1.94</v>
      </c>
      <c r="M180">
        <f>algandmed!M180</f>
        <v>23.84</v>
      </c>
      <c r="N180" s="63">
        <f>algandmed!N180</f>
        <v>42906</v>
      </c>
      <c r="O180" t="str">
        <f>algandmed!O180</f>
        <v>Metall 89mm: +0,43-1,0m; PVC 50mm: +0,41-4,6m; F 1,6-3,6m</v>
      </c>
      <c r="P180" s="59" t="str">
        <f>algandmed!AI180</f>
        <v>AS Vopak E.O.S.</v>
      </c>
      <c r="Q180" s="59" t="str">
        <f>algandmed!AJ180</f>
        <v>10715645</v>
      </c>
      <c r="R180" s="59" t="str">
        <f>algandmed!AK180</f>
        <v>5057231 Aivar Laane; aivar.laane@vopakeos.com; 6266100; info@vopakeos.com</v>
      </c>
      <c r="S180" s="59">
        <f>algandmed!AL180</f>
        <v>0</v>
      </c>
      <c r="T180" s="59" t="str">
        <f>algandmed!AM180</f>
        <v>Harju</v>
      </c>
      <c r="U180" s="59" t="str">
        <f>algandmed!AN180</f>
        <v>Maardu linn</v>
      </c>
      <c r="V180" s="59" t="str">
        <f>algandmed!AO180</f>
        <v>Korras</v>
      </c>
      <c r="W180" s="59" t="str">
        <f>algandmed!AP180</f>
        <v>VPA on terve, kaitsetoru natuke kõver. Päis lahtiselt peal. Sisemine plasttoru on 2cm kaitsetorust madalamal. Plasttoru kõver, 90cm proovivõtutoru läks alla jõuga surudes. Veepinnal naftasaaduste kihti pole.</v>
      </c>
      <c r="X180" s="59" t="str">
        <f>algandmed!AQ180</f>
        <v>Proov võeti pumbaga MP-1.</v>
      </c>
      <c r="Y180" s="59" t="str">
        <f>algandmed!AR180</f>
        <v>Proovi võtmisel 24.10.2017 oli vett VPA-s 6,5l, pumba sügavus 4,8m manteltoru otsast. Proov võeti pärast 4-kordse veekoguse välja pumpamist (17 minutit) sagedusel 80Hz. q 0,037. S 0,4</v>
      </c>
      <c r="Z180" s="59" t="str">
        <f>algandmed!AS180</f>
        <v>Jätkata seiret.</v>
      </c>
      <c r="AA180" s="59" t="str">
        <f>algandmed!AT180</f>
        <v>Termoil lähteolukorra aruanne</v>
      </c>
    </row>
    <row r="181" spans="1:27">
      <c r="A181">
        <f>algandmed!A181</f>
        <v>0</v>
      </c>
      <c r="B181" t="str">
        <f>algandmed!B181</f>
        <v>MW-12</v>
      </c>
      <c r="C181" t="str">
        <f>algandmed!C181</f>
        <v>JRA0000039</v>
      </c>
      <c r="D181" t="str">
        <f>algandmed!D181</f>
        <v>Tallinna Naftabaas</v>
      </c>
      <c r="E181" s="59">
        <f>algandmed!E181</f>
        <v>554794</v>
      </c>
      <c r="F181" s="59">
        <f>algandmed!F181</f>
        <v>6591478</v>
      </c>
      <c r="G181" t="str">
        <f>algandmed!G181</f>
        <v>44604:002:0050</v>
      </c>
      <c r="H181">
        <f>algandmed!H181</f>
        <v>25.32</v>
      </c>
      <c r="I181">
        <f>algandmed!I181</f>
        <v>0.33</v>
      </c>
      <c r="J181">
        <f>algandmed!J181</f>
        <v>2.5499999999999998</v>
      </c>
      <c r="K181">
        <f>algandmed!K181</f>
        <v>2.46</v>
      </c>
      <c r="L181">
        <f>algandmed!L181</f>
        <v>0.7</v>
      </c>
      <c r="M181">
        <f>algandmed!M181</f>
        <v>24.62</v>
      </c>
      <c r="N181" s="63">
        <f>algandmed!N181</f>
        <v>42906</v>
      </c>
      <c r="O181" t="str">
        <f>algandmed!O181</f>
        <v>Metall 133mm: +0,33-...m; PVC 50mm: +0,28-2,55m; F 0,55-2,42m</v>
      </c>
      <c r="P181" s="59" t="str">
        <f>algandmed!AI181</f>
        <v>AS Vopak E.O.S.</v>
      </c>
      <c r="Q181" s="59" t="str">
        <f>algandmed!AJ181</f>
        <v>10715645</v>
      </c>
      <c r="R181" s="59" t="str">
        <f>algandmed!AK181</f>
        <v>5057231 Aivar Laane; aivar.laane@vopakeos.com; 6266100; info@vopakeos.com</v>
      </c>
      <c r="S181" s="59">
        <f>algandmed!AL181</f>
        <v>0</v>
      </c>
      <c r="T181" s="59" t="str">
        <f>algandmed!AM181</f>
        <v>Harju</v>
      </c>
      <c r="U181" s="59" t="str">
        <f>algandmed!AN181</f>
        <v>Maardu linn</v>
      </c>
      <c r="V181" s="59" t="str">
        <f>algandmed!AO181</f>
        <v>Korras</v>
      </c>
      <c r="W181" s="59" t="str">
        <f>algandmed!AP181</f>
        <v>VPA on terve. Päis lahtiselt peal. Sisemine 50mm plasttoru on 5cm kaitsetorust madalamal. Veepinnal naftasaaduste kihti pole.</v>
      </c>
      <c r="X181" s="59" t="str">
        <f>algandmed!AQ181</f>
        <v>Proov võeti pumbaga MP-1.</v>
      </c>
      <c r="Y181" s="59" t="str">
        <f>algandmed!AR181</f>
        <v>Proovi võtmisel 24.10.2017 oli vett VPA-s 4,4l, pumba sügavus 2,6m manteltoru otsast. Proov võeti pärast 4-kordse veekoguse välja pumpamist (16 minutit) sagedusel 70Hz. q 0,02. S 0,58</v>
      </c>
      <c r="Z181" s="59" t="str">
        <f>algandmed!AS181</f>
        <v>Jätkata seiret.</v>
      </c>
      <c r="AA181" s="59" t="str">
        <f>algandmed!AT181</f>
        <v>Termoil lähteolukorra aruanne</v>
      </c>
    </row>
    <row r="182" spans="1:27">
      <c r="A182">
        <f>algandmed!A182</f>
        <v>0</v>
      </c>
      <c r="B182" t="str">
        <f>algandmed!B182</f>
        <v>MW-13</v>
      </c>
      <c r="C182" t="str">
        <f>algandmed!C182</f>
        <v>JRA0000039</v>
      </c>
      <c r="D182" t="str">
        <f>algandmed!D182</f>
        <v>Tallinna Naftabaas</v>
      </c>
      <c r="E182" s="59">
        <f>algandmed!E182</f>
        <v>554861</v>
      </c>
      <c r="F182" s="59">
        <f>algandmed!F182</f>
        <v>6591617</v>
      </c>
      <c r="G182" t="str">
        <f>algandmed!G182</f>
        <v>44604:002:0050</v>
      </c>
      <c r="H182">
        <f>algandmed!H182</f>
        <v>25.02</v>
      </c>
      <c r="I182">
        <f>algandmed!I182</f>
        <v>0.4</v>
      </c>
      <c r="J182">
        <f>algandmed!J182</f>
        <v>4</v>
      </c>
      <c r="K182">
        <f>algandmed!K182</f>
        <v>4.5999999999999996</v>
      </c>
      <c r="L182">
        <f>algandmed!L182</f>
        <v>2.19</v>
      </c>
      <c r="M182">
        <f>algandmed!M182</f>
        <v>22.83</v>
      </c>
      <c r="N182" s="63">
        <f>algandmed!N182</f>
        <v>42906</v>
      </c>
      <c r="O182" t="str">
        <f>algandmed!O182</f>
        <v>Metall 89mm: +0,4-1,0m; PVC 50mm: +0,4-4,0m; F 2,0-4,0m</v>
      </c>
      <c r="P182" s="59" t="str">
        <f>algandmed!AI182</f>
        <v>AS Vopak E.O.S.</v>
      </c>
      <c r="Q182" s="59" t="str">
        <f>algandmed!AJ182</f>
        <v>10715645</v>
      </c>
      <c r="R182" s="59" t="str">
        <f>algandmed!AK182</f>
        <v>5057231 Aivar Laane; aivar.laane@vopakeos.com; 6266100; info@vopakeos.com</v>
      </c>
      <c r="S182" s="59">
        <f>algandmed!AL182</f>
        <v>0</v>
      </c>
      <c r="T182" s="59" t="str">
        <f>algandmed!AM182</f>
        <v>Harju</v>
      </c>
      <c r="U182" s="59" t="str">
        <f>algandmed!AN182</f>
        <v>Maardu linn</v>
      </c>
      <c r="V182" s="59" t="str">
        <f>algandmed!AO182</f>
        <v>Korras</v>
      </c>
      <c r="W182" s="59" t="str">
        <f>algandmed!AP182</f>
        <v>VPA on terve. Päis lahtiselt peal. Põhjas pehme sete. Veepinnal naftasaaduste kihti pole.</v>
      </c>
      <c r="X182" s="59" t="str">
        <f>algandmed!AQ182</f>
        <v>Proov võeti pumbaga MP-1.</v>
      </c>
      <c r="Y182" s="59" t="str">
        <f>algandmed!AR182</f>
        <v>Proovi võtmisel 24.10.2017 oli vett VPA-s 5,4l, pumba sügavus 4,15m manteltoru otsast. Proov võeti pärast 4-kordse veekoguse välja pumpamist (7 minutit) sagedusel 80Hz. q 0,05. S 0,82</v>
      </c>
      <c r="Z182" s="59" t="str">
        <f>algandmed!AS182</f>
        <v>Jätkata seiret.</v>
      </c>
      <c r="AA182" s="59" t="str">
        <f>algandmed!AT182</f>
        <v>Termoil lähteolukorra aruanne</v>
      </c>
    </row>
    <row r="183" spans="1:27">
      <c r="A183">
        <f>algandmed!A183</f>
        <v>0</v>
      </c>
      <c r="B183" t="str">
        <f>algandmed!B183</f>
        <v>MW-14</v>
      </c>
      <c r="C183" t="str">
        <f>algandmed!C183</f>
        <v>JRA0000039</v>
      </c>
      <c r="D183" t="str">
        <f>algandmed!D183</f>
        <v>Tallinna Naftabaas</v>
      </c>
      <c r="E183" s="59">
        <f>algandmed!E183</f>
        <v>554683</v>
      </c>
      <c r="F183" s="59">
        <f>algandmed!F183</f>
        <v>6591947</v>
      </c>
      <c r="G183" t="str">
        <f>algandmed!G183</f>
        <v>44604:002:0050</v>
      </c>
      <c r="H183">
        <f>algandmed!H183</f>
        <v>24.220000000000002</v>
      </c>
      <c r="I183">
        <f>algandmed!I183</f>
        <v>0.67</v>
      </c>
      <c r="J183">
        <f>algandmed!J183</f>
        <v>4.75</v>
      </c>
      <c r="K183">
        <f>algandmed!K183</f>
        <v>5.3</v>
      </c>
      <c r="L183">
        <f>algandmed!L183</f>
        <v>4.0199999999999996</v>
      </c>
      <c r="M183">
        <f>algandmed!M183</f>
        <v>20.200000000000003</v>
      </c>
      <c r="N183" s="63">
        <f>algandmed!N183</f>
        <v>42906</v>
      </c>
      <c r="O183" t="str">
        <f>algandmed!O183</f>
        <v>Metall 89mm: +0,67-0,7m; PVC 50mm: +0,67-4,75m; F 2,15-5,2m</v>
      </c>
      <c r="P183" s="59" t="str">
        <f>algandmed!AI183</f>
        <v>AS Vopak E.O.S.</v>
      </c>
      <c r="Q183" s="59" t="str">
        <f>algandmed!AJ183</f>
        <v>10715645</v>
      </c>
      <c r="R183" s="59" t="str">
        <f>algandmed!AK183</f>
        <v>5057231 Aivar Laane; aivar.laane@vopakeos.com; 6266100; info@vopakeos.com</v>
      </c>
      <c r="S183" s="59">
        <f>algandmed!AL183</f>
        <v>0</v>
      </c>
      <c r="T183" s="59" t="str">
        <f>algandmed!AM183</f>
        <v>Harju</v>
      </c>
      <c r="U183" s="59" t="str">
        <f>algandmed!AN183</f>
        <v>Maardu linn</v>
      </c>
      <c r="V183" s="59" t="str">
        <f>algandmed!AO183</f>
        <v>Korras</v>
      </c>
      <c r="W183" s="59" t="str">
        <f>algandmed!AP183</f>
        <v>VPA on terve. Päis lahtiselt peal. Veepinnal üle 0,5cm paksune naftasaaduste kiht, vesi haiseb bensiini järgi. Proovi ei võeta, kuna see iseloomustaks vaid naftasaaduste lahustuvust vees.</v>
      </c>
      <c r="X183" s="59" t="str">
        <f>algandmed!AQ183</f>
        <v>Proovi ei võetud.</v>
      </c>
      <c r="Y183" s="59" t="str">
        <f>algandmed!AR183</f>
        <v>-</v>
      </c>
      <c r="Z183" s="59" t="str">
        <f>algandmed!AS183</f>
        <v>Jätkata seiret.</v>
      </c>
      <c r="AA183" s="59" t="str">
        <f>algandmed!AT183</f>
        <v>Termoil lähteolukorra aruanne</v>
      </c>
    </row>
    <row r="184" spans="1:27">
      <c r="A184">
        <f>algandmed!A184</f>
        <v>0</v>
      </c>
      <c r="B184" t="str">
        <f>algandmed!B184</f>
        <v>MW-1A</v>
      </c>
      <c r="C184" t="str">
        <f>algandmed!C184</f>
        <v>JRA0000039</v>
      </c>
      <c r="D184" t="str">
        <f>algandmed!D184</f>
        <v>Tallinna Naftabaas</v>
      </c>
      <c r="E184" s="59">
        <f>algandmed!E184</f>
        <v>554807</v>
      </c>
      <c r="F184" s="59">
        <f>algandmed!F184</f>
        <v>6591894</v>
      </c>
      <c r="G184" t="str">
        <f>algandmed!G184</f>
        <v>44604:002:0050</v>
      </c>
      <c r="H184">
        <f>algandmed!H184</f>
        <v>24.009999999999998</v>
      </c>
      <c r="I184">
        <f>algandmed!I184</f>
        <v>0.56000000000000005</v>
      </c>
      <c r="J184">
        <f>algandmed!J184</f>
        <v>3.39</v>
      </c>
      <c r="K184">
        <f>algandmed!K184</f>
        <v>5.55</v>
      </c>
      <c r="L184">
        <f>algandmed!L184</f>
        <v>3.52</v>
      </c>
      <c r="M184">
        <f>algandmed!M184</f>
        <v>20.49</v>
      </c>
      <c r="N184" s="63">
        <f>algandmed!N184</f>
        <v>42906</v>
      </c>
      <c r="O184" t="str">
        <f>algandmed!O184</f>
        <v>Metall 89mm: +0,56-1,0m; PVC 50mm: +0,56-5,55m; F 2,45-4,45m</v>
      </c>
      <c r="P184" s="59" t="str">
        <f>algandmed!AI184</f>
        <v>AS Vopak E.O.S.</v>
      </c>
      <c r="Q184" s="59" t="str">
        <f>algandmed!AJ184</f>
        <v>10715645</v>
      </c>
      <c r="R184" s="59" t="str">
        <f>algandmed!AK184</f>
        <v>5057231 Aivar Laane; aivar.laane@vopakeos.com; 6266100; info@vopakeos.com</v>
      </c>
      <c r="S184" s="59">
        <f>algandmed!AL184</f>
        <v>0</v>
      </c>
      <c r="T184" s="59" t="str">
        <f>algandmed!AM184</f>
        <v>Harju</v>
      </c>
      <c r="U184" s="59" t="str">
        <f>algandmed!AN184</f>
        <v>Maardu linn</v>
      </c>
      <c r="V184" s="59" t="str">
        <f>algandmed!AO184</f>
        <v>Korras</v>
      </c>
      <c r="W184" s="59" t="str">
        <f>algandmed!AP184</f>
        <v>VPA on terve. Päis on lahtiselt peal. Algne sügavus oli oli 5,55m. Veepinnal naftasaaduste kihti pole. Vett vähe, kuna VPA osaliselt täissettinud.</v>
      </c>
      <c r="X184" s="59" t="str">
        <f>algandmed!AQ184</f>
        <v>Proov võeti pumbaga MP-1.</v>
      </c>
      <c r="Y184" s="59" t="str">
        <f>algandmed!AR184</f>
        <v>Proovi võtmisel 24.10.2017 oli vett VPA-s 4l, pumba sügavus 5,4m manteltoru otsast. Proov võeti pärast 4-kordse veekoguse välja pumpamist (13 minutit) sagedusel 80Hz. Vesi vahutas nagu oleks Fairiga pestud. q 0,02. S 0,63</v>
      </c>
      <c r="Z184" s="59" t="str">
        <f>algandmed!AS184</f>
        <v>Jätkata seiret.</v>
      </c>
      <c r="AA184" s="59" t="str">
        <f>algandmed!AT184</f>
        <v>Termoil lähteolukorra aruanne</v>
      </c>
    </row>
    <row r="185" spans="1:27">
      <c r="A185">
        <f>algandmed!A185</f>
        <v>0</v>
      </c>
      <c r="B185" t="str">
        <f>algandmed!B185</f>
        <v>MW-3A</v>
      </c>
      <c r="C185" t="str">
        <f>algandmed!C185</f>
        <v>JRA0000039</v>
      </c>
      <c r="D185" t="str">
        <f>algandmed!D185</f>
        <v>Tallinna Naftabaas</v>
      </c>
      <c r="E185" s="59">
        <f>algandmed!E185</f>
        <v>554722</v>
      </c>
      <c r="F185" s="59">
        <f>algandmed!F185</f>
        <v>6591835</v>
      </c>
      <c r="G185" t="str">
        <f>algandmed!G185</f>
        <v>44604:002:0050</v>
      </c>
      <c r="H185">
        <f>algandmed!H185</f>
        <v>23.48</v>
      </c>
      <c r="I185">
        <f>algandmed!I185</f>
        <v>0.43</v>
      </c>
      <c r="J185">
        <f>algandmed!J185</f>
        <v>4.6500000000000004</v>
      </c>
      <c r="K185">
        <f>algandmed!K185</f>
        <v>4.6500000000000004</v>
      </c>
      <c r="L185">
        <f>algandmed!L185</f>
        <v>2.98</v>
      </c>
      <c r="M185">
        <f>algandmed!M185</f>
        <v>20.5</v>
      </c>
      <c r="N185" s="63">
        <f>algandmed!N185</f>
        <v>42906</v>
      </c>
      <c r="O185" t="str">
        <f>algandmed!O185</f>
        <v>Metall 89mm: +0,43-1,0m; PVC 50mm: +0,43-4,65m; F 1,65-3,55m</v>
      </c>
      <c r="P185" s="59" t="str">
        <f>algandmed!AI185</f>
        <v>AS Vopak E.O.S.</v>
      </c>
      <c r="Q185" s="59" t="str">
        <f>algandmed!AJ185</f>
        <v>10715645</v>
      </c>
      <c r="R185" s="59" t="str">
        <f>algandmed!AK185</f>
        <v>5057231 Aivar Laane; aivar.laane@vopakeos.com; 6266100; info@vopakeos.com</v>
      </c>
      <c r="S185" s="59">
        <f>algandmed!AL185</f>
        <v>0</v>
      </c>
      <c r="T185" s="59" t="str">
        <f>algandmed!AM185</f>
        <v>Harju</v>
      </c>
      <c r="U185" s="59" t="str">
        <f>algandmed!AN185</f>
        <v>Maardu linn</v>
      </c>
      <c r="V185" s="59" t="str">
        <f>algandmed!AO185</f>
        <v>Korras</v>
      </c>
      <c r="W185" s="59" t="str">
        <f>algandmed!AP185</f>
        <v xml:space="preserve">VPA on terve. Päis on lahtiselt peal. Sisemine plasttoru 6cm kaitsetorust madalamal ja kõver, 90cm pikkune proovivõtutoru läks alla vajutades. Veepinnal naftasaaduste kiht 40cm, vesi haiseb bensiini järgi. </v>
      </c>
      <c r="X185" s="59" t="str">
        <f>algandmed!AQ185</f>
        <v>Proovi ei võeta, kuna see iseloomustaks vaid naftasaaduste lahustuvust vees.</v>
      </c>
      <c r="Y185" s="59" t="str">
        <f>algandmed!AR185</f>
        <v>-</v>
      </c>
      <c r="Z185" s="59" t="str">
        <f>algandmed!AS185</f>
        <v>Jätkata seiret.</v>
      </c>
      <c r="AA185" s="59" t="str">
        <f>algandmed!AT185</f>
        <v>Termoil lähteolukorra aruanne</v>
      </c>
    </row>
    <row r="186" spans="1:27">
      <c r="A186">
        <f>algandmed!A186</f>
        <v>19835</v>
      </c>
      <c r="B186" t="str">
        <f>algandmed!B186</f>
        <v>PA-1106</v>
      </c>
      <c r="C186" t="str">
        <f>algandmed!C186</f>
        <v>JRA0000025</v>
      </c>
      <c r="D186" t="str">
        <f>algandmed!D186</f>
        <v>Tallinn-Väike Depoo</v>
      </c>
      <c r="E186" s="59">
        <f>algandmed!E186</f>
        <v>542454.67599999998</v>
      </c>
      <c r="F186" s="59">
        <f>algandmed!F186</f>
        <v>6586808.5719999997</v>
      </c>
      <c r="G186" t="str">
        <f>algandmed!G186</f>
        <v>78401:118:0075</v>
      </c>
      <c r="H186">
        <f>algandmed!H186</f>
        <v>24.65</v>
      </c>
      <c r="I186">
        <f>algandmed!I186</f>
        <v>0.91</v>
      </c>
      <c r="J186">
        <f>algandmed!J186</f>
        <v>5.16</v>
      </c>
      <c r="K186">
        <f>algandmed!K186</f>
        <v>5.13</v>
      </c>
      <c r="L186">
        <f>algandmed!L186</f>
        <v>4.63</v>
      </c>
      <c r="M186">
        <f>algandmed!M186</f>
        <v>20.02</v>
      </c>
      <c r="N186" s="63">
        <f>algandmed!N186</f>
        <v>42893</v>
      </c>
      <c r="O186" t="str">
        <f>algandmed!O186</f>
        <v>Metall 108mm: +0,87-1,13m; HDPE: 60mm +0,87-5,13 F 1,13-5,13m</v>
      </c>
      <c r="P186" s="59" t="str">
        <f>algandmed!AI186</f>
        <v>Eesti Vabariik; AS Ühinenud Depood</v>
      </c>
      <c r="Q186" s="59" t="str">
        <f>algandmed!AJ186</f>
        <v>-; 10786869</v>
      </c>
      <c r="R186" s="59" t="str">
        <f>algandmed!AK186</f>
        <v>6285221, 6285222; depood@edel.ee</v>
      </c>
      <c r="S186" s="59">
        <f>algandmed!AL186</f>
        <v>0</v>
      </c>
      <c r="T186" s="59" t="str">
        <f>algandmed!AM186</f>
        <v>Harju</v>
      </c>
      <c r="U186" s="59" t="str">
        <f>algandmed!AN186</f>
        <v>Tallinn</v>
      </c>
      <c r="V186" s="59" t="str">
        <f>algandmed!AO186</f>
        <v>Korras</v>
      </c>
      <c r="W186" s="59" t="str">
        <f>algandmed!AP186</f>
        <v>VPA on terve. Avamiseks 6-kantvõti 8. Plasttoru samal kõrgusel välise kaitsetoruga. Veepinnal naftasaaduste kihti pole.</v>
      </c>
      <c r="X186" s="59" t="str">
        <f>algandmed!AQ186</f>
        <v>Proov võeti pumbaga MP-1. Pumpamise ajal tekkisid veepinnale naftasaaduste laigud.</v>
      </c>
      <c r="Y186" s="59" t="str">
        <f>algandmed!AR186</f>
        <v>Proovi võtmisel 04.10.2017 oli vett VPA-s 2,5l, pumba sügavus 5,7m manteltoru otsast. Proov võeti pärast 4-kordse veekoguse välja pumpamist (5 minutit) sagedusel 100Hz. q 0,033. S 0,19</v>
      </c>
      <c r="Z186" s="59" t="str">
        <f>algandmed!AS186</f>
        <v>Jätkata seiret.</v>
      </c>
      <c r="AA186" s="59" t="str">
        <f>algandmed!AT186</f>
        <v>Jääkreostuse likvideerimise projekti ettevalmistus endistel militaar- ja industriaalaladel, Maves nr-5168</v>
      </c>
    </row>
    <row r="187" spans="1:27">
      <c r="A187">
        <f>algandmed!A187</f>
        <v>19836</v>
      </c>
      <c r="B187" t="str">
        <f>algandmed!B187</f>
        <v>PA-1107</v>
      </c>
      <c r="C187" t="str">
        <f>algandmed!C187</f>
        <v>JRA0000025</v>
      </c>
      <c r="D187" t="str">
        <f>algandmed!D187</f>
        <v>Tallinn-Väike Depoo</v>
      </c>
      <c r="E187" s="59">
        <f>algandmed!E187</f>
        <v>542365.946</v>
      </c>
      <c r="F187" s="59">
        <f>algandmed!F187</f>
        <v>6586861.6299999999</v>
      </c>
      <c r="G187" t="str">
        <f>algandmed!G187</f>
        <v>78401:118:0075</v>
      </c>
      <c r="H187">
        <f>algandmed!H187</f>
        <v>24.419999999999998</v>
      </c>
      <c r="I187">
        <f>algandmed!I187</f>
        <v>0.77</v>
      </c>
      <c r="J187">
        <f>algandmed!J187</f>
        <v>5.13</v>
      </c>
      <c r="K187">
        <f>algandmed!K187</f>
        <v>5.23</v>
      </c>
      <c r="L187">
        <f>algandmed!L187</f>
        <v>4.91</v>
      </c>
      <c r="M187">
        <f>algandmed!M187</f>
        <v>19.509999999999998</v>
      </c>
      <c r="N187" s="63">
        <f>algandmed!N187</f>
        <v>42893</v>
      </c>
      <c r="O187" t="str">
        <f>algandmed!O187</f>
        <v>Metall 108mm: +0,77-1,23m; HDPE: 60mm +0,77-5,23 F 1,23-5,23m</v>
      </c>
      <c r="P187" s="59" t="str">
        <f>algandmed!AI187</f>
        <v>Eesti Vabariik; AS Ühinenud Depood</v>
      </c>
      <c r="Q187" s="59" t="str">
        <f>algandmed!AJ187</f>
        <v>-; 10786869</v>
      </c>
      <c r="R187" s="59" t="str">
        <f>algandmed!AK187</f>
        <v>6285221, 6285222; depood@edel.ee</v>
      </c>
      <c r="S187" s="59">
        <f>algandmed!AL187</f>
        <v>0</v>
      </c>
      <c r="T187" s="59" t="str">
        <f>algandmed!AM187</f>
        <v>Harju</v>
      </c>
      <c r="U187" s="59" t="str">
        <f>algandmed!AN187</f>
        <v>Tallinn</v>
      </c>
      <c r="V187" s="59" t="str">
        <f>algandmed!AO187</f>
        <v>Korras</v>
      </c>
      <c r="W187" s="59" t="str">
        <f>algandmed!AP187</f>
        <v>VPA on terve. Avamiseks 6-kantvõti 8. Plasttoru 1cm madalamal välisest kaitsetorust. Algne sügavus oli oli 5,23m. Veepinnal naftasaaduste kihti pole.</v>
      </c>
      <c r="X187" s="59" t="str">
        <f>algandmed!AQ187</f>
        <v>Proov võeti pumbaga MP-1.</v>
      </c>
      <c r="Y187" s="59" t="str">
        <f>algandmed!AR187</f>
        <v>Proovi võtmisel 04.10.2017 oli vett VPA-s 2l, pumba sügavus 5,65m manteltoru otsast. Proov võeti pärast 4-kordse veekoguse välja pumpamist (7 minutit) sagedusel 100Hz. q 0,02. S 0,04</v>
      </c>
      <c r="Z187" s="59" t="str">
        <f>algandmed!AS187</f>
        <v>Jätkata seiret.</v>
      </c>
      <c r="AA187" s="59" t="str">
        <f>algandmed!AT187</f>
        <v>Jääkreostuse likvideerimise projekti ettevalmistus endistel militaar- ja industriaalaladel, Maves nr-5168</v>
      </c>
    </row>
    <row r="188" spans="1:27">
      <c r="A188">
        <f>algandmed!A188</f>
        <v>0</v>
      </c>
      <c r="B188" t="str">
        <f>algandmed!B188</f>
        <v>VPA-1</v>
      </c>
      <c r="C188" t="str">
        <f>algandmed!C188</f>
        <v>JRA0000025</v>
      </c>
      <c r="D188" t="str">
        <f>algandmed!D188</f>
        <v>Tallinn-Väike Depoo</v>
      </c>
      <c r="E188" s="59">
        <f>algandmed!E188</f>
        <v>542406.16399999999</v>
      </c>
      <c r="F188" s="59">
        <f>algandmed!F188</f>
        <v>6586844.7999999998</v>
      </c>
      <c r="G188" t="str">
        <f>algandmed!G188</f>
        <v>78401:118:0075</v>
      </c>
      <c r="H188">
        <f>algandmed!H188</f>
        <v>24.43</v>
      </c>
      <c r="I188">
        <f>algandmed!I188</f>
        <v>0.44</v>
      </c>
      <c r="J188">
        <f>algandmed!J188</f>
        <v>5.98</v>
      </c>
      <c r="K188">
        <f>algandmed!K188</f>
        <v>6.18</v>
      </c>
      <c r="L188">
        <f>algandmed!L188</f>
        <v>4.74</v>
      </c>
      <c r="M188">
        <f>algandmed!M188</f>
        <v>19.689999999999998</v>
      </c>
      <c r="N188" s="63">
        <f>algandmed!N188</f>
        <v>42893</v>
      </c>
      <c r="O188" t="str">
        <f>algandmed!O188</f>
        <v>R/Vmetall 114,3mm: +0,4-1,35m; HDPE 90mm: 0,18-6,18m; F 2,18-6,18m</v>
      </c>
      <c r="P188" s="59" t="str">
        <f>algandmed!AI188</f>
        <v>Eesti Vabariik; AS Ühinenud Depood</v>
      </c>
      <c r="Q188" s="59" t="str">
        <f>algandmed!AJ188</f>
        <v>-; 10786869</v>
      </c>
      <c r="R188" s="59" t="str">
        <f>algandmed!AK188</f>
        <v>6285221, 6285222; depood@edel.ee</v>
      </c>
      <c r="S188" s="59">
        <f>algandmed!AL188</f>
        <v>0</v>
      </c>
      <c r="T188" s="59" t="str">
        <f>algandmed!AM188</f>
        <v>Harju</v>
      </c>
      <c r="U188" s="59" t="str">
        <f>algandmed!AN188</f>
        <v>Tallinn</v>
      </c>
      <c r="V188" s="59" t="str">
        <f>algandmed!AO188</f>
        <v>Korras</v>
      </c>
      <c r="W188" s="59" t="str">
        <f>algandmed!AP188</f>
        <v>VPA on terve. Avamiseks 6-kantvõti 8. Plasttoru 58cm madalamal välisest kaitsetorust. Algne sügavus oli oli 6,18m. Veepinnal oli 04.10.2017 naftasaaduste kiht.</v>
      </c>
      <c r="X188" s="59" t="str">
        <f>algandmed!AQ188</f>
        <v>Proov võeti pumbaga MP-1. Proovi ei võeta, kui veepinnal esineb naftasaaduste kiht.</v>
      </c>
      <c r="Y188" s="59" t="str">
        <f>algandmed!AR188</f>
        <v>Proovi võetmisel 02.11.2017 (garantiiaegne seire) oli vett VPA-s 12,7l, pumba sügavus 5,7m manteltoru otsast. Proov võeti pärast 4-kordse veekoguse välja pumpamist (10 minutit) sagedusel 120Hz. q 0,09. S 0,25</v>
      </c>
      <c r="Z188" s="59" t="str">
        <f>algandmed!AS188</f>
        <v>Jätkata seiret.</v>
      </c>
      <c r="AA188" s="59" t="str">
        <f>algandmed!AT188</f>
        <v>Tallinn-Väike Depoo vaatluspuuraukude rajamine, Maves nr-12121</v>
      </c>
    </row>
    <row r="189" spans="1:27">
      <c r="A189">
        <f>algandmed!A189</f>
        <v>0</v>
      </c>
      <c r="B189" t="str">
        <f>algandmed!B189</f>
        <v>VPA-2</v>
      </c>
      <c r="C189" t="str">
        <f>algandmed!C189</f>
        <v>JRA0000025</v>
      </c>
      <c r="D189" t="str">
        <f>algandmed!D189</f>
        <v>Tallinn-Väike Depoo</v>
      </c>
      <c r="E189" s="59">
        <f>algandmed!E189</f>
        <v>542470.13</v>
      </c>
      <c r="F189" s="59">
        <f>algandmed!F189</f>
        <v>6586770.8830000004</v>
      </c>
      <c r="G189" t="str">
        <f>algandmed!G189</f>
        <v>78401:118:0075</v>
      </c>
      <c r="H189">
        <f>algandmed!H189</f>
        <v>24.92</v>
      </c>
      <c r="I189">
        <f>algandmed!I189</f>
        <v>0.28999999999999998</v>
      </c>
      <c r="J189">
        <f>algandmed!J189</f>
        <v>5.2</v>
      </c>
      <c r="K189">
        <f>algandmed!K189</f>
        <v>5.8</v>
      </c>
      <c r="L189">
        <f>algandmed!L189</f>
        <v>4.76</v>
      </c>
      <c r="M189">
        <f>algandmed!M189</f>
        <v>20.160000000000004</v>
      </c>
      <c r="N189" s="63">
        <f>algandmed!N189</f>
        <v>42893</v>
      </c>
      <c r="O189" t="str">
        <f>algandmed!O189</f>
        <v>R/Vmetall 114,3mm: +0,2-1,55m; HDPE 90mm: +0,2-5,8m; F 1,8-5,8m</v>
      </c>
      <c r="P189" s="59" t="str">
        <f>algandmed!AI189</f>
        <v>Eesti Vabariik; AS Ühinenud Depood</v>
      </c>
      <c r="Q189" s="59" t="str">
        <f>algandmed!AJ189</f>
        <v>-; 10786869</v>
      </c>
      <c r="R189" s="59" t="str">
        <f>algandmed!AK189</f>
        <v>6285221, 6285222; depood@edel.ee</v>
      </c>
      <c r="S189" s="59">
        <f>algandmed!AL189</f>
        <v>0</v>
      </c>
      <c r="T189" s="59" t="str">
        <f>algandmed!AM189</f>
        <v>Harju</v>
      </c>
      <c r="U189" s="59" t="str">
        <f>algandmed!AN189</f>
        <v>Tallinn</v>
      </c>
      <c r="V189" s="59" t="str">
        <f>algandmed!AO189</f>
        <v>Korras</v>
      </c>
      <c r="W189" s="59" t="str">
        <f>algandmed!AP189</f>
        <v>VPA on terve. Avamiseks 6-kantvõti 8. Plasttoru 2cm madalamal välisest kaitsetorust. Algne sügavus oli oli 5,8m. Veepinnal naftasaaduste kihti pole.</v>
      </c>
      <c r="X189" s="59" t="str">
        <f>algandmed!AQ189</f>
        <v>Proov võeti baileriga.</v>
      </c>
      <c r="Y189" s="59" t="str">
        <f>algandmed!AR189</f>
        <v>Proovi võtmiseks 04.10.2017 pumbaga MP-1 oli vähe vett, vaid 4l, Proov võeti pärast VPA 4-kordse veekoguse välja võtmist baileriga.</v>
      </c>
      <c r="Z189" s="59" t="str">
        <f>algandmed!AS189</f>
        <v>Jätkata seiret.</v>
      </c>
      <c r="AA189" s="59" t="str">
        <f>algandmed!AT189</f>
        <v>Tallinn-Väike Depoo vaatluspuuraukude rajamine, Maves nr-12121</v>
      </c>
    </row>
    <row r="190" spans="1:27">
      <c r="A190">
        <f>algandmed!A190</f>
        <v>0</v>
      </c>
      <c r="B190" t="str">
        <f>algandmed!B190</f>
        <v>VPA-3</v>
      </c>
      <c r="C190" t="str">
        <f>algandmed!C190</f>
        <v>JRA0000025</v>
      </c>
      <c r="D190" t="str">
        <f>algandmed!D190</f>
        <v>Tallinn-Väike Depoo</v>
      </c>
      <c r="E190" s="59">
        <f>algandmed!E190</f>
        <v>542443.34400000004</v>
      </c>
      <c r="F190" s="59">
        <f>algandmed!F190</f>
        <v>6586833.5369999995</v>
      </c>
      <c r="G190" t="str">
        <f>algandmed!G190</f>
        <v>78401:118:0075</v>
      </c>
      <c r="H190">
        <f>algandmed!H190</f>
        <v>23.89</v>
      </c>
      <c r="I190">
        <f>algandmed!I190</f>
        <v>0.31</v>
      </c>
      <c r="J190">
        <f>algandmed!J190</f>
        <v>5.62</v>
      </c>
      <c r="K190">
        <f>algandmed!K190</f>
        <v>6.07</v>
      </c>
      <c r="L190">
        <f>algandmed!L190</f>
        <v>3.97</v>
      </c>
      <c r="M190">
        <f>algandmed!M190</f>
        <v>19.920000000000002</v>
      </c>
      <c r="N190" s="63">
        <f>algandmed!N190</f>
        <v>42893</v>
      </c>
      <c r="O190" t="str">
        <f>algandmed!O190</f>
        <v>R/Vmetall 114,3mm: +0,35-1,0m; HDPE 90mm: 0,07-6,07m; F 2,07-6,07m</v>
      </c>
      <c r="P190" s="59" t="str">
        <f>algandmed!AI190</f>
        <v>Eesti Vabariik; AS Ühinenud Depood</v>
      </c>
      <c r="Q190" s="59" t="str">
        <f>algandmed!AJ190</f>
        <v>-; 10786869</v>
      </c>
      <c r="R190" s="59" t="str">
        <f>algandmed!AK190</f>
        <v>6285221, 6285222; depood@edel.ee</v>
      </c>
      <c r="S190" s="59">
        <f>algandmed!AL190</f>
        <v>0</v>
      </c>
      <c r="T190" s="59" t="str">
        <f>algandmed!AM190</f>
        <v>Harju</v>
      </c>
      <c r="U190" s="59" t="str">
        <f>algandmed!AN190</f>
        <v>Tallinn</v>
      </c>
      <c r="V190" s="59" t="str">
        <f>algandmed!AO190</f>
        <v>Korras</v>
      </c>
      <c r="W190" s="59" t="str">
        <f>algandmed!AP190</f>
        <v>VPA on terve. Avamiseks 6-kantvõti 8 (päis praegu lahtiselt peal, polt puudub). Plasttoru 32cm madalamal välisest kaitsetorust. Algne sügavus oli oli 6,07m. Veepinnal naftasaaduste kihti pole.</v>
      </c>
      <c r="X190" s="59" t="str">
        <f>algandmed!AQ190</f>
        <v>Proov võeti pumbaga MP-1.</v>
      </c>
      <c r="Y190" s="59" t="str">
        <f>algandmed!AR190</f>
        <v>Proovi võtmisel 04.10.2017 oli vett VPA-s 4l, pumba sügavus 5,4m manteltoru otsast. Proov võeti pärast 4-kordse veekoguse välja pumpamist (7 minutit) sagedusel 120Hz. q 0,11. S 0,17</v>
      </c>
      <c r="Z190" s="59" t="str">
        <f>algandmed!AS190</f>
        <v>Jätkata seiret.</v>
      </c>
      <c r="AA190" s="59" t="str">
        <f>algandmed!AT190</f>
        <v>Tallinn-Väike Depoo vaatluspuuraukude rajamine, Maves nr-12121</v>
      </c>
    </row>
    <row r="191" spans="1:27">
      <c r="A191">
        <f>algandmed!A191</f>
        <v>0</v>
      </c>
      <c r="B191" t="str">
        <f>algandmed!B191</f>
        <v>PA-20</v>
      </c>
      <c r="C191" t="str">
        <f>algandmed!C191</f>
        <v>JRA0000067</v>
      </c>
      <c r="D191" t="str">
        <f>algandmed!D191</f>
        <v>Tamsalu liipriimmutustehase põhjaveereostus</v>
      </c>
      <c r="E191" s="59">
        <f>algandmed!E191</f>
        <v>619744</v>
      </c>
      <c r="F191" s="59">
        <f>algandmed!F191</f>
        <v>6558960</v>
      </c>
      <c r="G191" t="str">
        <f>algandmed!G191</f>
        <v>78801:004:1660</v>
      </c>
      <c r="H191">
        <f>algandmed!H191</f>
        <v>117.7</v>
      </c>
      <c r="I191">
        <f>algandmed!I191</f>
        <v>0.2</v>
      </c>
      <c r="J191">
        <f>algandmed!J191</f>
        <v>0</v>
      </c>
      <c r="K191">
        <f>algandmed!K191</f>
        <v>23</v>
      </c>
      <c r="L191">
        <f>algandmed!L191</f>
        <v>14.2</v>
      </c>
      <c r="M191">
        <f>algandmed!M191</f>
        <v>103.5</v>
      </c>
      <c r="N191" s="63">
        <f>algandmed!N191</f>
        <v>37048</v>
      </c>
      <c r="O191" t="str">
        <f>algandmed!O191</f>
        <v>Metall 108mm: +0,2-2,5m; 93mm: F 2,5-23m</v>
      </c>
      <c r="P191" s="59" t="str">
        <f>algandmed!AI191</f>
        <v>Eesti Vabariik</v>
      </c>
      <c r="Q191" s="59" t="str">
        <f>algandmed!AJ191</f>
        <v>-</v>
      </c>
      <c r="R191" s="59">
        <f>algandmed!AK191</f>
        <v>0</v>
      </c>
      <c r="S191" s="59">
        <f>algandmed!AL191</f>
        <v>0</v>
      </c>
      <c r="T191" s="59" t="str">
        <f>algandmed!AM191</f>
        <v>Lääne-Viru</v>
      </c>
      <c r="U191" s="59" t="str">
        <f>algandmed!AN191</f>
        <v>Tamsalu linn</v>
      </c>
      <c r="V191" s="59" t="str">
        <f>algandmed!AO191</f>
        <v>Hävinud/likvideeritud</v>
      </c>
      <c r="W191" s="59" t="str">
        <f>algandmed!AP191</f>
        <v>VPA on hävinud.</v>
      </c>
      <c r="X191" s="59" t="str">
        <f>algandmed!AQ191</f>
        <v>-</v>
      </c>
      <c r="Y191" s="59" t="str">
        <f>algandmed!AR191</f>
        <v>-</v>
      </c>
      <c r="Z191" s="59" t="str">
        <f>algandmed!AS191</f>
        <v>-</v>
      </c>
      <c r="AA191" s="59" t="str">
        <f>algandmed!AT191</f>
        <v>AS E-Betoonelement tehase reostusuuringu aruanne, AS Maves nr 1057</v>
      </c>
    </row>
    <row r="192" spans="1:27">
      <c r="A192">
        <f>algandmed!A192</f>
        <v>0</v>
      </c>
      <c r="B192" t="str">
        <f>algandmed!B192</f>
        <v>PA-1</v>
      </c>
      <c r="C192" t="str">
        <f>algandmed!C192</f>
        <v>JRA0000001</v>
      </c>
      <c r="D192" t="str">
        <f>algandmed!D192</f>
        <v>Tapa sõjaväelennuväli</v>
      </c>
      <c r="E192" s="59">
        <f>algandmed!E192</f>
        <v>612130.26</v>
      </c>
      <c r="F192" s="59">
        <f>algandmed!F192</f>
        <v>6569867</v>
      </c>
      <c r="G192" t="str">
        <f>algandmed!G192</f>
        <v>79101:016:0029</v>
      </c>
      <c r="H192">
        <f>algandmed!H192</f>
        <v>99.92</v>
      </c>
      <c r="I192">
        <f>algandmed!I192</f>
        <v>0.62</v>
      </c>
      <c r="J192">
        <f>algandmed!J192</f>
        <v>11.7</v>
      </c>
      <c r="K192">
        <f>algandmed!K192</f>
        <v>11.7</v>
      </c>
      <c r="L192">
        <f>algandmed!L192</f>
        <v>6.79</v>
      </c>
      <c r="M192">
        <f>algandmed!M192</f>
        <v>93.13</v>
      </c>
      <c r="N192" s="63">
        <f>algandmed!N192</f>
        <v>35411</v>
      </c>
      <c r="O192" t="str">
        <f>algandmed!O192</f>
        <v>Metall 108mm: +0,5-2,2m; 93mm: F 2,20-11,70m</v>
      </c>
      <c r="P192" s="59" t="str">
        <f>algandmed!AI192</f>
        <v>Eesti Vabariik</v>
      </c>
      <c r="Q192" s="59" t="str">
        <f>algandmed!AJ192</f>
        <v>-</v>
      </c>
      <c r="R192" s="59">
        <f>algandmed!AK192</f>
        <v>0</v>
      </c>
      <c r="S192" s="59">
        <f>algandmed!AL192</f>
        <v>0</v>
      </c>
      <c r="T192" s="59" t="str">
        <f>algandmed!AM192</f>
        <v>Lääne-Viru</v>
      </c>
      <c r="U192" s="59" t="str">
        <f>algandmed!AN192</f>
        <v>Tapa linn</v>
      </c>
      <c r="V192" s="59" t="str">
        <f>algandmed!AO192</f>
        <v>Avariis</v>
      </c>
      <c r="W192" s="59" t="str">
        <f>algandmed!AP192</f>
        <v>VPA-l puudub päis ja VPA on täis loobitud sügavusel 0,85m torust, vett VPA-s polnud</v>
      </c>
      <c r="X192" s="59" t="str">
        <f>algandmed!AQ192</f>
        <v>Proovi ei võetud. VPA-st pole kunagi proove võetud.</v>
      </c>
      <c r="Y192" s="59" t="str">
        <f>algandmed!AR192</f>
        <v>-</v>
      </c>
      <c r="Z192" s="59" t="str">
        <f>algandmed!AS192</f>
        <v>VPA tuleb puhastada settest ja nõuetekohaselt likvideerida. Taastamine pole otstarbekas. VPA-d on korduvalt puhastatud täisloobitud settest ja kividest.</v>
      </c>
      <c r="AA192" s="59" t="str">
        <f>algandmed!AT192</f>
        <v>Tapa sõjaväelennuvälja petroolireostus</v>
      </c>
    </row>
    <row r="193" spans="1:27">
      <c r="A193">
        <f>algandmed!A193</f>
        <v>0</v>
      </c>
      <c r="B193" t="str">
        <f>algandmed!B193</f>
        <v>PA-5</v>
      </c>
      <c r="C193" t="str">
        <f>algandmed!C193</f>
        <v>JRA0000001</v>
      </c>
      <c r="D193" t="str">
        <f>algandmed!D193</f>
        <v>Tapa sõjaväelennuväli</v>
      </c>
      <c r="E193" s="59">
        <f>algandmed!E193</f>
        <v>612680</v>
      </c>
      <c r="F193" s="59">
        <f>algandmed!F193</f>
        <v>6568358</v>
      </c>
      <c r="G193" t="str">
        <f>algandmed!G193</f>
        <v>79101:016:0150</v>
      </c>
      <c r="H193">
        <f>algandmed!H193</f>
        <v>101.24000000000001</v>
      </c>
      <c r="I193">
        <f>algandmed!I193</f>
        <v>0.4</v>
      </c>
      <c r="J193">
        <f>algandmed!J193</f>
        <v>10</v>
      </c>
      <c r="K193">
        <f>algandmed!K193</f>
        <v>10</v>
      </c>
      <c r="L193">
        <f>algandmed!L193</f>
        <v>5.3500000000000005</v>
      </c>
      <c r="M193">
        <f>algandmed!M193</f>
        <v>95.890000000000015</v>
      </c>
      <c r="N193" s="63">
        <f>algandmed!N193</f>
        <v>35411</v>
      </c>
      <c r="O193" t="str">
        <f>algandmed!O193</f>
        <v>Metall 108mm: +0,4-1,5m; 93mm: F 1,50-7,0 (10)m</v>
      </c>
      <c r="P193" s="59" t="str">
        <f>algandmed!AI193</f>
        <v>Eesti Vabariik</v>
      </c>
      <c r="Q193" s="59" t="str">
        <f>algandmed!AJ193</f>
        <v>-</v>
      </c>
      <c r="R193" s="59" t="str">
        <f>algandmed!AK193</f>
        <v>7170571 Andri.Uprus@kaitseinvesteeringud.ee; Jaanika.Hain@kaitseinvesteeringud.ee</v>
      </c>
      <c r="S193" s="59">
        <f>algandmed!AL193</f>
        <v>0</v>
      </c>
      <c r="T193" s="59" t="str">
        <f>algandmed!AM193</f>
        <v>Lääne-Viru</v>
      </c>
      <c r="U193" s="59" t="str">
        <f>algandmed!AN193</f>
        <v>Tapa linn</v>
      </c>
      <c r="V193" s="59" t="str">
        <f>algandmed!AO193</f>
        <v>Hävinud/likvideeritud</v>
      </c>
      <c r="W193" s="59" t="str">
        <f>algandmed!AP193</f>
        <v>VPA on hävinud. Manteltoru on välja tõmmatud. 1997.a augustis puuriti sügavamaks 10-12 meetrini.</v>
      </c>
      <c r="X193" s="59" t="str">
        <f>algandmed!AQ193</f>
        <v>-</v>
      </c>
      <c r="Y193" s="59" t="str">
        <f>algandmed!AR193</f>
        <v>-</v>
      </c>
      <c r="Z193" s="59" t="str">
        <f>algandmed!AS193</f>
        <v>-</v>
      </c>
      <c r="AA193" s="59" t="str">
        <f>algandmed!AT193</f>
        <v>Tapa sõjaväelennuvälja petroolireostus</v>
      </c>
    </row>
    <row r="194" spans="1:27">
      <c r="A194" t="str">
        <f>algandmed!A194</f>
        <v>2840</v>
      </c>
      <c r="B194" t="str">
        <f>algandmed!B194</f>
        <v>PA-11</v>
      </c>
      <c r="C194" t="str">
        <f>algandmed!C194</f>
        <v>JRA0000001</v>
      </c>
      <c r="D194" t="str">
        <f>algandmed!D194</f>
        <v>Tapa sõjaväelennuväli</v>
      </c>
      <c r="E194" s="59">
        <f>algandmed!E194</f>
        <v>614593.53</v>
      </c>
      <c r="F194" s="59">
        <f>algandmed!F194</f>
        <v>6568719.6900000004</v>
      </c>
      <c r="G194" t="str">
        <f>algandmed!G194</f>
        <v>71601:004:0118</v>
      </c>
      <c r="H194">
        <f>algandmed!H194</f>
        <v>102.06</v>
      </c>
      <c r="I194">
        <f>algandmed!I194</f>
        <v>0.43</v>
      </c>
      <c r="J194">
        <f>algandmed!J194</f>
        <v>20.3</v>
      </c>
      <c r="K194">
        <f>algandmed!K194</f>
        <v>30</v>
      </c>
      <c r="L194">
        <f>algandmed!L194</f>
        <v>7.62</v>
      </c>
      <c r="M194">
        <f>algandmed!M194</f>
        <v>94.44</v>
      </c>
      <c r="N194" s="63">
        <f>algandmed!N194</f>
        <v>42853</v>
      </c>
      <c r="O194" t="str">
        <f>algandmed!O194</f>
        <v>Metall  168mm: +0,5-3m; 145mm: F 3-30m</v>
      </c>
      <c r="P194" s="59" t="str">
        <f>algandmed!AI194</f>
        <v>Osaühing LANDEKER</v>
      </c>
      <c r="Q194" s="59" t="str">
        <f>algandmed!AJ194</f>
        <v>10647932</v>
      </c>
      <c r="R194" s="59" t="str">
        <f>algandmed!AK194</f>
        <v>5179866; tormi@landeker.ee</v>
      </c>
      <c r="S194" s="59">
        <f>algandmed!AL194</f>
        <v>0</v>
      </c>
      <c r="T194" s="59" t="str">
        <f>algandmed!AM194</f>
        <v>Lääne-Viru</v>
      </c>
      <c r="U194" s="59" t="str">
        <f>algandmed!AN194</f>
        <v>Tapa vald</v>
      </c>
      <c r="V194" s="59" t="str">
        <f>algandmed!AO194</f>
        <v>Avariis</v>
      </c>
      <c r="W194" s="59" t="str">
        <f>algandmed!AP194</f>
        <v>VPA-l puudub päis. Veepinnal naftasaaduste kihti pole. Algne sügavus oli oli 30m.</v>
      </c>
      <c r="X194" s="59" t="str">
        <f>algandmed!AQ194</f>
        <v>Proov võeti pumbaga MP-1. VPA oli Tapa veevarude uuringupuurauk. VPA-d on kasutatud varasemal ajal Hundimoka KÜ puurkaevuna. VPA-s pole varasemal ajal naftasaadusi avastatud.</v>
      </c>
      <c r="Y194" s="59" t="str">
        <f>algandmed!AR194</f>
        <v>Proovi võtmisel 29.08.2017 oli vett VPA-s 331l, pumba sügavus 14m manteltoru otsast. Proov võeti pärast 4-kordse veekoguse välja pumpamist (1h ja 56 minutit) sagedusel 200Hz. q 0,19. S 0,02</v>
      </c>
      <c r="Z194" s="59" t="str">
        <f>algandmed!AS194</f>
        <v>VPA tuleb puhastada settest ja nõuetekohaselt likvideerida.</v>
      </c>
      <c r="AA194" s="59" t="str">
        <f>algandmed!AT194</f>
        <v>Tapa sõjaväelennuvälja petroolireostus</v>
      </c>
    </row>
    <row r="195" spans="1:27">
      <c r="A195">
        <f>algandmed!A195</f>
        <v>0</v>
      </c>
      <c r="B195" t="str">
        <f>algandmed!B195</f>
        <v>PA-12</v>
      </c>
      <c r="C195" t="str">
        <f>algandmed!C195</f>
        <v>JRA0000001</v>
      </c>
      <c r="D195" t="str">
        <f>algandmed!D195</f>
        <v>Tapa sõjaväelennuväli</v>
      </c>
      <c r="E195" s="59">
        <f>algandmed!E195</f>
        <v>613385.29</v>
      </c>
      <c r="F195" s="59">
        <f>algandmed!F195</f>
        <v>6568988.46</v>
      </c>
      <c r="G195" t="str">
        <f>algandmed!G195</f>
        <v>71601:005:0055</v>
      </c>
      <c r="H195">
        <f>algandmed!H195</f>
        <v>99.71</v>
      </c>
      <c r="I195">
        <f>algandmed!I195</f>
        <v>0.31</v>
      </c>
      <c r="J195">
        <f>algandmed!J195</f>
        <v>1.5</v>
      </c>
      <c r="K195">
        <f>algandmed!K195</f>
        <v>16.8</v>
      </c>
      <c r="L195">
        <f>algandmed!L195</f>
        <v>3.55</v>
      </c>
      <c r="M195">
        <f>algandmed!M195</f>
        <v>96.16</v>
      </c>
      <c r="N195" s="63">
        <f>algandmed!N195</f>
        <v>35411</v>
      </c>
      <c r="O195" t="str">
        <f>algandmed!O195</f>
        <v>Metall 159mm: +0,3-2,6m; 132mm: F 1,65-16,80</v>
      </c>
      <c r="P195" s="59" t="str">
        <f>algandmed!AI195</f>
        <v>Tiivo Vaigurand</v>
      </c>
      <c r="Q195" s="59" t="str">
        <f>algandmed!AJ195</f>
        <v>37608022224</v>
      </c>
      <c r="R195" s="59">
        <f>algandmed!AK195</f>
        <v>0</v>
      </c>
      <c r="S195" s="59">
        <f>algandmed!AL195</f>
        <v>0</v>
      </c>
      <c r="T195" s="59" t="str">
        <f>algandmed!AM195</f>
        <v>Lääne-Viru</v>
      </c>
      <c r="U195" s="59" t="str">
        <f>algandmed!AN195</f>
        <v>Tapa vald</v>
      </c>
      <c r="V195" s="59" t="str">
        <f>algandmed!AO195</f>
        <v>Avariis</v>
      </c>
      <c r="W195" s="59" t="str">
        <f>algandmed!AP195</f>
        <v>VPA on täisloobitud, takistus on sügavusel 1,8m manteltorust. VPA päis on keere keermes, tuleb logistades lahti. Algne sügavus oli oli 16,8m.</v>
      </c>
      <c r="X195" s="59" t="str">
        <f>algandmed!AQ195</f>
        <v>Proovi ei saa võtta. VPA-st pole kunagi proove võetud.</v>
      </c>
      <c r="Y195" s="59" t="str">
        <f>algandmed!AR195</f>
        <v>-</v>
      </c>
      <c r="Z195" s="59" t="str">
        <f>algandmed!AS195</f>
        <v>VPA tuleb puhastada settest ja jätkata seiret.</v>
      </c>
      <c r="AA195" s="59" t="str">
        <f>algandmed!AT195</f>
        <v>Tapa sõjaväelennuvälja petroolireostus</v>
      </c>
    </row>
    <row r="196" spans="1:27">
      <c r="A196" t="str">
        <f>algandmed!A196</f>
        <v>19891</v>
      </c>
      <c r="B196" t="str">
        <f>algandmed!B196</f>
        <v>PA-14</v>
      </c>
      <c r="C196" t="str">
        <f>algandmed!C196</f>
        <v>JRA0000001</v>
      </c>
      <c r="D196" t="str">
        <f>algandmed!D196</f>
        <v>Tapa sõjaväelennuväli</v>
      </c>
      <c r="E196" s="59">
        <f>algandmed!E196</f>
        <v>613702.62</v>
      </c>
      <c r="F196" s="59">
        <f>algandmed!F196</f>
        <v>6570139.4900000002</v>
      </c>
      <c r="G196" t="str">
        <f>algandmed!G196</f>
        <v>71601:004:0772</v>
      </c>
      <c r="H196">
        <f>algandmed!H196</f>
        <v>101.9</v>
      </c>
      <c r="I196">
        <f>algandmed!I196</f>
        <v>0.52</v>
      </c>
      <c r="J196">
        <f>algandmed!J196</f>
        <v>11.8</v>
      </c>
      <c r="K196">
        <f>algandmed!K196</f>
        <v>12</v>
      </c>
      <c r="L196">
        <f>algandmed!L196</f>
        <v>7.87</v>
      </c>
      <c r="M196">
        <f>algandmed!M196</f>
        <v>94.03</v>
      </c>
      <c r="N196" s="63">
        <f>algandmed!N196</f>
        <v>42853</v>
      </c>
      <c r="O196" t="str">
        <f>algandmed!O196</f>
        <v>Metall 155mm: +0,45-2,1m; 112mm: F 2,10-12,0m</v>
      </c>
      <c r="P196" s="59" t="str">
        <f>algandmed!AI196</f>
        <v>Osaühing Tuuleveski põllud</v>
      </c>
      <c r="Q196" s="59" t="str">
        <f>algandmed!AJ196</f>
        <v>11130007</v>
      </c>
      <c r="R196" s="59" t="str">
        <f>algandmed!AK196</f>
        <v>5146458, 5154562; kommuke@hot.ee</v>
      </c>
      <c r="S196" s="59">
        <f>algandmed!AL196</f>
        <v>0</v>
      </c>
      <c r="T196" s="59" t="str">
        <f>algandmed!AM196</f>
        <v>Lääne-Viru</v>
      </c>
      <c r="U196" s="59" t="str">
        <f>algandmed!AN196</f>
        <v>Tapa vald</v>
      </c>
      <c r="V196" s="59" t="str">
        <f>algandmed!AO196</f>
        <v>Korras</v>
      </c>
      <c r="W196" s="59" t="str">
        <f>algandmed!AP196</f>
        <v>VPA on terve. VPA asub põllumaa keskel, ligipääs keerukas. VPA päis on keere-keermes, tuleb loksutades lahti. Veepinnal naftasaaduste kihti pole. Algne sügavus oli oli 12m.</v>
      </c>
      <c r="X196" s="59" t="str">
        <f>algandmed!AQ196</f>
        <v>Proov võeti pumbaga MP-1. VPA-s pole varasemal ajal naftasaadusi avastatud.</v>
      </c>
      <c r="Y196" s="59" t="str">
        <f>algandmed!AR196</f>
        <v>Proovi võtmisel 01.09.2017 oli vett VPA-s 35l, pumba sügavus 11,5m manteltoru otsast. Proov võeti pärast 4-kordse veekoguse välja pumpamist (23 minutit) sagedusel 150Hz. q 0,1. S 0,48. Pumbates sagedusega 200Hz alanes veetase 2,5 minutiga pumbani.</v>
      </c>
      <c r="Z196" s="59" t="str">
        <f>algandmed!AS196</f>
        <v>Jätkata seiret.</v>
      </c>
      <c r="AA196" s="59" t="str">
        <f>algandmed!AT196</f>
        <v>Tapa sõjaväelennuvälja petroolireostus</v>
      </c>
    </row>
    <row r="197" spans="1:27">
      <c r="A197" t="str">
        <f>algandmed!A197</f>
        <v>19892</v>
      </c>
      <c r="B197" t="str">
        <f>algandmed!B197</f>
        <v>PA-15</v>
      </c>
      <c r="C197" t="str">
        <f>algandmed!C197</f>
        <v>JRA0000001</v>
      </c>
      <c r="D197" t="str">
        <f>algandmed!D197</f>
        <v>Tapa sõjaväelennuväli</v>
      </c>
      <c r="E197" s="59">
        <f>algandmed!E197</f>
        <v>613880.69999999995</v>
      </c>
      <c r="F197" s="59">
        <f>algandmed!F197</f>
        <v>6569622.1100000003</v>
      </c>
      <c r="G197" t="str">
        <f>algandmed!G197</f>
        <v>71601:004:0772</v>
      </c>
      <c r="H197">
        <f>algandmed!H197</f>
        <v>101.41</v>
      </c>
      <c r="I197">
        <f>algandmed!I197</f>
        <v>0.59</v>
      </c>
      <c r="J197">
        <f>algandmed!J197</f>
        <v>11.28</v>
      </c>
      <c r="K197">
        <f>algandmed!K197</f>
        <v>12.5</v>
      </c>
      <c r="L197">
        <f>algandmed!L197</f>
        <v>6.77</v>
      </c>
      <c r="M197">
        <f>algandmed!M197</f>
        <v>94.64</v>
      </c>
      <c r="N197" s="63">
        <f>algandmed!N197</f>
        <v>42853</v>
      </c>
      <c r="O197" t="str">
        <f>algandmed!O197</f>
        <v>Metall 155mm: +0,55-1,9m; 112mm: F 1,90-12,50m</v>
      </c>
      <c r="P197" s="59" t="str">
        <f>algandmed!AI197</f>
        <v>Osaühing Tuuleveski põllud</v>
      </c>
      <c r="Q197" s="59" t="str">
        <f>algandmed!AJ197</f>
        <v>11130007</v>
      </c>
      <c r="R197" s="59" t="str">
        <f>algandmed!AK197</f>
        <v>5146458, 5154562; kommuke@hot.ee</v>
      </c>
      <c r="S197" s="59">
        <f>algandmed!AL197</f>
        <v>0</v>
      </c>
      <c r="T197" s="59" t="str">
        <f>algandmed!AM197</f>
        <v>Lääne-Viru</v>
      </c>
      <c r="U197" s="59" t="str">
        <f>algandmed!AN197</f>
        <v>Tapa vald</v>
      </c>
      <c r="V197" s="59" t="str">
        <f>algandmed!AO197</f>
        <v>Korras</v>
      </c>
      <c r="W197" s="59" t="str">
        <f>algandmed!AP197</f>
        <v>VPA on terve. VPA asub põllumaa keskel, ligipääs keerukas. VPA päis on keere-keermes, tuleb loksutades lahti. Veepinnal naftasaaduste kihti pole. Algne sügavus oli oli 12,5m.</v>
      </c>
      <c r="X197" s="59" t="str">
        <f>algandmed!AQ197</f>
        <v>Proov võeti pumbaga MP-1. VPA-s pole varasemal ajal naftasaadusi avastatud.</v>
      </c>
      <c r="Y197" s="59" t="str">
        <f>algandmed!AR197</f>
        <v>Proovi võtmisel 01.09.2017 oli vett VPA-s 25l, pumba sügavus 11,5m manteltoru otsast. Proov võeti pärast 4-kordse veekoguse välja pumpamist (19 minutit) sagedusel 150Hz. q 0,09. S 0,14</v>
      </c>
      <c r="Z197" s="59" t="str">
        <f>algandmed!AS197</f>
        <v>Jätkata seiret.</v>
      </c>
      <c r="AA197" s="59" t="str">
        <f>algandmed!AT197</f>
        <v>Tapa sõjaväelennuvälja petroolireostus</v>
      </c>
    </row>
    <row r="198" spans="1:27">
      <c r="A198" t="str">
        <f>algandmed!A198</f>
        <v>19893</v>
      </c>
      <c r="B198" t="str">
        <f>algandmed!B198</f>
        <v>PA-17</v>
      </c>
      <c r="C198" t="str">
        <f>algandmed!C198</f>
        <v>JRA0000001</v>
      </c>
      <c r="D198" t="str">
        <f>algandmed!D198</f>
        <v>Tapa sõjaväelennuväli</v>
      </c>
      <c r="E198" s="59">
        <f>algandmed!E198</f>
        <v>609810.41</v>
      </c>
      <c r="F198" s="59">
        <f>algandmed!F198</f>
        <v>6568501.1600000001</v>
      </c>
      <c r="G198" t="str">
        <f>algandmed!G198</f>
        <v>40002:002:0143</v>
      </c>
      <c r="H198">
        <f>algandmed!H198</f>
        <v>95.33</v>
      </c>
      <c r="I198">
        <f>algandmed!I198</f>
        <v>0.72</v>
      </c>
      <c r="J198">
        <f>algandmed!J198</f>
        <v>5.3</v>
      </c>
      <c r="K198">
        <f>algandmed!K198</f>
        <v>6</v>
      </c>
      <c r="L198">
        <f>algandmed!L198</f>
        <v>0.98</v>
      </c>
      <c r="M198">
        <f>algandmed!M198</f>
        <v>94.35</v>
      </c>
      <c r="N198" s="63">
        <f>algandmed!N198</f>
        <v>42859</v>
      </c>
      <c r="O198" t="str">
        <f>algandmed!O198</f>
        <v>Metall 146mm: +0,75-1,1m; 112mm: F 1,1-6,0m</v>
      </c>
      <c r="P198" s="59" t="str">
        <f>algandmed!AI198</f>
        <v>OÜ Sinumaa</v>
      </c>
      <c r="Q198" s="59" t="str">
        <f>algandmed!AJ198</f>
        <v>10120739</v>
      </c>
      <c r="R198" s="59" t="str">
        <f>algandmed!AK198</f>
        <v>-; sinumaa@sinumaa.ee, imre.undrus@gmail.com</v>
      </c>
      <c r="S198" s="59">
        <f>algandmed!AL198</f>
        <v>0</v>
      </c>
      <c r="T198" s="59" t="str">
        <f>algandmed!AM198</f>
        <v>Lääne-Viru</v>
      </c>
      <c r="U198" s="59" t="str">
        <f>algandmed!AN198</f>
        <v>Tapa vald</v>
      </c>
      <c r="V198" s="59" t="str">
        <f>algandmed!AO198</f>
        <v>Korras</v>
      </c>
      <c r="W198" s="59" t="str">
        <f>algandmed!AP198</f>
        <v>VPA on terve. VPA päis on keere-keermes, tuleb loksutades lahti. Veepinnal naftasaaduste kihti pole. Algne sügavus oli oli 6m.</v>
      </c>
      <c r="X198" s="59" t="str">
        <f>algandmed!AQ198</f>
        <v>Proov võeti pumbaga MP-1. VPA-st ei ole kunagi proove võetud.</v>
      </c>
      <c r="Y198" s="59" t="str">
        <f>algandmed!AR198</f>
        <v>Proovi võtmisel 14.09.2017 oli vett VPA-s 31l, pumba sügavus 5,7m manteltoru otsast. Proov võeti pärast 4-kordse veekoguse välja pumpamist (6 minutit) sagedusel 250Hz. q 0,34. S 0,04</v>
      </c>
      <c r="Z198" s="59" t="str">
        <f>algandmed!AS198</f>
        <v>Jätkata seiret.</v>
      </c>
      <c r="AA198" s="59" t="str">
        <f>algandmed!AT198</f>
        <v>Tapa sõjaväelennuvälja petroolireostus</v>
      </c>
    </row>
    <row r="199" spans="1:27">
      <c r="A199">
        <f>algandmed!A199</f>
        <v>0</v>
      </c>
      <c r="B199" t="str">
        <f>algandmed!B199</f>
        <v>PA-17D1</v>
      </c>
      <c r="C199" t="str">
        <f>algandmed!C199</f>
        <v>JRA0000001</v>
      </c>
      <c r="D199" t="str">
        <f>algandmed!D199</f>
        <v>Tapa sõjaväelennuväli</v>
      </c>
      <c r="E199" s="59">
        <f>algandmed!E199</f>
        <v>609966.57999999996</v>
      </c>
      <c r="F199" s="59">
        <f>algandmed!F199</f>
        <v>6568757.0899999999</v>
      </c>
      <c r="G199" t="str">
        <f>algandmed!G199</f>
        <v>40002:002:0193</v>
      </c>
      <c r="H199">
        <f>algandmed!H199</f>
        <v>95.38</v>
      </c>
      <c r="I199">
        <f>algandmed!I199</f>
        <v>-0.95</v>
      </c>
      <c r="J199">
        <f>algandmed!J199</f>
        <v>0</v>
      </c>
      <c r="K199">
        <f>algandmed!K199</f>
        <v>64</v>
      </c>
      <c r="L199">
        <f>algandmed!L199</f>
        <v>6.01</v>
      </c>
      <c r="M199">
        <f>algandmed!M199</f>
        <v>89.36999999999999</v>
      </c>
      <c r="N199" s="63">
        <f>algandmed!N199</f>
        <v>42859</v>
      </c>
      <c r="O199" t="str">
        <f>algandmed!O199</f>
        <v>Metall 146mm: +0,5-21,0m; Metall 121mm: +1,0-49,2m;  93mm: F 49,2-64,0m</v>
      </c>
      <c r="P199" s="59" t="str">
        <f>algandmed!AI199</f>
        <v>Jevgenia Jerofejeva; Yury Erofeev</v>
      </c>
      <c r="Q199" s="59" t="str">
        <f>algandmed!AJ199</f>
        <v>48208212220; 37609282217</v>
      </c>
      <c r="R199" s="59">
        <f>algandmed!AK199</f>
        <v>0</v>
      </c>
      <c r="S199" s="59">
        <f>algandmed!AL199</f>
        <v>0</v>
      </c>
      <c r="T199" s="59" t="str">
        <f>algandmed!AM199</f>
        <v>Lääne-Viru</v>
      </c>
      <c r="U199" s="59" t="str">
        <f>algandmed!AN199</f>
        <v>Tapa linn</v>
      </c>
      <c r="V199" s="59" t="str">
        <f>algandmed!AO199</f>
        <v>Korras</v>
      </c>
      <c r="W199" s="59" t="str">
        <f>algandmed!AP199</f>
        <v>VPA on terve. VPA on kasutusel puurkaevuna, pump sees. VPA asub šahtis. Manteltoru asub maapinnast 95cm madalamal. Uus manteltoru absoluutkõrgu (95,38m). Pumba sügavus torust 28,4m. Veepinnal naftasaaduste kihti pole.</v>
      </c>
      <c r="X199" s="59" t="str">
        <f>algandmed!AQ199</f>
        <v>Proovi ei võetud. Proovi saab võtta kaevus oleva pumbaga omaniku kohal oleku ajal.</v>
      </c>
      <c r="Y199" s="59" t="str">
        <f>algandmed!AR199</f>
        <v>-</v>
      </c>
      <c r="Z199" s="59" t="str">
        <f>algandmed!AS199</f>
        <v>VPA tuleb seirevõrgust välja arvata, kuna omanik ei ela seal alaliselt ja proovi võtmine kindla peale on küsitav.</v>
      </c>
      <c r="AA199" s="59" t="str">
        <f>algandmed!AT199</f>
        <v>Tapa sõjaväelennuvälja petroolireostus</v>
      </c>
    </row>
    <row r="200" spans="1:27">
      <c r="A200">
        <f>algandmed!A200</f>
        <v>0</v>
      </c>
      <c r="B200" t="str">
        <f>algandmed!B200</f>
        <v>PA-17D2</v>
      </c>
      <c r="C200" t="str">
        <f>algandmed!C200</f>
        <v>JRA0000001</v>
      </c>
      <c r="D200" t="str">
        <f>algandmed!D200</f>
        <v>Tapa sõjaväelennuväli</v>
      </c>
      <c r="E200" s="59">
        <f>algandmed!E200</f>
        <v>609820.44999999995</v>
      </c>
      <c r="F200" s="59">
        <f>algandmed!F200</f>
        <v>6568504.7199999997</v>
      </c>
      <c r="G200" t="str">
        <f>algandmed!G200</f>
        <v>40002:002:0143</v>
      </c>
      <c r="H200">
        <f>algandmed!H200</f>
        <v>95.38</v>
      </c>
      <c r="I200">
        <f>algandmed!I200</f>
        <v>0.39</v>
      </c>
      <c r="J200">
        <f>algandmed!J200</f>
        <v>15.8</v>
      </c>
      <c r="K200">
        <f>algandmed!K200</f>
        <v>91</v>
      </c>
      <c r="L200">
        <f>algandmed!L200</f>
        <v>19.299999999999997</v>
      </c>
      <c r="M200">
        <f>algandmed!M200</f>
        <v>76.08</v>
      </c>
      <c r="N200" s="63">
        <f>algandmed!N200</f>
        <v>35411</v>
      </c>
      <c r="O200" t="str">
        <f>algandmed!O200</f>
        <v>Metall 146mm: +0,2-21,0m; Metall 121mm: +0,4-66m;  93mm: 66,0-91,0m</v>
      </c>
      <c r="P200" s="59" t="str">
        <f>algandmed!AI200</f>
        <v>OÜ Sinumaa</v>
      </c>
      <c r="Q200" s="59" t="str">
        <f>algandmed!AJ200</f>
        <v>10120739</v>
      </c>
      <c r="R200" s="59" t="str">
        <f>algandmed!AK200</f>
        <v>-; sinumaa@sinumaa.ee, imre.undrus@gmail.com</v>
      </c>
      <c r="S200" s="59">
        <f>algandmed!AL200</f>
        <v>0</v>
      </c>
      <c r="T200" s="59" t="str">
        <f>algandmed!AM200</f>
        <v>Lääne-Viru</v>
      </c>
      <c r="U200" s="59" t="str">
        <f>algandmed!AN200</f>
        <v>Tapa vald</v>
      </c>
      <c r="V200" s="59" t="str">
        <f>algandmed!AO200</f>
        <v>Avariis</v>
      </c>
      <c r="W200" s="59" t="str">
        <f>algandmed!AP200</f>
        <v>VPA-l puudub päis ja VPA on täis loobitud, sügavusel 16,2 manteltorust kinni. VPA-s vett pole.</v>
      </c>
      <c r="X200" s="59" t="str">
        <f>algandmed!AQ200</f>
        <v>Proovi ei saa võtta.</v>
      </c>
      <c r="Y200" s="59" t="str">
        <f>algandmed!AR200</f>
        <v>-</v>
      </c>
      <c r="Z200" s="59" t="str">
        <f>algandmed!AS200</f>
        <v>VPA tuleb puhastada settest ja nõuetekohaselt likvideerida. Taastamine pole otstarbekas.</v>
      </c>
      <c r="AA200" s="59" t="str">
        <f>algandmed!AT200</f>
        <v>Tapa sõjaväelennuvälja petroolireostus</v>
      </c>
    </row>
    <row r="201" spans="1:27">
      <c r="A201" t="str">
        <f>algandmed!A201</f>
        <v>19894</v>
      </c>
      <c r="B201" t="str">
        <f>algandmed!B201</f>
        <v>PA-19</v>
      </c>
      <c r="C201" t="str">
        <f>algandmed!C201</f>
        <v>JRA0000001</v>
      </c>
      <c r="D201" t="str">
        <f>algandmed!D201</f>
        <v>Tapa sõjaväelennuväli</v>
      </c>
      <c r="E201" s="59">
        <f>algandmed!E201</f>
        <v>611608.89</v>
      </c>
      <c r="F201" s="59">
        <f>algandmed!F201</f>
        <v>6569715.9000000004</v>
      </c>
      <c r="G201" t="str">
        <f>algandmed!G201</f>
        <v>79001:001:0549</v>
      </c>
      <c r="H201">
        <f>algandmed!H201</f>
        <v>99.93</v>
      </c>
      <c r="I201">
        <f>algandmed!I201</f>
        <v>0.61</v>
      </c>
      <c r="J201">
        <f>algandmed!J201</f>
        <v>12.34</v>
      </c>
      <c r="K201">
        <f>algandmed!K201</f>
        <v>12.6</v>
      </c>
      <c r="L201">
        <f>algandmed!L201</f>
        <v>4.99</v>
      </c>
      <c r="M201">
        <f>algandmed!M201</f>
        <v>94.940000000000012</v>
      </c>
      <c r="N201" s="63">
        <f>algandmed!N201</f>
        <v>42853</v>
      </c>
      <c r="O201" t="str">
        <f>algandmed!O201</f>
        <v>Metall 146mm: +0,55-1,85m; 112mm: F 1,85-12,60m</v>
      </c>
      <c r="P201" s="59" t="str">
        <f>algandmed!AI201</f>
        <v>Eesti Vabariik</v>
      </c>
      <c r="Q201" s="59" t="str">
        <f>algandmed!AJ201</f>
        <v>-</v>
      </c>
      <c r="R201" s="59">
        <f>algandmed!AK201</f>
        <v>0</v>
      </c>
      <c r="S201" s="59">
        <f>algandmed!AL201</f>
        <v>0</v>
      </c>
      <c r="T201" s="59" t="str">
        <f>algandmed!AM201</f>
        <v>Lääne-Viru</v>
      </c>
      <c r="U201" s="59" t="str">
        <f>algandmed!AN201</f>
        <v>Tapa linn</v>
      </c>
      <c r="V201" s="59" t="str">
        <f>algandmed!AO201</f>
        <v>Avariis</v>
      </c>
      <c r="W201" s="59" t="str">
        <f>algandmed!AP201</f>
        <v>VPA-l puudub päis. Veepinnal naftasaaduste kihti pole. Algne sügavus oli oli 12,6m.</v>
      </c>
      <c r="X201" s="59" t="str">
        <f>algandmed!AQ201</f>
        <v>Proov võeti pumbaga MP-1. VPA-st on proov võetud 2007. aastal.</v>
      </c>
      <c r="Y201" s="59" t="str">
        <f>algandmed!AR201</f>
        <v>Proovi võtmisel 01.09.2017 oli vett VPA-s 68l, pumba sügavus 12,6m manteltoru otsast. Proov võeti pärast 1-kordse veekoguse välja pumpamist (16 minutit) sagedusel 147Hz. Pumbates sagedusega 250Hz alandus veetaseme pumbani. q 0,03. S 6,5.</v>
      </c>
      <c r="Z201" s="59" t="str">
        <f>algandmed!AS201</f>
        <v>Jätkata seiret. VPA-le panna uus päis, mis on sobilik 146mm keere-keermes torule.</v>
      </c>
      <c r="AA201" s="59" t="str">
        <f>algandmed!AT201</f>
        <v>Tapa sõjaväelennuvälja petroolireostus</v>
      </c>
    </row>
    <row r="202" spans="1:27">
      <c r="A202" t="str">
        <f>algandmed!A202</f>
        <v>19895</v>
      </c>
      <c r="B202" t="str">
        <f>algandmed!B202</f>
        <v>PA-21</v>
      </c>
      <c r="C202" t="str">
        <f>algandmed!C202</f>
        <v>JRA0000001</v>
      </c>
      <c r="D202" t="str">
        <f>algandmed!D202</f>
        <v>Tapa sõjaväelennuväli</v>
      </c>
      <c r="E202" s="59">
        <f>algandmed!E202</f>
        <v>609648.93999999994</v>
      </c>
      <c r="F202" s="59">
        <f>algandmed!F202</f>
        <v>6568909.2300000004</v>
      </c>
      <c r="G202" t="str">
        <f>algandmed!G202</f>
        <v>40002:002:0087</v>
      </c>
      <c r="H202">
        <f>algandmed!H202</f>
        <v>94.67</v>
      </c>
      <c r="I202">
        <f>algandmed!I202</f>
        <v>0.55000000000000004</v>
      </c>
      <c r="J202">
        <f>algandmed!J202</f>
        <v>0</v>
      </c>
      <c r="K202">
        <f>algandmed!K202</f>
        <v>8</v>
      </c>
      <c r="L202">
        <f>algandmed!L202</f>
        <v>1.55</v>
      </c>
      <c r="M202">
        <f>algandmed!M202</f>
        <v>93.12</v>
      </c>
      <c r="N202" s="63">
        <f>algandmed!N202</f>
        <v>35411</v>
      </c>
      <c r="O202" t="str">
        <f>algandmed!O202</f>
        <v>Metall 123mm: +0,55-2,4m; 112mm: F 2,40-8,00m</v>
      </c>
      <c r="P202" s="59" t="str">
        <f>algandmed!AI202</f>
        <v>OÜ Sinumaa</v>
      </c>
      <c r="Q202" s="59" t="str">
        <f>algandmed!AJ202</f>
        <v>10120739</v>
      </c>
      <c r="R202" s="59" t="str">
        <f>algandmed!AK202</f>
        <v>-; sinumaa@sinumaa.ee, imre.undrus@gmail.com</v>
      </c>
      <c r="S202" s="59">
        <f>algandmed!AL202</f>
        <v>0</v>
      </c>
      <c r="T202" s="59" t="str">
        <f>algandmed!AM202</f>
        <v>Lääne-Viru</v>
      </c>
      <c r="U202" s="59" t="str">
        <f>algandmed!AN202</f>
        <v>Tapa vald</v>
      </c>
      <c r="V202" s="59" t="str">
        <f>algandmed!AO202</f>
        <v>Hävinud/likvideeritud</v>
      </c>
      <c r="W202" s="59" t="str">
        <f>algandmed!AP202</f>
        <v>VPA on hävinud. VPA manteltoru ülemine osa on välja tõmmatud, VPA on osaliselt kinni varisenud.</v>
      </c>
      <c r="X202" s="59" t="str">
        <f>algandmed!AQ202</f>
        <v xml:space="preserve">Proovi ei võetud. Naftasaaduste sisaldus on olnud valdavalt alla määaramispiiri. </v>
      </c>
      <c r="Y202" s="59" t="str">
        <f>algandmed!AR202</f>
        <v>-</v>
      </c>
      <c r="Z202" s="59" t="str">
        <f>algandmed!AS202</f>
        <v>VPA tuleb puhastada settest ja nõuetekohaselt likvideerida. Taastamine pole otstarbekas.</v>
      </c>
      <c r="AA202" s="59" t="str">
        <f>algandmed!AT202</f>
        <v>Tapa sõjaväelennuvälja petroolireostus</v>
      </c>
    </row>
    <row r="203" spans="1:27">
      <c r="A203" t="str">
        <f>algandmed!A203</f>
        <v>19896</v>
      </c>
      <c r="B203" t="str">
        <f>algandmed!B203</f>
        <v>PA-22</v>
      </c>
      <c r="C203" t="str">
        <f>algandmed!C203</f>
        <v>JRA0000001</v>
      </c>
      <c r="D203" t="str">
        <f>algandmed!D203</f>
        <v>Tapa sõjaväelennuväli</v>
      </c>
      <c r="E203" s="59">
        <f>algandmed!E203</f>
        <v>610368</v>
      </c>
      <c r="F203" s="59">
        <f>algandmed!F203</f>
        <v>6568471</v>
      </c>
      <c r="G203" t="str">
        <f>algandmed!G203</f>
        <v>79101:016:0150</v>
      </c>
      <c r="H203">
        <f>algandmed!H203</f>
        <v>98.399999999999991</v>
      </c>
      <c r="I203">
        <f>algandmed!I203</f>
        <v>0.6</v>
      </c>
      <c r="J203">
        <f>algandmed!J203</f>
        <v>0</v>
      </c>
      <c r="K203">
        <f>algandmed!K203</f>
        <v>10</v>
      </c>
      <c r="L203">
        <f>algandmed!L203</f>
        <v>3.56</v>
      </c>
      <c r="M203">
        <f>algandmed!M203</f>
        <v>94.839999999999989</v>
      </c>
      <c r="N203" s="63">
        <f>algandmed!N203</f>
        <v>35411</v>
      </c>
      <c r="O203" t="str">
        <f>algandmed!O203</f>
        <v>Metall 123mm: +0,6-0,9m; 112mm: F 0,90-10,00m</v>
      </c>
      <c r="P203" s="59" t="str">
        <f>algandmed!AI203</f>
        <v>Eesti Vabariik</v>
      </c>
      <c r="Q203" s="59" t="str">
        <f>algandmed!AJ203</f>
        <v>-</v>
      </c>
      <c r="R203" s="59" t="str">
        <f>algandmed!AK203</f>
        <v>7170571 Andri.Uprus@kaitseinvesteeringud.ee; Jaanika.Hain@kaitseinvesteeringud.ee</v>
      </c>
      <c r="S203" s="59">
        <f>algandmed!AL203</f>
        <v>0</v>
      </c>
      <c r="T203" s="59" t="str">
        <f>algandmed!AM203</f>
        <v>Lääne-Viru</v>
      </c>
      <c r="U203" s="59" t="str">
        <f>algandmed!AN203</f>
        <v>Tapa linn</v>
      </c>
      <c r="V203" s="59" t="str">
        <f>algandmed!AO203</f>
        <v>Hävinud/likvideeritud</v>
      </c>
      <c r="W203" s="59" t="str">
        <f>algandmed!AP203</f>
        <v>VPA on hävinud. VPA manteltoru on välja tõmmatud.</v>
      </c>
      <c r="X203" s="59" t="str">
        <f>algandmed!AQ203</f>
        <v>VPA-st pole kunagi proove võetud.</v>
      </c>
      <c r="Y203" s="59" t="str">
        <f>algandmed!AR203</f>
        <v>-</v>
      </c>
      <c r="Z203" s="59" t="str">
        <f>algandmed!AS203</f>
        <v>VPA mitte taastada.</v>
      </c>
      <c r="AA203" s="59" t="str">
        <f>algandmed!AT203</f>
        <v>Tapa sõjaväelennuvälja petroolireostus</v>
      </c>
    </row>
    <row r="204" spans="1:27">
      <c r="A204" t="str">
        <f>algandmed!A204</f>
        <v>19897</v>
      </c>
      <c r="B204" t="str">
        <f>algandmed!B204</f>
        <v>PA-23</v>
      </c>
      <c r="C204" t="str">
        <f>algandmed!C204</f>
        <v>JRA0000001</v>
      </c>
      <c r="D204" t="str">
        <f>algandmed!D204</f>
        <v>Tapa sõjaväelennuväli</v>
      </c>
      <c r="E204" s="59">
        <f>algandmed!E204</f>
        <v>611296.59</v>
      </c>
      <c r="F204" s="59">
        <f>algandmed!F204</f>
        <v>6568488.6500000004</v>
      </c>
      <c r="G204" t="str">
        <f>algandmed!G204</f>
        <v>79101:016:0150</v>
      </c>
      <c r="H204">
        <f>algandmed!H204</f>
        <v>100.22</v>
      </c>
      <c r="I204">
        <f>algandmed!I204</f>
        <v>1.23</v>
      </c>
      <c r="J204">
        <f>algandmed!J204</f>
        <v>9.4700000000000006</v>
      </c>
      <c r="K204">
        <f>algandmed!K204</f>
        <v>11</v>
      </c>
      <c r="L204">
        <f>algandmed!L204</f>
        <v>3.93</v>
      </c>
      <c r="M204">
        <f>algandmed!M204</f>
        <v>96.289999999999992</v>
      </c>
      <c r="N204" s="63">
        <f>algandmed!N204</f>
        <v>42859</v>
      </c>
      <c r="O204" t="str">
        <f>algandmed!O204</f>
        <v>Metall 123mm: +0,75-2,15m; 112mm: F 2,15-11,0m</v>
      </c>
      <c r="P204" s="59" t="str">
        <f>algandmed!AI204</f>
        <v>Eesti Vabariik</v>
      </c>
      <c r="Q204" s="59" t="str">
        <f>algandmed!AJ204</f>
        <v>-</v>
      </c>
      <c r="R204" s="59" t="str">
        <f>algandmed!AK204</f>
        <v>7170571 Andri.Uprus@kaitseinvesteeringud.ee; Jaanika.Hain@kaitseinvesteeringud.ee</v>
      </c>
      <c r="S204" s="59">
        <f>algandmed!AL204</f>
        <v>0</v>
      </c>
      <c r="T204" s="59" t="str">
        <f>algandmed!AM204</f>
        <v>Lääne-Viru</v>
      </c>
      <c r="U204" s="59" t="str">
        <f>algandmed!AN204</f>
        <v>Tapa linn</v>
      </c>
      <c r="V204" s="59" t="str">
        <f>algandmed!AO204</f>
        <v>Korras</v>
      </c>
      <c r="W204" s="59" t="str">
        <f>algandmed!AP204</f>
        <v>VPA on terve. Avamiseks padrunvõti 17. VPA veepinnal naftasaaduste kihti pole. Algne sügavus oli oli 11m.</v>
      </c>
      <c r="X204" s="59" t="str">
        <f>algandmed!AQ204</f>
        <v>Proov võeti pumbaga MP-1. VPA-st pole varem kunagi proove võetud. VPA-s palju pumpa ummistavat bakterimassi.</v>
      </c>
      <c r="Y204" s="59" t="str">
        <f>algandmed!AR204</f>
        <v>Proovi võtmisel 02.10.2017 oli vett VPA-s 52l, pumba sügavus 10m manteltoru otsast. Proov võeti pärast 1-kordse veekoguse välja pumpamist (2 minutiga alanes veetase pumbani) sagedusel 200Hz. q 0,001. S 6,5.</v>
      </c>
      <c r="Z204" s="59" t="str">
        <f>algandmed!AS204</f>
        <v>VPA tuleb nõuetekohaselt likvideerida. VPA jääb ette Kaitseministeeriumi arendustegevusele.</v>
      </c>
      <c r="AA204" s="59" t="str">
        <f>algandmed!AT204</f>
        <v>Tapa sõjaväelennuvälja petroolireostus</v>
      </c>
    </row>
    <row r="205" spans="1:27">
      <c r="A205">
        <f>algandmed!A205</f>
        <v>0</v>
      </c>
      <c r="B205" t="str">
        <f>algandmed!B205</f>
        <v>PA-25</v>
      </c>
      <c r="C205" t="str">
        <f>algandmed!C205</f>
        <v>JRA0000001</v>
      </c>
      <c r="D205" t="str">
        <f>algandmed!D205</f>
        <v>Tapa sõjaväelennuväli</v>
      </c>
      <c r="E205" s="59">
        <f>algandmed!E205</f>
        <v>611616.39</v>
      </c>
      <c r="F205" s="59">
        <f>algandmed!F205</f>
        <v>6569414.79</v>
      </c>
      <c r="G205" t="str">
        <f>algandmed!G205</f>
        <v>79001:001:0549</v>
      </c>
      <c r="H205">
        <f>algandmed!H205</f>
        <v>101.39</v>
      </c>
      <c r="I205">
        <f>algandmed!I205</f>
        <v>0.81</v>
      </c>
      <c r="J205">
        <f>algandmed!J205</f>
        <v>0</v>
      </c>
      <c r="K205">
        <f>algandmed!K205</f>
        <v>10.199999999999999</v>
      </c>
      <c r="L205">
        <f>algandmed!L205</f>
        <v>5.3500000000000005</v>
      </c>
      <c r="M205">
        <f>algandmed!M205</f>
        <v>96.04</v>
      </c>
      <c r="N205" s="63">
        <f>algandmed!N205</f>
        <v>35411</v>
      </c>
      <c r="O205" t="str">
        <f>algandmed!O205</f>
        <v>Metall 123mm: +0,7-2,15m; 112mm: F 2,15-10,20m</v>
      </c>
      <c r="P205" s="59" t="str">
        <f>algandmed!AI205</f>
        <v>Eesti Vabariik</v>
      </c>
      <c r="Q205" s="59" t="str">
        <f>algandmed!AJ205</f>
        <v>-</v>
      </c>
      <c r="R205" s="59" t="str">
        <f>algandmed!AK205</f>
        <v>7170571 Andri.Uprus@kaitseinvesteeringud.ee; Jaanika.Hain@kaitseinvesteeringud.ee</v>
      </c>
      <c r="S205" s="59">
        <f>algandmed!AL205</f>
        <v>0</v>
      </c>
      <c r="T205" s="59" t="str">
        <f>algandmed!AM205</f>
        <v>Lääne-Viru</v>
      </c>
      <c r="U205" s="59" t="str">
        <f>algandmed!AN205</f>
        <v>Tapa linn</v>
      </c>
      <c r="V205" s="59" t="str">
        <f>algandmed!AO205</f>
        <v>Avariis</v>
      </c>
      <c r="W205" s="59" t="str">
        <f>algandmed!AP205</f>
        <v>VPA-l puudub päis, VPA on täis loobitud ja vett VPA-s pole.</v>
      </c>
      <c r="X205" s="59" t="str">
        <f>algandmed!AQ205</f>
        <v>Proovi ei saa võtta. VPA-st ei ole kunagi proove võetud.</v>
      </c>
      <c r="Y205" s="59" t="str">
        <f>algandmed!AR205</f>
        <v>-</v>
      </c>
      <c r="Z205" s="59" t="str">
        <f>algandmed!AS205</f>
        <v>VPA tuleb puhastada settest ja nõuetekohaselt likvideerida. Taastamine pole otstarbekas.</v>
      </c>
      <c r="AA205" s="59" t="str">
        <f>algandmed!AT205</f>
        <v>Tapa sõjaväelennuvälja petroolireostus</v>
      </c>
    </row>
    <row r="206" spans="1:27">
      <c r="A206">
        <f>algandmed!A206</f>
        <v>0</v>
      </c>
      <c r="B206" t="str">
        <f>algandmed!B206</f>
        <v>PA-26D</v>
      </c>
      <c r="C206" t="str">
        <f>algandmed!C206</f>
        <v>JRA0000001</v>
      </c>
      <c r="D206" t="str">
        <f>algandmed!D206</f>
        <v>Tapa sõjaväelennuväli</v>
      </c>
      <c r="E206" s="59">
        <f>algandmed!E206</f>
        <v>611789</v>
      </c>
      <c r="F206" s="59">
        <f>algandmed!F206</f>
        <v>6569235</v>
      </c>
      <c r="G206" t="str">
        <f>algandmed!G206</f>
        <v>79101:016:0150</v>
      </c>
      <c r="H206">
        <f>algandmed!H206</f>
        <v>102.61</v>
      </c>
      <c r="I206">
        <f>algandmed!I206</f>
        <v>0.31</v>
      </c>
      <c r="J206">
        <f>algandmed!J206</f>
        <v>0</v>
      </c>
      <c r="K206">
        <f>algandmed!K206</f>
        <v>24</v>
      </c>
      <c r="L206">
        <f>algandmed!L206</f>
        <v>8.0299999999999994</v>
      </c>
      <c r="M206">
        <f>algandmed!M206</f>
        <v>94.58</v>
      </c>
      <c r="N206" s="63">
        <f>algandmed!N206</f>
        <v>35411</v>
      </c>
      <c r="O206" t="str">
        <f>algandmed!O206</f>
        <v>Metall 127mm: +0,3-14,5m; 112mm: F 14,5-24,0m</v>
      </c>
      <c r="P206" s="59" t="str">
        <f>algandmed!AI206</f>
        <v>Eesti Vabariik</v>
      </c>
      <c r="Q206" s="59" t="str">
        <f>algandmed!AJ206</f>
        <v>-</v>
      </c>
      <c r="R206" s="59" t="str">
        <f>algandmed!AK206</f>
        <v>7170571 Andri.Uprus@kaitseinvesteeringud.ee; Jaanika.Hain@kaitseinvesteeringud.ee</v>
      </c>
      <c r="S206" s="59">
        <f>algandmed!AL206</f>
        <v>0</v>
      </c>
      <c r="T206" s="59" t="str">
        <f>algandmed!AM206</f>
        <v>Lääne-Viru</v>
      </c>
      <c r="U206" s="59" t="str">
        <f>algandmed!AN206</f>
        <v>Tapa linn</v>
      </c>
      <c r="V206" s="59" t="str">
        <f>algandmed!AO206</f>
        <v>Hävinud/likvideeritud</v>
      </c>
      <c r="W206" s="59" t="str">
        <f>algandmed!AP206</f>
        <v>VPA on hävinud. VPA on jäänud tee alla. Avariis 2002. aastast, 2013 ei leitud, tõenäoliselt mantel välja tõmmatud.</v>
      </c>
      <c r="X206" s="59" t="str">
        <f>algandmed!AQ206</f>
        <v>VPA-st on üks kord proov võetud (29.05.1994).</v>
      </c>
      <c r="Y206" s="59" t="str">
        <f>algandmed!AR206</f>
        <v>-</v>
      </c>
      <c r="Z206" s="59" t="str">
        <f>algandmed!AS206</f>
        <v>VPA mitte taastada.</v>
      </c>
      <c r="AA206" s="59" t="str">
        <f>algandmed!AT206</f>
        <v>Tapa sõjaväelennuvälja petroolireostus</v>
      </c>
    </row>
    <row r="207" spans="1:27">
      <c r="A207">
        <f>algandmed!A207</f>
        <v>0</v>
      </c>
      <c r="B207" t="str">
        <f>algandmed!B207</f>
        <v>PA-26S</v>
      </c>
      <c r="C207" t="str">
        <f>algandmed!C207</f>
        <v>JRA0000001</v>
      </c>
      <c r="D207" t="str">
        <f>algandmed!D207</f>
        <v>Tapa sõjaväelennuväli</v>
      </c>
      <c r="E207" s="59">
        <f>algandmed!E207</f>
        <v>611790</v>
      </c>
      <c r="F207" s="59">
        <f>algandmed!F207</f>
        <v>6569240</v>
      </c>
      <c r="G207" t="str">
        <f>algandmed!G207</f>
        <v>79101:016:0150</v>
      </c>
      <c r="H207">
        <f>algandmed!H207</f>
        <v>102.33</v>
      </c>
      <c r="I207">
        <f>algandmed!I207</f>
        <v>0.11</v>
      </c>
      <c r="J207">
        <f>algandmed!J207</f>
        <v>0</v>
      </c>
      <c r="K207">
        <f>algandmed!K207</f>
        <v>12</v>
      </c>
      <c r="L207">
        <f>algandmed!L207</f>
        <v>6.31</v>
      </c>
      <c r="M207">
        <f>algandmed!M207</f>
        <v>96.02</v>
      </c>
      <c r="N207" s="63">
        <f>algandmed!N207</f>
        <v>35411</v>
      </c>
      <c r="O207" t="str">
        <f>algandmed!O207</f>
        <v>Metall 123mm: +0,2-1,8m; 112mm: F 1,80-12,0m</v>
      </c>
      <c r="P207" s="59" t="str">
        <f>algandmed!AI207</f>
        <v>Eesti Vabariik</v>
      </c>
      <c r="Q207" s="59" t="str">
        <f>algandmed!AJ207</f>
        <v>-</v>
      </c>
      <c r="R207" s="59" t="str">
        <f>algandmed!AK207</f>
        <v>7170571 Andri.Uprus@kaitseinvesteeringud.ee; Jaanika.Hain@kaitseinvesteeringud.ee</v>
      </c>
      <c r="S207" s="59">
        <f>algandmed!AL207</f>
        <v>0</v>
      </c>
      <c r="T207" s="59" t="str">
        <f>algandmed!AM207</f>
        <v>Lääne-Viru</v>
      </c>
      <c r="U207" s="59" t="str">
        <f>algandmed!AN207</f>
        <v>Tapa linn</v>
      </c>
      <c r="V207" s="59" t="str">
        <f>algandmed!AO207</f>
        <v>Hävinud/likvideeritud</v>
      </c>
      <c r="W207" s="59" t="str">
        <f>algandmed!AP207</f>
        <v>VPA on hävinud. VPA on jäänud tee alla. Avariis 2002. aastast, 2013 ei leitud, tõenäoliselt mantel välja tõmmatud.</v>
      </c>
      <c r="X207" s="59" t="str">
        <f>algandmed!AQ207</f>
        <v>VPA-st ei ole kunagi proove võetud.</v>
      </c>
      <c r="Y207" s="59" t="str">
        <f>algandmed!AR207</f>
        <v>-</v>
      </c>
      <c r="Z207" s="59" t="str">
        <f>algandmed!AS207</f>
        <v>VPA mitte taastada.</v>
      </c>
      <c r="AA207" s="59" t="str">
        <f>algandmed!AT207</f>
        <v>Tapa sõjaväelennuvälja petroolireostus</v>
      </c>
    </row>
    <row r="208" spans="1:27">
      <c r="A208" t="str">
        <f>algandmed!A208</f>
        <v>19899</v>
      </c>
      <c r="B208" t="str">
        <f>algandmed!B208</f>
        <v>PA-27</v>
      </c>
      <c r="C208" t="str">
        <f>algandmed!C208</f>
        <v>JRA0000001</v>
      </c>
      <c r="D208" t="str">
        <f>algandmed!D208</f>
        <v>Tapa sõjaväelennuväli</v>
      </c>
      <c r="E208" s="59">
        <f>algandmed!E208</f>
        <v>610688.18000000005</v>
      </c>
      <c r="F208" s="59">
        <f>algandmed!F208</f>
        <v>6569286.4100000001</v>
      </c>
      <c r="G208" t="str">
        <f>algandmed!G208</f>
        <v>79001:001:0548</v>
      </c>
      <c r="H208">
        <f>algandmed!H208</f>
        <v>99.34</v>
      </c>
      <c r="I208">
        <f>algandmed!I208</f>
        <v>0.57999999999999996</v>
      </c>
      <c r="J208">
        <f>algandmed!J208</f>
        <v>10.72</v>
      </c>
      <c r="K208">
        <f>algandmed!K208</f>
        <v>11</v>
      </c>
      <c r="L208">
        <f>algandmed!L208</f>
        <v>4.46</v>
      </c>
      <c r="M208">
        <f>algandmed!M208</f>
        <v>94.88000000000001</v>
      </c>
      <c r="N208" s="63">
        <f>algandmed!N208</f>
        <v>42859</v>
      </c>
      <c r="O208" t="str">
        <f>algandmed!O208</f>
        <v>Metall 123mm: +0,5-1,45m; 112mm: F 1,45-11,0m</v>
      </c>
      <c r="P208" s="59" t="str">
        <f>algandmed!AI208</f>
        <v>Eesti Vabariik</v>
      </c>
      <c r="Q208" s="59" t="str">
        <f>algandmed!AJ208</f>
        <v>-</v>
      </c>
      <c r="R208" s="59" t="str">
        <f>algandmed!AK208</f>
        <v>7170571 Andri.Uprus@kaitseinvesteeringud.ee; Jaanika.Hain@kaitseinvesteeringud.ee</v>
      </c>
      <c r="S208" s="59">
        <f>algandmed!AL208</f>
        <v>0</v>
      </c>
      <c r="T208" s="59" t="str">
        <f>algandmed!AM208</f>
        <v>Lääne-Viru</v>
      </c>
      <c r="U208" s="59" t="str">
        <f>algandmed!AN208</f>
        <v>Tapa linn</v>
      </c>
      <c r="V208" s="59" t="str">
        <f>algandmed!AO208</f>
        <v>Korras</v>
      </c>
      <c r="W208" s="59" t="str">
        <f>algandmed!AP208</f>
        <v>VPA on terve. Avamiseks padrunvõti 19. VPA veepinnal on 0,5cm paksune naftasaaduste kiht. Algne sügavus oli oli 11m.</v>
      </c>
      <c r="X208" s="59" t="str">
        <f>algandmed!AQ208</f>
        <v>Proovi ei võeta, kuna see iseloomustaks vaid naftasaaduste lahustuvust vees. VPA-st pole varem kunagi proove võetud.</v>
      </c>
      <c r="Y208" s="59" t="str">
        <f>algandmed!AR208</f>
        <v>-</v>
      </c>
      <c r="Z208" s="59" t="str">
        <f>algandmed!AS208</f>
        <v>Jätkata seiret</v>
      </c>
      <c r="AA208" s="59" t="str">
        <f>algandmed!AT208</f>
        <v>Tapa sõjaväelennuvälja petroolireostus</v>
      </c>
    </row>
    <row r="209" spans="1:27">
      <c r="A209" t="str">
        <f>algandmed!A209</f>
        <v>19900</v>
      </c>
      <c r="B209" t="str">
        <f>algandmed!B209</f>
        <v>PA-28</v>
      </c>
      <c r="C209" t="str">
        <f>algandmed!C209</f>
        <v>JRA0000001</v>
      </c>
      <c r="D209" t="str">
        <f>algandmed!D209</f>
        <v>Tapa sõjaväelennuväli</v>
      </c>
      <c r="E209" s="59">
        <f>algandmed!E209</f>
        <v>609353.93000000005</v>
      </c>
      <c r="F209" s="59">
        <f>algandmed!F209</f>
        <v>6568629.9299999997</v>
      </c>
      <c r="G209" t="str">
        <f>algandmed!G209</f>
        <v>40002:002:0024</v>
      </c>
      <c r="H209">
        <f>algandmed!H209</f>
        <v>94.84</v>
      </c>
      <c r="I209">
        <f>algandmed!I209</f>
        <v>0.75</v>
      </c>
      <c r="J209">
        <f>algandmed!J209</f>
        <v>6.1</v>
      </c>
      <c r="K209">
        <f>algandmed!K209</f>
        <v>6</v>
      </c>
      <c r="L209">
        <f>algandmed!L209</f>
        <v>1.6</v>
      </c>
      <c r="M209">
        <f>algandmed!M209</f>
        <v>93.240000000000009</v>
      </c>
      <c r="N209" s="63">
        <f>algandmed!N209</f>
        <v>42859</v>
      </c>
      <c r="O209" t="str">
        <f>algandmed!O209</f>
        <v>Metall 123mm: +0,65-2,25m; 112mm: F 2,25-6,0m</v>
      </c>
      <c r="P209" s="59" t="str">
        <f>algandmed!AI209</f>
        <v>OÜ LEMAR-LM</v>
      </c>
      <c r="Q209" s="59" t="str">
        <f>algandmed!AJ209</f>
        <v>10258917</v>
      </c>
      <c r="R209" s="59" t="str">
        <f>algandmed!AK209</f>
        <v>3821005; 5063571; lemarlm@hot.ee</v>
      </c>
      <c r="S209" s="59">
        <f>algandmed!AL209</f>
        <v>0</v>
      </c>
      <c r="T209" s="59" t="str">
        <f>algandmed!AM209</f>
        <v>Lääne-Viru</v>
      </c>
      <c r="U209" s="59" t="str">
        <f>algandmed!AN209</f>
        <v>Tapa vald</v>
      </c>
      <c r="V209" s="59" t="str">
        <f>algandmed!AO209</f>
        <v>Korras</v>
      </c>
      <c r="W209" s="59" t="str">
        <f>algandmed!AP209</f>
        <v>VPA on terve. Avamiseks padrunvõti 19. Veepinnal naftasaaduste kihti pole.</v>
      </c>
      <c r="X209" s="59" t="str">
        <f>algandmed!AQ209</f>
        <v>Proov võeti pumbaga MP-1.</v>
      </c>
      <c r="Y209" s="59" t="str">
        <f>algandmed!AR209</f>
        <v>Proovi võtmisel 31.08.2017 oli vett VPA-s 44l, pumba sügavus 6,6m manteltoru otsast. Proov võeti pärast 4-kordse veekoguse välja pumpamist (9 minutit) sagedusel 250Hz. q 0,33. S 0</v>
      </c>
      <c r="Z209" s="59" t="str">
        <f>algandmed!AS209</f>
        <v>VPA tuleb nõuetekohaselt likvideerida.</v>
      </c>
      <c r="AA209" s="59" t="str">
        <f>algandmed!AT209</f>
        <v>Tapa sõjaväelennuvälja petroolireostus</v>
      </c>
    </row>
    <row r="210" spans="1:27">
      <c r="A210" t="str">
        <f>algandmed!A210</f>
        <v>19901</v>
      </c>
      <c r="B210" t="str">
        <f>algandmed!B210</f>
        <v>PA-29</v>
      </c>
      <c r="C210" t="str">
        <f>algandmed!C210</f>
        <v>JRA0000001</v>
      </c>
      <c r="D210" t="str">
        <f>algandmed!D210</f>
        <v>Tapa sõjaväelennuväli</v>
      </c>
      <c r="E210" s="59">
        <f>algandmed!E210</f>
        <v>612833.77</v>
      </c>
      <c r="F210" s="59">
        <f>algandmed!F210</f>
        <v>6568927.0499999998</v>
      </c>
      <c r="G210" t="str">
        <f>algandmed!G210</f>
        <v>79001:001:0260</v>
      </c>
      <c r="H210">
        <f>algandmed!H210</f>
        <v>101.29</v>
      </c>
      <c r="I210">
        <f>algandmed!I210</f>
        <v>0.4</v>
      </c>
      <c r="J210">
        <f>algandmed!J210</f>
        <v>11.85</v>
      </c>
      <c r="K210">
        <f>algandmed!K210</f>
        <v>12.2</v>
      </c>
      <c r="L210">
        <f>algandmed!L210</f>
        <v>5.38</v>
      </c>
      <c r="M210">
        <f>algandmed!M210</f>
        <v>95.910000000000011</v>
      </c>
      <c r="N210" s="63">
        <f>algandmed!N210</f>
        <v>42850</v>
      </c>
      <c r="O210" t="str">
        <f>algandmed!O210</f>
        <v>Metall 123mm: +0,33-2,45m; 112mm: F 2,45-12,2m</v>
      </c>
      <c r="P210" s="59" t="str">
        <f>algandmed!AI210</f>
        <v>Eesti Vabariik</v>
      </c>
      <c r="Q210" s="59" t="str">
        <f>algandmed!AJ210</f>
        <v>-</v>
      </c>
      <c r="R210" s="59">
        <f>algandmed!AK210</f>
        <v>0</v>
      </c>
      <c r="S210" s="59">
        <f>algandmed!AL210</f>
        <v>0</v>
      </c>
      <c r="T210" s="59" t="str">
        <f>algandmed!AM210</f>
        <v>Lääne-Viru</v>
      </c>
      <c r="U210" s="59" t="str">
        <f>algandmed!AN210</f>
        <v>Tapa vald</v>
      </c>
      <c r="V210" s="59" t="str">
        <f>algandmed!AO210</f>
        <v>Korras</v>
      </c>
      <c r="W210" s="59" t="str">
        <f>algandmed!AP210</f>
        <v>VPA on terve. Avamiseks padrunvõti 19. VPA veepinnal naftasaaduste kiht pole.</v>
      </c>
      <c r="X210" s="59" t="str">
        <f>algandmed!AQ210</f>
        <v>Proov võeti pumbaga MP-1.</v>
      </c>
      <c r="Y210" s="59" t="str">
        <f>algandmed!AR210</f>
        <v>Proovi võtmisel 01.09.2017 oli vett VPA-s 37l, pumba sügavus 12m manteltoru otsast. Proov võeti pärast 4-kordse veekoguse välja pumpamist (14 minutit) sagedusel 200Hz. q 0,18. S 1,66</v>
      </c>
      <c r="Z210" s="59" t="str">
        <f>algandmed!AS210</f>
        <v>Jätkata seiret</v>
      </c>
      <c r="AA210" s="59" t="str">
        <f>algandmed!AT210</f>
        <v>Tapa sõjaväelennuvälja petroolireostus</v>
      </c>
    </row>
    <row r="211" spans="1:27">
      <c r="A211" t="str">
        <f>algandmed!A211</f>
        <v>19902</v>
      </c>
      <c r="B211" t="str">
        <f>algandmed!B211</f>
        <v>PA-30</v>
      </c>
      <c r="C211" t="str">
        <f>algandmed!C211</f>
        <v>JRA0000001</v>
      </c>
      <c r="D211" t="str">
        <f>algandmed!D211</f>
        <v>Tapa sõjaväelennuväli</v>
      </c>
      <c r="E211" s="59">
        <f>algandmed!E211</f>
        <v>613037.1</v>
      </c>
      <c r="F211" s="59">
        <f>algandmed!F211</f>
        <v>6570767.6799999997</v>
      </c>
      <c r="G211" t="str">
        <f>algandmed!G211</f>
        <v>79101:017:0045</v>
      </c>
      <c r="H211">
        <f>algandmed!H211</f>
        <v>96.02</v>
      </c>
      <c r="I211">
        <f>algandmed!I211</f>
        <v>0.3</v>
      </c>
      <c r="J211">
        <f>algandmed!J211</f>
        <v>2.2999999999999998</v>
      </c>
      <c r="K211">
        <f>algandmed!K211</f>
        <v>11.8</v>
      </c>
      <c r="L211">
        <f>algandmed!L211</f>
        <v>5.19</v>
      </c>
      <c r="M211">
        <f>algandmed!M211</f>
        <v>90.83</v>
      </c>
      <c r="N211" s="63">
        <f>algandmed!N211</f>
        <v>35411</v>
      </c>
      <c r="O211" t="str">
        <f>algandmed!O211</f>
        <v>Metall 123mm: +0,36-1,90m; 112mm: F 1,90-11,80m</v>
      </c>
      <c r="P211" s="59" t="str">
        <f>algandmed!AI211</f>
        <v>Eesti Vabariik; AS Eesti Raudtee</v>
      </c>
      <c r="Q211" s="59" t="str">
        <f>algandmed!AJ211</f>
        <v>-; 11575838</v>
      </c>
      <c r="R211" s="59" t="str">
        <f>algandmed!AK211</f>
        <v>5228579 Gunnar Trofimov; 6158610; 5106295 Peeter Seliste; raudtee@evr.ee</v>
      </c>
      <c r="S211" s="59">
        <f>algandmed!AL211</f>
        <v>0</v>
      </c>
      <c r="T211" s="59" t="str">
        <f>algandmed!AM211</f>
        <v>Lääne-Viru</v>
      </c>
      <c r="U211" s="59" t="str">
        <f>algandmed!AN211</f>
        <v>Tapa linn</v>
      </c>
      <c r="V211" s="59" t="str">
        <f>algandmed!AO211</f>
        <v>Avariis</v>
      </c>
      <c r="W211" s="59" t="str">
        <f>algandmed!AP211</f>
        <v>VPA-l puudub päis ja VPA on kinni loobitud sügavuseni 2,6m manteltorust. VPA on korduvalt läbipuuritud ja puhastatud.</v>
      </c>
      <c r="X211" s="59" t="str">
        <f>algandmed!AQ211</f>
        <v>Proovi ei saa võtta.</v>
      </c>
      <c r="Y211" s="59" t="str">
        <f>algandmed!AR211</f>
        <v>-</v>
      </c>
      <c r="Z211" s="59" t="str">
        <f>algandmed!AS211</f>
        <v>VPA tuleb puhastada settest ja nõuetekohaselt likvideerida. Taastamine pole otstarbekas. VPA-d on korduvalt puhastatud täisloobitud settest ja kividest.</v>
      </c>
      <c r="AA211" s="59" t="str">
        <f>algandmed!AT211</f>
        <v>Tapa sõjaväelennuvälja petroolireostus</v>
      </c>
    </row>
    <row r="212" spans="1:27">
      <c r="A212" t="str">
        <f>algandmed!A212</f>
        <v>19903</v>
      </c>
      <c r="B212" t="str">
        <f>algandmed!B212</f>
        <v>PA-32</v>
      </c>
      <c r="C212" t="str">
        <f>algandmed!C212</f>
        <v>JRA0000001</v>
      </c>
      <c r="D212" t="str">
        <f>algandmed!D212</f>
        <v>Tapa sõjaväelennuväli</v>
      </c>
      <c r="E212" s="59">
        <f>algandmed!E212</f>
        <v>613969.17000000004</v>
      </c>
      <c r="F212" s="59">
        <f>algandmed!F212</f>
        <v>6570322.5599999996</v>
      </c>
      <c r="G212" t="str">
        <f>algandmed!G212</f>
        <v>71601:004:0760</v>
      </c>
      <c r="H212">
        <f>algandmed!H212</f>
        <v>100.6</v>
      </c>
      <c r="I212">
        <f>algandmed!I212</f>
        <v>0.7</v>
      </c>
      <c r="J212">
        <f>algandmed!J212</f>
        <v>12.47</v>
      </c>
      <c r="K212">
        <f>algandmed!K212</f>
        <v>12.8</v>
      </c>
      <c r="L212">
        <f>algandmed!L212</f>
        <v>7.93</v>
      </c>
      <c r="M212">
        <f>algandmed!M212</f>
        <v>92.669999999999987</v>
      </c>
      <c r="N212" s="63">
        <f>algandmed!N212</f>
        <v>42853</v>
      </c>
      <c r="O212" t="str">
        <f>algandmed!O212</f>
        <v>Metall 123mm: +0,65-1,35m; 112mm: 1,35-12,80m</v>
      </c>
      <c r="P212" s="59" t="str">
        <f>algandmed!AI212</f>
        <v>Ave Pappe</v>
      </c>
      <c r="Q212" s="59" t="str">
        <f>algandmed!AJ212</f>
        <v>47310125232</v>
      </c>
      <c r="R212" s="59">
        <f>algandmed!AK212</f>
        <v>0</v>
      </c>
      <c r="S212" s="59">
        <f>algandmed!AL212</f>
        <v>0</v>
      </c>
      <c r="T212" s="59" t="str">
        <f>algandmed!AM212</f>
        <v>Lääne-Viru</v>
      </c>
      <c r="U212" s="59" t="str">
        <f>algandmed!AN212</f>
        <v>Tapa vald</v>
      </c>
      <c r="V212" s="59" t="str">
        <f>algandmed!AO212</f>
        <v>Korras</v>
      </c>
      <c r="W212" s="59" t="str">
        <f>algandmed!AP212</f>
        <v>VPA on terve. Avamiseks 6-kantvõti 8. Veepinnal naftasaaduste kihti pole. Algne sügavus oli oli 12,8m. Varasemal ajal pole naftasaaduste kihti VPA-s avastatud.</v>
      </c>
      <c r="X212" s="59" t="str">
        <f>algandmed!AQ212</f>
        <v>Proov võeti pumbaga MP-1. Varasemal ajal pole naftasaaduste kihti VPA-s avastatud.</v>
      </c>
      <c r="Y212" s="59" t="str">
        <f>algandmed!AR212</f>
        <v>Proovi võtmisel 29.08.2017 oli vett VPA-s 50l, pumba sügavus 13m manteltoru otsast. Pumbates sagedusega 200Hz alanes veetase pumbani. Proov võeti pärast 4-kordse veekoguse välja pumpamist (55 minutit) sagedusel 150Hz. q  0,06. S 4,76.</v>
      </c>
      <c r="Z212" s="59" t="str">
        <f>algandmed!AS212</f>
        <v>VPA tuleb puhastada settest ja nõuetekohaselt likvideerida.</v>
      </c>
      <c r="AA212" s="59" t="str">
        <f>algandmed!AT212</f>
        <v>Tapa sõjaväelennuvälja petroolireostus</v>
      </c>
    </row>
    <row r="213" spans="1:27">
      <c r="A213">
        <f>algandmed!A213</f>
        <v>0</v>
      </c>
      <c r="B213" t="str">
        <f>algandmed!B213</f>
        <v>PA-33D</v>
      </c>
      <c r="C213" t="str">
        <f>algandmed!C213</f>
        <v>JRA0000001</v>
      </c>
      <c r="D213" t="str">
        <f>algandmed!D213</f>
        <v>Tapa sõjaväelennuväli</v>
      </c>
      <c r="E213" s="59">
        <f>algandmed!E213</f>
        <v>612575.22</v>
      </c>
      <c r="F213" s="59">
        <f>algandmed!F213</f>
        <v>6569500.1299999999</v>
      </c>
      <c r="G213" t="str">
        <f>algandmed!G213</f>
        <v>79101:016:0029</v>
      </c>
      <c r="H213">
        <f>algandmed!H213</f>
        <v>100.25</v>
      </c>
      <c r="I213">
        <f>algandmed!I213</f>
        <v>0.2</v>
      </c>
      <c r="J213">
        <f>algandmed!J213</f>
        <v>25.36</v>
      </c>
      <c r="K213">
        <f>algandmed!K213</f>
        <v>25</v>
      </c>
      <c r="L213">
        <f>algandmed!L213</f>
        <v>5.58</v>
      </c>
      <c r="M213">
        <f>algandmed!M213</f>
        <v>94.67</v>
      </c>
      <c r="N213" s="63">
        <f>algandmed!N213</f>
        <v>42853</v>
      </c>
      <c r="O213" t="str">
        <f>algandmed!O213</f>
        <v>Metall 127mm: +0,18-15,07m; 112mm: F 15,07-25,0m</v>
      </c>
      <c r="P213" s="59" t="str">
        <f>algandmed!AI213</f>
        <v>Eesti Vabariik</v>
      </c>
      <c r="Q213" s="59" t="str">
        <f>algandmed!AJ213</f>
        <v>-</v>
      </c>
      <c r="R213" s="59">
        <f>algandmed!AK213</f>
        <v>0</v>
      </c>
      <c r="S213" s="59">
        <f>algandmed!AL213</f>
        <v>0</v>
      </c>
      <c r="T213" s="59" t="str">
        <f>algandmed!AM213</f>
        <v>Lääne-Viru</v>
      </c>
      <c r="U213" s="59" t="str">
        <f>algandmed!AN213</f>
        <v>Tapa linn</v>
      </c>
      <c r="V213" s="59" t="str">
        <f>algandmed!AO213</f>
        <v>Korras</v>
      </c>
      <c r="W213" s="59" t="str">
        <f>algandmed!AP213</f>
        <v>VPA on terve. Avamiseks padrunvõti 14. Veepinnal naftasaaduste kihti pole.</v>
      </c>
      <c r="X213" s="59" t="str">
        <f>algandmed!AQ213</f>
        <v>Proov võeti pumbaga MP-1.</v>
      </c>
      <c r="Y213" s="59" t="str">
        <f>algandmed!AR213</f>
        <v>Proovi võtmisel 01.09.2017 oli vett VPA-s 178l, pumba sügavus 17,3m manteltoru otsast. Proov võeti pärast 4-kordse veekoguse välja pumpamist (44 minutit) sagedusel 250Hz. q 0,27. S 0,84</v>
      </c>
      <c r="Z213" s="59" t="str">
        <f>algandmed!AS213</f>
        <v>Jätkata seiret</v>
      </c>
      <c r="AA213" s="59" t="str">
        <f>algandmed!AT213</f>
        <v>Tapa sõjaväelennuvälja petroolireostus</v>
      </c>
    </row>
    <row r="214" spans="1:27">
      <c r="A214" t="str">
        <f>algandmed!A214</f>
        <v>19904</v>
      </c>
      <c r="B214" t="str">
        <f>algandmed!B214</f>
        <v>PA-33S</v>
      </c>
      <c r="C214" t="str">
        <f>algandmed!C214</f>
        <v>JRA0000001</v>
      </c>
      <c r="D214" t="str">
        <f>algandmed!D214</f>
        <v>Tapa sõjaväelennuväli</v>
      </c>
      <c r="E214" s="59">
        <f>algandmed!E214</f>
        <v>612574.59</v>
      </c>
      <c r="F214" s="59">
        <f>algandmed!F214</f>
        <v>6569506.9900000002</v>
      </c>
      <c r="G214" t="str">
        <f>algandmed!G214</f>
        <v>79101:016:0029</v>
      </c>
      <c r="H214">
        <f>algandmed!H214</f>
        <v>100.63</v>
      </c>
      <c r="I214">
        <f>algandmed!I214</f>
        <v>0.64</v>
      </c>
      <c r="J214">
        <f>algandmed!J214</f>
        <v>0.08</v>
      </c>
      <c r="K214">
        <f>algandmed!K214</f>
        <v>12</v>
      </c>
      <c r="L214">
        <f>algandmed!L214</f>
        <v>4.5600000000000005</v>
      </c>
      <c r="M214">
        <f>algandmed!M214</f>
        <v>96.07</v>
      </c>
      <c r="N214" s="63">
        <f>algandmed!N214</f>
        <v>35411</v>
      </c>
      <c r="O214" t="str">
        <f>algandmed!O214</f>
        <v>Metall 123mm: +0,65-2,2m; 112mm: F 2,20-12,0m</v>
      </c>
      <c r="P214" s="59" t="str">
        <f>algandmed!AI214</f>
        <v>Eesti Vabariik</v>
      </c>
      <c r="Q214" s="59" t="str">
        <f>algandmed!AJ214</f>
        <v>-</v>
      </c>
      <c r="R214" s="59">
        <f>algandmed!AK214</f>
        <v>0</v>
      </c>
      <c r="S214" s="59">
        <f>algandmed!AL214</f>
        <v>0</v>
      </c>
      <c r="T214" s="59" t="str">
        <f>algandmed!AM214</f>
        <v>Lääne-Viru</v>
      </c>
      <c r="U214" s="59" t="str">
        <f>algandmed!AN214</f>
        <v>Tapa linn</v>
      </c>
      <c r="V214" s="59" t="str">
        <f>algandmed!AO214</f>
        <v>Avariis</v>
      </c>
      <c r="W214" s="59" t="str">
        <f>algandmed!AP214</f>
        <v>VPA-l puudub päis, VPA on täis loobitud sügavusel 0,72m torust ja toru kõveraks sõidetud. VPA-st on veeproov võetud ühel korral (11.09.2007).</v>
      </c>
      <c r="X214" s="59" t="str">
        <f>algandmed!AQ214</f>
        <v>Proovi ei saa võtta.</v>
      </c>
      <c r="Y214" s="59" t="str">
        <f>algandmed!AR214</f>
        <v>-</v>
      </c>
      <c r="Z214" s="59" t="str">
        <f>algandmed!AS214</f>
        <v>VPA tuleb puhastada settest, remontida kaitsetoru ja jätkata seiret.</v>
      </c>
      <c r="AA214" s="59" t="str">
        <f>algandmed!AT214</f>
        <v>Tapa sõjaväelennuvälja petroolireostus</v>
      </c>
    </row>
    <row r="215" spans="1:27">
      <c r="A215">
        <f>algandmed!A215</f>
        <v>0</v>
      </c>
      <c r="B215" t="str">
        <f>algandmed!B215</f>
        <v>PA-34D</v>
      </c>
      <c r="C215" t="str">
        <f>algandmed!C215</f>
        <v>JRA0000001</v>
      </c>
      <c r="D215" t="str">
        <f>algandmed!D215</f>
        <v>Tapa sõjaväelennuväli</v>
      </c>
      <c r="E215" s="59">
        <f>algandmed!E215</f>
        <v>612646.66</v>
      </c>
      <c r="F215" s="59">
        <f>algandmed!F215</f>
        <v>6569154.96</v>
      </c>
      <c r="G215" t="str">
        <f>algandmed!G215</f>
        <v>79101:016:0150</v>
      </c>
      <c r="H215">
        <f>algandmed!H215</f>
        <v>101.18</v>
      </c>
      <c r="I215">
        <f>algandmed!I215</f>
        <v>0.94</v>
      </c>
      <c r="J215">
        <f>algandmed!J215</f>
        <v>25.4</v>
      </c>
      <c r="K215">
        <f>algandmed!K215</f>
        <v>25</v>
      </c>
      <c r="L215">
        <f>algandmed!L215</f>
        <v>5.71</v>
      </c>
      <c r="M215">
        <f>algandmed!M215</f>
        <v>95.470000000000013</v>
      </c>
      <c r="N215" s="63">
        <f>algandmed!N215</f>
        <v>42853</v>
      </c>
      <c r="O215" t="str">
        <f>algandmed!O215</f>
        <v>Metall 127mm: +0,84-14,61m; 112mm: F 14,61-25,0m</v>
      </c>
      <c r="P215" s="59" t="str">
        <f>algandmed!AI215</f>
        <v>Eesti Vabariik</v>
      </c>
      <c r="Q215" s="59" t="str">
        <f>algandmed!AJ215</f>
        <v>-</v>
      </c>
      <c r="R215" s="59">
        <f>algandmed!AK215</f>
        <v>0</v>
      </c>
      <c r="S215" s="59">
        <f>algandmed!AL215</f>
        <v>0</v>
      </c>
      <c r="T215" s="59" t="str">
        <f>algandmed!AM215</f>
        <v>Lääne-Viru</v>
      </c>
      <c r="U215" s="59" t="str">
        <f>algandmed!AN215</f>
        <v>Tapa linn</v>
      </c>
      <c r="V215" s="59" t="str">
        <f>algandmed!AO215</f>
        <v>Korras</v>
      </c>
      <c r="W215" s="59" t="str">
        <f>algandmed!AP215</f>
        <v>VPA on terve. Avamiseks padrunvõti 19. Veepinnal naftasaaduste kihti pole.</v>
      </c>
      <c r="X215" s="59" t="str">
        <f>algandmed!AQ215</f>
        <v>Proov võeti pumbaga MP-1.</v>
      </c>
      <c r="Y215" s="59" t="str">
        <f>algandmed!AR215</f>
        <v>Proovi võtmisel 31.08.2017 oli vett VPA-s 177l, pumba sügavus 18m manteltoru otsast. Proov võeti pärast 4-kordse veekoguse välja pumpamist (41 minutit) sagedusel 250Hz. q 0,29. S 0,31</v>
      </c>
      <c r="Z215" s="59" t="str">
        <f>algandmed!AS215</f>
        <v>Jätkata seiret</v>
      </c>
      <c r="AA215" s="59" t="str">
        <f>algandmed!AT215</f>
        <v>Tapa sõjaväelennuvälja petroolireostus</v>
      </c>
    </row>
    <row r="216" spans="1:27">
      <c r="A216">
        <f>algandmed!A216</f>
        <v>0</v>
      </c>
      <c r="B216" t="str">
        <f>algandmed!B216</f>
        <v>PA-34D2</v>
      </c>
      <c r="C216" t="str">
        <f>algandmed!C216</f>
        <v>JRA0000001</v>
      </c>
      <c r="D216" t="str">
        <f>algandmed!D216</f>
        <v>Tapa sõjaväelennuväli</v>
      </c>
      <c r="E216" s="59">
        <f>algandmed!E216</f>
        <v>612667.96</v>
      </c>
      <c r="F216" s="59">
        <f>algandmed!F216</f>
        <v>6569237.1900000004</v>
      </c>
      <c r="G216" t="str">
        <f>algandmed!G216</f>
        <v>71601:005:0270</v>
      </c>
      <c r="H216">
        <f>algandmed!H216</f>
        <v>101.14</v>
      </c>
      <c r="I216">
        <f>algandmed!I216</f>
        <v>0.57999999999999996</v>
      </c>
      <c r="J216">
        <f>algandmed!J216</f>
        <v>39.5</v>
      </c>
      <c r="K216">
        <f>algandmed!K216</f>
        <v>73</v>
      </c>
      <c r="L216">
        <f>algandmed!L216</f>
        <v>15.69</v>
      </c>
      <c r="M216">
        <f>algandmed!M216</f>
        <v>85.45</v>
      </c>
      <c r="N216" s="63">
        <f>algandmed!N216</f>
        <v>42853</v>
      </c>
      <c r="O216" t="str">
        <f>algandmed!O216</f>
        <v>Metall 146mm: +0,4-19,8m; Metall 121mm: +0,52-48,4m; 93mm: F 48,4-73,0m</v>
      </c>
      <c r="P216" s="59" t="str">
        <f>algandmed!AI216</f>
        <v>Koit Laisaar</v>
      </c>
      <c r="Q216" s="59" t="str">
        <f>algandmed!AJ216</f>
        <v>37707075226</v>
      </c>
      <c r="R216" s="59">
        <f>algandmed!AK216</f>
        <v>0</v>
      </c>
      <c r="S216" s="59">
        <f>algandmed!AL216</f>
        <v>0</v>
      </c>
      <c r="T216" s="59" t="str">
        <f>algandmed!AM216</f>
        <v>Lääne-Viru</v>
      </c>
      <c r="U216" s="59" t="str">
        <f>algandmed!AN216</f>
        <v>Tapa vald</v>
      </c>
      <c r="V216" s="59" t="str">
        <f>algandmed!AO216</f>
        <v>Korras</v>
      </c>
      <c r="W216" s="59" t="str">
        <f>algandmed!AP216</f>
        <v>VPA-d on kasutusel puurkaevuna. Päis peal lahtiselt. Veepinnal naftasaaduste kihti pole. Takistused VPA-s 1,9m ja 40,1m sügavusel toru otsast (võimalikud veetoru adapteri ja pumba sügavused). Pumba MP-1 ega baileriga proovi võtta ei saa.</v>
      </c>
      <c r="X216" s="59" t="str">
        <f>algandmed!AQ216</f>
        <v>Proovi saab võtta kaevus oleva pumbaga maja seest omaniku kohal oleku ajal.</v>
      </c>
      <c r="Y216" s="59" t="str">
        <f>algandmed!AR216</f>
        <v>Proov võeti 14.09.2017 majasisese pumbaga pärast hüdrofoori 1-kordse veekoguse vahetumist.</v>
      </c>
      <c r="Z216" s="59" t="str">
        <f>algandmed!AS216</f>
        <v>VPA tuleb seirevõrgust välja arvata, kuna omanik ei ela seal alaliselt ja proovi võtmine kindla peale on küsitav.</v>
      </c>
      <c r="AA216" s="59" t="str">
        <f>algandmed!AT216</f>
        <v>Tapa sõjaväelennuvälja petroolireostus</v>
      </c>
    </row>
    <row r="217" spans="1:27">
      <c r="A217">
        <f>algandmed!A217</f>
        <v>0</v>
      </c>
      <c r="B217" t="str">
        <f>algandmed!B217</f>
        <v>PA-34D3</v>
      </c>
      <c r="C217" t="str">
        <f>algandmed!C217</f>
        <v>JRA0000001</v>
      </c>
      <c r="D217" t="str">
        <f>algandmed!D217</f>
        <v>Tapa sõjaväelennuväli</v>
      </c>
      <c r="E217" s="59">
        <f>algandmed!E217</f>
        <v>612678.68999999994</v>
      </c>
      <c r="F217" s="59">
        <f>algandmed!F217</f>
        <v>6569162.1600000001</v>
      </c>
      <c r="G217" t="str">
        <f>algandmed!G217</f>
        <v>71601:005:0013</v>
      </c>
      <c r="H217">
        <f>algandmed!H217</f>
        <v>100.79</v>
      </c>
      <c r="I217">
        <f>algandmed!I217</f>
        <v>0.57999999999999996</v>
      </c>
      <c r="J217">
        <f>algandmed!J217</f>
        <v>104.9</v>
      </c>
      <c r="K217">
        <f>algandmed!K217</f>
        <v>109</v>
      </c>
      <c r="L217">
        <f>algandmed!L217</f>
        <v>20.85</v>
      </c>
      <c r="M217">
        <f>algandmed!M217</f>
        <v>79.94</v>
      </c>
      <c r="N217" s="63">
        <f>algandmed!N217</f>
        <v>42853</v>
      </c>
      <c r="O217" t="str">
        <f>algandmed!O217</f>
        <v xml:space="preserve">Metall 146mm: +0,6-22,2m; Metall 121mm: +0,58-76,0m; 93mm: F 76,0-109,0m; </v>
      </c>
      <c r="P217" s="59" t="str">
        <f>algandmed!AI217</f>
        <v>Heino Riibak</v>
      </c>
      <c r="Q217" s="59" t="str">
        <f>algandmed!AJ217</f>
        <v>35012145216</v>
      </c>
      <c r="R217" s="59">
        <f>algandmed!AK217</f>
        <v>0</v>
      </c>
      <c r="S217" s="59">
        <f>algandmed!AL217</f>
        <v>0</v>
      </c>
      <c r="T217" s="59" t="str">
        <f>algandmed!AM217</f>
        <v>Lääne-Viru</v>
      </c>
      <c r="U217" s="59" t="str">
        <f>algandmed!AN217</f>
        <v>Tapa vald</v>
      </c>
      <c r="V217" s="59" t="str">
        <f>algandmed!AO217</f>
        <v>Korras</v>
      </c>
      <c r="W217" s="59" t="str">
        <f>algandmed!AP217</f>
        <v>VPA on terve. Avamiseks padrunvõti 17. Veepinnal naftasaaduste kihti pole. Algne sügavus oli oli 109m.</v>
      </c>
      <c r="X217" s="59" t="str">
        <f>algandmed!AQ217</f>
        <v>Proov võeti pumbaga MP-1; VPA tühjenduspumpamine tehti 3'' süvaveepumbaga.</v>
      </c>
      <c r="Y217" s="59" t="str">
        <f>algandmed!AR217</f>
        <v>VPA tühjenduspumpamisel 3'' süvaveepumbaga 31.08.2017 oli vett VPA-s 697l, pumba sügavus oli 43m manteltoru otsast. Proov võeti pärast 1-kordse veekoguse välja pumpamist (23 minutit). q 0,5. S 7,85</v>
      </c>
      <c r="Z217" s="59" t="str">
        <f>algandmed!AS217</f>
        <v>VPA tuleb puhastada settest ja nõuetekohaselt likvideerida.</v>
      </c>
      <c r="AA217" s="59" t="str">
        <f>algandmed!AT217</f>
        <v>Tapa sõjaväelennuvälja petroolireostus</v>
      </c>
    </row>
    <row r="218" spans="1:27">
      <c r="A218" t="str">
        <f>algandmed!A218</f>
        <v>19905</v>
      </c>
      <c r="B218" t="str">
        <f>algandmed!B218</f>
        <v>PA-34S</v>
      </c>
      <c r="C218" t="str">
        <f>algandmed!C218</f>
        <v>JRA0000001</v>
      </c>
      <c r="D218" t="str">
        <f>algandmed!D218</f>
        <v>Tapa sõjaväelennuväli</v>
      </c>
      <c r="E218" s="59">
        <f>algandmed!E218</f>
        <v>612675.06999999995</v>
      </c>
      <c r="F218" s="59">
        <f>algandmed!F218</f>
        <v>6569162.9299999997</v>
      </c>
      <c r="G218" t="str">
        <f>algandmed!G218</f>
        <v>71601:005:0013</v>
      </c>
      <c r="H218">
        <f>algandmed!H218</f>
        <v>100.85</v>
      </c>
      <c r="I218">
        <f>algandmed!I218</f>
        <v>0.71</v>
      </c>
      <c r="J218">
        <f>algandmed!J218</f>
        <v>11.23</v>
      </c>
      <c r="K218">
        <f>algandmed!K218</f>
        <v>11.8</v>
      </c>
      <c r="L218">
        <f>algandmed!L218</f>
        <v>5.36</v>
      </c>
      <c r="M218">
        <f>algandmed!M218</f>
        <v>95.49</v>
      </c>
      <c r="N218" s="63">
        <f>algandmed!N218</f>
        <v>42853</v>
      </c>
      <c r="O218" t="str">
        <f>algandmed!O218</f>
        <v>Metall 123mm: +0,68-2,1m; 112mm: F 2,1-11,8m</v>
      </c>
      <c r="P218" s="59" t="str">
        <f>algandmed!AI218</f>
        <v>Heino Riibak</v>
      </c>
      <c r="Q218" s="59" t="str">
        <f>algandmed!AJ218</f>
        <v>35012145216</v>
      </c>
      <c r="R218" s="59">
        <f>algandmed!AK218</f>
        <v>0</v>
      </c>
      <c r="S218" s="59">
        <f>algandmed!AL218</f>
        <v>0</v>
      </c>
      <c r="T218" s="59" t="str">
        <f>algandmed!AM218</f>
        <v>Lääne-Viru</v>
      </c>
      <c r="U218" s="59" t="str">
        <f>algandmed!AN218</f>
        <v>Tapa vald</v>
      </c>
      <c r="V218" s="59" t="str">
        <f>algandmed!AO218</f>
        <v>Korras</v>
      </c>
      <c r="W218" s="59" t="str">
        <f>algandmed!AP218</f>
        <v>VPA on terve. Avamiseks padrunvõti 19. VPA veepinnal on naftasaaduste kiht 0,5cm.</v>
      </c>
      <c r="X218" s="59" t="str">
        <f>algandmed!AQ218</f>
        <v>VPA-st pole kunagi proove võetud. Proovi ei võeta, kuna see iseloomustaks vaid naftasaaduste lahustuvust vees.</v>
      </c>
      <c r="Y218" s="59" t="str">
        <f>algandmed!AR218</f>
        <v>-</v>
      </c>
      <c r="Z218" s="59" t="str">
        <f>algandmed!AS218</f>
        <v>Jätkata seiret</v>
      </c>
      <c r="AA218" s="59" t="str">
        <f>algandmed!AT218</f>
        <v>Tapa sõjaväelennuvälja petroolireostus</v>
      </c>
    </row>
    <row r="219" spans="1:27">
      <c r="A219" t="str">
        <f>algandmed!A219</f>
        <v>19906</v>
      </c>
      <c r="B219" t="str">
        <f>algandmed!B219</f>
        <v>PA-35</v>
      </c>
      <c r="C219" t="str">
        <f>algandmed!C219</f>
        <v>JRA0000001</v>
      </c>
      <c r="D219" t="str">
        <f>algandmed!D219</f>
        <v>Tapa sõjaväelennuväli</v>
      </c>
      <c r="E219" s="59">
        <f>algandmed!E219</f>
        <v>614470.86</v>
      </c>
      <c r="F219" s="59">
        <f>algandmed!F219</f>
        <v>6568951.6600000001</v>
      </c>
      <c r="G219" t="str">
        <f>algandmed!G219</f>
        <v>71601:004:0089</v>
      </c>
      <c r="H219">
        <f>algandmed!H219</f>
        <v>100.81</v>
      </c>
      <c r="I219">
        <f>algandmed!I219</f>
        <v>0.79</v>
      </c>
      <c r="J219">
        <f>algandmed!J219</f>
        <v>12.5</v>
      </c>
      <c r="K219">
        <f>algandmed!K219</f>
        <v>12.5</v>
      </c>
      <c r="L219">
        <f>algandmed!L219</f>
        <v>6.43</v>
      </c>
      <c r="M219">
        <f>algandmed!M219</f>
        <v>94.38</v>
      </c>
      <c r="N219" s="63">
        <f>algandmed!N219</f>
        <v>42853</v>
      </c>
      <c r="O219" t="str">
        <f>algandmed!O219</f>
        <v>Metall 123mm: +0,76-1,45m; 112mm: F 1,45-12,5m</v>
      </c>
      <c r="P219" s="59" t="str">
        <f>algandmed!AI219</f>
        <v>Evald Käsperson</v>
      </c>
      <c r="Q219" s="59" t="str">
        <f>algandmed!AJ219</f>
        <v>33205125228</v>
      </c>
      <c r="R219" s="59">
        <f>algandmed!AK219</f>
        <v>0</v>
      </c>
      <c r="S219" s="59">
        <f>algandmed!AL219</f>
        <v>0</v>
      </c>
      <c r="T219" s="59" t="str">
        <f>algandmed!AM219</f>
        <v>Lääne-Viru</v>
      </c>
      <c r="U219" s="59" t="str">
        <f>algandmed!AN219</f>
        <v>Tapa vald</v>
      </c>
      <c r="V219" s="59" t="str">
        <f>algandmed!AO219</f>
        <v>Avariis</v>
      </c>
      <c r="W219" s="59" t="str">
        <f>algandmed!AP219</f>
        <v>VPA manteltoru on kõveraks sõidetud. Avamiseks padrunvõti 13. Veepinnal naftasaaduste kihti pole.</v>
      </c>
      <c r="X219" s="59" t="str">
        <f>algandmed!AQ219</f>
        <v>Proov võeti pumbaga MP-1. Varasemal ajal pole naftasaadusi VPA-s avastatud.</v>
      </c>
      <c r="Y219" s="59" t="str">
        <f>algandmed!AR219</f>
        <v>Proovi võtmisel 29.08.2017 oli vett VPA-s 44l, pumba sügavus 13m manteltoru otsast. Proov võeti pärast 4-kordse veekoguse välja pumpamist (15 minutit) sagedusel 200Hz. q 0,19. S 0,02</v>
      </c>
      <c r="Z219" s="59" t="str">
        <f>algandmed!AS219</f>
        <v>VPA tuleb nõuetekohaselt likvideerida.</v>
      </c>
      <c r="AA219" s="59" t="str">
        <f>algandmed!AT219</f>
        <v>Tapa sõjaväelennuvälja petroolireostus</v>
      </c>
    </row>
    <row r="220" spans="1:27">
      <c r="A220">
        <f>algandmed!A220</f>
        <v>0</v>
      </c>
      <c r="B220" t="str">
        <f>algandmed!B220</f>
        <v>PA-36</v>
      </c>
      <c r="C220" t="str">
        <f>algandmed!C220</f>
        <v>JRA0000001</v>
      </c>
      <c r="D220" t="str">
        <f>algandmed!D220</f>
        <v>Tapa sõjaväelennuväli</v>
      </c>
      <c r="E220" s="59">
        <f>algandmed!E220</f>
        <v>614624.77</v>
      </c>
      <c r="F220" s="59">
        <f>algandmed!F220</f>
        <v>6569413.3700000001</v>
      </c>
      <c r="G220" t="str">
        <f>algandmed!G220</f>
        <v>71601:004:1080</v>
      </c>
      <c r="H220">
        <f>algandmed!H220</f>
        <v>101.29</v>
      </c>
      <c r="I220">
        <f>algandmed!I220</f>
        <v>-0.91</v>
      </c>
      <c r="J220">
        <f>algandmed!J220</f>
        <v>12.2</v>
      </c>
      <c r="K220">
        <f>algandmed!K220</f>
        <v>14.5</v>
      </c>
      <c r="L220">
        <f>algandmed!L220</f>
        <v>7.42</v>
      </c>
      <c r="M220">
        <f>algandmed!M220</f>
        <v>93.87</v>
      </c>
      <c r="N220" s="63">
        <f>algandmed!N220</f>
        <v>42853</v>
      </c>
      <c r="O220" t="str">
        <f>algandmed!O220</f>
        <v>Metall 123mm: +0,33-2,65m; 112mm: F 2,65-14,5m</v>
      </c>
      <c r="P220" s="59" t="str">
        <f>algandmed!AI220</f>
        <v>Helgi Roosmaa</v>
      </c>
      <c r="Q220" s="59" t="str">
        <f>algandmed!AJ220</f>
        <v>43405220225</v>
      </c>
      <c r="R220" s="59">
        <f>algandmed!AK220</f>
        <v>0</v>
      </c>
      <c r="S220" s="59">
        <f>algandmed!AL220</f>
        <v>0</v>
      </c>
      <c r="T220" s="59" t="str">
        <f>algandmed!AM220</f>
        <v>Lääne-Viru</v>
      </c>
      <c r="U220" s="59" t="str">
        <f>algandmed!AN220</f>
        <v>Tapa vald</v>
      </c>
      <c r="V220" s="59" t="str">
        <f>algandmed!AO220</f>
        <v>Korras</v>
      </c>
      <c r="W220" s="59" t="str">
        <f>algandmed!AP220</f>
        <v>VPA on kasutusel puurkaevuna, pump sees. Manteltoru maha lõigatud ja kaevu šahtis sügaval. Uus manteltoru absoluutkõrgus määratud 1,29m madalamale. Veepinnal naftasaaduste kihti pole.</v>
      </c>
      <c r="X220" s="59" t="str">
        <f>algandmed!AQ220</f>
        <v>Proovi saab võtta kaevus oleva pumbaga maja seest omaniku kohal oleku ajal.</v>
      </c>
      <c r="Y220" s="59" t="str">
        <f>algandmed!AR220</f>
        <v>Proov võeti 28.08.2017 majasisese pumbaga pärast hüdrofoori 1-kordse veekoguse vahetumist (toru ots maja keldris).</v>
      </c>
      <c r="Z220" s="59" t="str">
        <f>algandmed!AS220</f>
        <v>VPA tuleb seirevõrgust välja arvata, kuna omaniku kohalolekuta proovi võtmine kindla peale on küsitav.</v>
      </c>
      <c r="AA220" s="59" t="str">
        <f>algandmed!AT220</f>
        <v>Tapa sõjaväelennuvälja petroolireostus</v>
      </c>
    </row>
    <row r="221" spans="1:27">
      <c r="A221">
        <f>algandmed!A221</f>
        <v>0</v>
      </c>
      <c r="B221" t="str">
        <f>algandmed!B221</f>
        <v>PA-36D1</v>
      </c>
      <c r="C221" t="str">
        <f>algandmed!C221</f>
        <v>JRA0000001</v>
      </c>
      <c r="D221" t="str">
        <f>algandmed!D221</f>
        <v>Tapa sõjaväelennuväli</v>
      </c>
      <c r="E221" s="59">
        <f>algandmed!E221</f>
        <v>614727.29</v>
      </c>
      <c r="F221" s="59">
        <f>algandmed!F221</f>
        <v>6569501.3799999999</v>
      </c>
      <c r="G221" t="str">
        <f>algandmed!G221</f>
        <v>71601:004:1180</v>
      </c>
      <c r="H221">
        <f>algandmed!H221</f>
        <v>102.19</v>
      </c>
      <c r="I221">
        <f>algandmed!I221</f>
        <v>-0.66</v>
      </c>
      <c r="J221">
        <f>algandmed!J221</f>
        <v>0</v>
      </c>
      <c r="K221">
        <f>algandmed!K221</f>
        <v>73.2</v>
      </c>
      <c r="L221">
        <f>algandmed!L221</f>
        <v>13.62</v>
      </c>
      <c r="M221">
        <f>algandmed!M221</f>
        <v>88.57</v>
      </c>
      <c r="N221" s="63">
        <f>algandmed!N221</f>
        <v>42853</v>
      </c>
      <c r="O221" t="str">
        <f>algandmed!O221</f>
        <v>Metall 146mm: +0,4-22,0m; Metall 121mm: +0,74-50,2m; 93mm: F 50,2-73,2m</v>
      </c>
      <c r="P221" s="59" t="str">
        <f>algandmed!AI221</f>
        <v>Tiina Neerot</v>
      </c>
      <c r="Q221" s="59" t="str">
        <f>algandmed!AJ221</f>
        <v>46602185210</v>
      </c>
      <c r="R221" s="59">
        <f>algandmed!AK221</f>
        <v>0</v>
      </c>
      <c r="S221" s="59">
        <f>algandmed!AL221</f>
        <v>0</v>
      </c>
      <c r="T221" s="59" t="str">
        <f>algandmed!AM221</f>
        <v>Lääne-Viru</v>
      </c>
      <c r="U221" s="59" t="str">
        <f>algandmed!AN221</f>
        <v>Tapa vald</v>
      </c>
      <c r="V221" s="59" t="str">
        <f>algandmed!AO221</f>
        <v>Korras</v>
      </c>
      <c r="W221" s="59" t="str">
        <f>algandmed!AP221</f>
        <v>VPA on kasutusel puurkaevuna, pump sees. Asub šahtis, maapinnast 66cm madalamal, betoonäärest 72cm madalamal. Veepinnal naftasaaduste kihti pole. Uus manteltoru absoluutkõrgus 102,19m.</v>
      </c>
      <c r="X221" s="59" t="str">
        <f>algandmed!AQ221</f>
        <v>Proovi saab võtta kaevus oleva pumbaga maja seest omaniku kohal oleku ajal.</v>
      </c>
      <c r="Y221" s="59" t="str">
        <f>algandmed!AR221</f>
        <v>Proov võeti 28.08.2017 kaevus oleva pumbaga aias olevast kraanist, pärast 100l veekoguse väljapumpamist.</v>
      </c>
      <c r="Z221" s="59" t="str">
        <f>algandmed!AS221</f>
        <v>VPA tuleb seirevõrgust välja arvata, kuna omaniku kohalolekuta on proovi võtmine kindla peale küsitav.</v>
      </c>
      <c r="AA221" s="59" t="str">
        <f>algandmed!AT221</f>
        <v>Tapa sõjaväelennuvälja petroolireostus</v>
      </c>
    </row>
    <row r="222" spans="1:27">
      <c r="A222">
        <f>algandmed!A222</f>
        <v>0</v>
      </c>
      <c r="B222" t="str">
        <f>algandmed!B222</f>
        <v>PA-36D2</v>
      </c>
      <c r="C222" t="str">
        <f>algandmed!C222</f>
        <v>JRA0000001</v>
      </c>
      <c r="D222" t="str">
        <f>algandmed!D222</f>
        <v>Tapa sõjaväelennuväli</v>
      </c>
      <c r="E222" s="59">
        <f>algandmed!E222</f>
        <v>614614.18999999994</v>
      </c>
      <c r="F222" s="59">
        <f>algandmed!F222</f>
        <v>6569453.9500000002</v>
      </c>
      <c r="G222" t="str">
        <f>algandmed!G222</f>
        <v>71601:004:1180</v>
      </c>
      <c r="H222">
        <f>algandmed!H222</f>
        <v>103.11</v>
      </c>
      <c r="I222">
        <f>algandmed!I222</f>
        <v>0.64</v>
      </c>
      <c r="J222">
        <f>algandmed!J222</f>
        <v>94.7</v>
      </c>
      <c r="K222">
        <f>algandmed!K222</f>
        <v>102.5</v>
      </c>
      <c r="L222">
        <f>algandmed!L222</f>
        <v>19.59</v>
      </c>
      <c r="M222">
        <f>algandmed!M222</f>
        <v>83.52</v>
      </c>
      <c r="N222" s="63">
        <f>algandmed!N222</f>
        <v>42853</v>
      </c>
      <c r="O222" t="str">
        <f>algandmed!O222</f>
        <v>Metall 146mm: +0,6-19,0m; Metall 121mm: +0,67-75,4m; 93mm: F 75,4-102,5m</v>
      </c>
      <c r="P222" s="59" t="str">
        <f>algandmed!AI222</f>
        <v>Tiina Neerot</v>
      </c>
      <c r="Q222" s="59" t="str">
        <f>algandmed!AJ222</f>
        <v>46602185210</v>
      </c>
      <c r="R222" s="59">
        <f>algandmed!AK222</f>
        <v>0</v>
      </c>
      <c r="S222" s="59">
        <f>algandmed!AL222</f>
        <v>0</v>
      </c>
      <c r="T222" s="59" t="str">
        <f>algandmed!AM222</f>
        <v>Lääne-Viru</v>
      </c>
      <c r="U222" s="59" t="str">
        <f>algandmed!AN222</f>
        <v>Tapa vald</v>
      </c>
      <c r="V222" s="59" t="str">
        <f>algandmed!AO222</f>
        <v>Korras</v>
      </c>
      <c r="W222" s="59" t="str">
        <f>algandmed!AP222</f>
        <v>VPA on terve. On kavatsetud kasututada puurkaevuna, Päis on lahtiselt peal, keere keermes. Veepinnal naftasaaduste kihti pole. Algne sügavus oli oli 102,5m.</v>
      </c>
      <c r="X222" s="59" t="str">
        <f>algandmed!AQ222</f>
        <v>VPA 1-kordne tühjenduspumpamine tehti 3'' süvaveepumbaga, pumpamisel alandati veetase 4 korda pumba sügavuseni. Veetase taastub väga aeglaselt (43m kuni 23m) 40 minutiga.</v>
      </c>
      <c r="Y222" s="59" t="str">
        <f>algandmed!AR222</f>
        <v>Proovi võtmisel 31.08.2017 3'' süvaveepumbaga oli vett VPA-s 653l, pumba sügavus oli 43m manteltoru otsast. Proov võeti pärast 1-kordse veekoguse välja pumpamist. q 0,67. S 23</v>
      </c>
      <c r="Z222" s="59" t="str">
        <f>algandmed!AS222</f>
        <v>VPA tuleb puhastada settest ja nõuetekohaselt likvideerida.</v>
      </c>
      <c r="AA222" s="59" t="str">
        <f>algandmed!AT222</f>
        <v>Tapa sõjaväelennuvälja petroolireostus</v>
      </c>
    </row>
    <row r="223" spans="1:27">
      <c r="A223" t="str">
        <f>algandmed!A223</f>
        <v>19907</v>
      </c>
      <c r="B223" t="str">
        <f>algandmed!B223</f>
        <v>PA-37</v>
      </c>
      <c r="C223" t="str">
        <f>algandmed!C223</f>
        <v>JRA0000001</v>
      </c>
      <c r="D223" t="str">
        <f>algandmed!D223</f>
        <v>Tapa sõjaväelennuväli</v>
      </c>
      <c r="E223" s="59">
        <f>algandmed!E223</f>
        <v>614428.91</v>
      </c>
      <c r="F223" s="59">
        <f>algandmed!F223</f>
        <v>6569783.1200000001</v>
      </c>
      <c r="G223" t="str">
        <f>algandmed!G223</f>
        <v>71601:004:0025</v>
      </c>
      <c r="H223">
        <f>algandmed!H223</f>
        <v>103.53</v>
      </c>
      <c r="I223">
        <f>algandmed!I223</f>
        <v>0.6</v>
      </c>
      <c r="J223">
        <f>algandmed!J223</f>
        <v>16.95</v>
      </c>
      <c r="K223">
        <f>algandmed!K223</f>
        <v>17</v>
      </c>
      <c r="L223">
        <f>algandmed!L223</f>
        <v>10.37</v>
      </c>
      <c r="M223">
        <f>algandmed!M223</f>
        <v>93.16</v>
      </c>
      <c r="N223" s="63">
        <f>algandmed!N223</f>
        <v>42853</v>
      </c>
      <c r="O223" t="str">
        <f>algandmed!O223</f>
        <v>Metall 123mm: +0,53-1,85m; 112mm: F 1,85-17,0m</v>
      </c>
      <c r="P223" s="59" t="str">
        <f>algandmed!AI223</f>
        <v>Mardo Tigane</v>
      </c>
      <c r="Q223" s="59" t="str">
        <f>algandmed!AJ223</f>
        <v>37802020272</v>
      </c>
      <c r="R223" s="59">
        <f>algandmed!AK223</f>
        <v>0</v>
      </c>
      <c r="S223" s="59">
        <f>algandmed!AL223</f>
        <v>0</v>
      </c>
      <c r="T223" s="59" t="str">
        <f>algandmed!AM223</f>
        <v>Lääne-Viru</v>
      </c>
      <c r="U223" s="59" t="str">
        <f>algandmed!AN223</f>
        <v>Tapa vald</v>
      </c>
      <c r="V223" s="59" t="str">
        <f>algandmed!AO223</f>
        <v>Korras</v>
      </c>
      <c r="W223" s="59" t="str">
        <f>algandmed!AP223</f>
        <v>VPA on terve. Avamiseks 6-kantvõti 8. Veepinnal naftasaaduste kihti pole.</v>
      </c>
      <c r="X223" s="59" t="str">
        <f>algandmed!AQ223</f>
        <v>Proov võeti pumbaga MP-1</v>
      </c>
      <c r="Y223" s="59" t="str">
        <f>algandmed!AR223</f>
        <v>Proovi võtmisel 29.08.2017 oli vett VPA-s 59l, pumba sügavus 17m manteltoru otsast. Proov võeti pärast 4-kordse veekoguse välja pumpamist (25 minutit) sagedusel 200Hz. q 0,17. S 0,13</v>
      </c>
      <c r="Z223" s="59" t="str">
        <f>algandmed!AS223</f>
        <v>VPA tuleks nõuetekohaselt likvideerida.</v>
      </c>
      <c r="AA223" s="59" t="str">
        <f>algandmed!AT223</f>
        <v>Tapa sõjaväelennuvälja petroolireostus</v>
      </c>
    </row>
    <row r="224" spans="1:27">
      <c r="A224">
        <f>algandmed!A224</f>
        <v>0</v>
      </c>
      <c r="B224" t="str">
        <f>algandmed!B224</f>
        <v>PA-38D</v>
      </c>
      <c r="C224" t="str">
        <f>algandmed!C224</f>
        <v>JRA0000001</v>
      </c>
      <c r="D224" t="str">
        <f>algandmed!D224</f>
        <v>Tapa sõjaväelennuväli</v>
      </c>
      <c r="E224" s="59">
        <f>algandmed!E224</f>
        <v>613137.49</v>
      </c>
      <c r="F224" s="59">
        <f>algandmed!F224</f>
        <v>6569964.8799999999</v>
      </c>
      <c r="G224">
        <f>algandmed!G224</f>
        <v>0</v>
      </c>
      <c r="H224">
        <f>algandmed!H224</f>
        <v>102.34</v>
      </c>
      <c r="I224">
        <f>algandmed!I224</f>
        <v>0.26</v>
      </c>
      <c r="J224">
        <f>algandmed!J224</f>
        <v>24</v>
      </c>
      <c r="K224">
        <f>algandmed!K224</f>
        <v>24</v>
      </c>
      <c r="L224">
        <f>algandmed!L224</f>
        <v>7.96</v>
      </c>
      <c r="M224">
        <f>algandmed!M224</f>
        <v>94.38000000000001</v>
      </c>
      <c r="N224" s="63">
        <f>algandmed!N224</f>
        <v>42853</v>
      </c>
      <c r="O224" t="str">
        <f>algandmed!O224</f>
        <v>Metall 127mm: +0,24-15,05m; 112mm: F 15,05-24,0m</v>
      </c>
      <c r="P224" s="59">
        <f>algandmed!AI224</f>
        <v>0</v>
      </c>
      <c r="Q224" s="59">
        <f>algandmed!AJ224</f>
        <v>0</v>
      </c>
      <c r="R224" s="59">
        <f>algandmed!AK224</f>
        <v>0</v>
      </c>
      <c r="S224" s="59">
        <f>algandmed!AL224</f>
        <v>0</v>
      </c>
      <c r="T224" s="59" t="str">
        <f>algandmed!AM224</f>
        <v>Lääne-Viru</v>
      </c>
      <c r="U224" s="59" t="str">
        <f>algandmed!AN224</f>
        <v>Tapa linn</v>
      </c>
      <c r="V224" s="59" t="str">
        <f>algandmed!AO224</f>
        <v>Korras</v>
      </c>
      <c r="W224" s="59" t="str">
        <f>algandmed!AP224</f>
        <v>VPA on terve. VPA-d on kasututud puurkaevuna, päis on lahtiselt peal. Veepinnal naftasaaduste kihti pole.</v>
      </c>
      <c r="X224" s="59" t="str">
        <f>algandmed!AQ224</f>
        <v>Proov võeti pumbaga MP-1. VPA-st on proove võetud 1993. aastal.</v>
      </c>
      <c r="Y224" s="59" t="str">
        <f>algandmed!AR224</f>
        <v>Proovi võtmisel 01.09.2017 oli vett VPA-s 131l, pumba sügavus 18,5m manteltoru otsast. Proov võeti pärast 4-kordse veekoguse välja pumpamist (32 minutit) sagedusel 250Hz. q 0,27. S 1,08</v>
      </c>
      <c r="Z224" s="59" t="str">
        <f>algandmed!AS224</f>
        <v>Jätkata seiret</v>
      </c>
      <c r="AA224" s="59" t="str">
        <f>algandmed!AT224</f>
        <v>Tapa sõjaväelennuvälja petroolireostus</v>
      </c>
    </row>
    <row r="225" spans="1:27">
      <c r="A225" t="str">
        <f>algandmed!A225</f>
        <v>19908</v>
      </c>
      <c r="B225" t="str">
        <f>algandmed!B225</f>
        <v>PA-38S</v>
      </c>
      <c r="C225" t="str">
        <f>algandmed!C225</f>
        <v>JRA0000001</v>
      </c>
      <c r="D225" t="str">
        <f>algandmed!D225</f>
        <v>Tapa sõjaväelennuväli</v>
      </c>
      <c r="E225" s="59">
        <f>algandmed!E225</f>
        <v>613133.01</v>
      </c>
      <c r="F225" s="59">
        <f>algandmed!F225</f>
        <v>6569914.2800000003</v>
      </c>
      <c r="G225">
        <f>algandmed!G225</f>
        <v>0</v>
      </c>
      <c r="H225">
        <f>algandmed!H225</f>
        <v>101.6</v>
      </c>
      <c r="I225">
        <f>algandmed!I225</f>
        <v>0.38</v>
      </c>
      <c r="J225">
        <f>algandmed!J225</f>
        <v>11.12</v>
      </c>
      <c r="K225">
        <f>algandmed!K225</f>
        <v>12.5</v>
      </c>
      <c r="L225">
        <f>algandmed!L225</f>
        <v>6.16</v>
      </c>
      <c r="M225">
        <f>algandmed!M225</f>
        <v>95.44</v>
      </c>
      <c r="N225" s="63">
        <f>algandmed!N225</f>
        <v>42853</v>
      </c>
      <c r="O225" t="str">
        <f>algandmed!O225</f>
        <v>Metall 127mm: +0,95-1,3m; 112mm: F 1,30-12,5m</v>
      </c>
      <c r="P225" s="59">
        <f>algandmed!AI225</f>
        <v>0</v>
      </c>
      <c r="Q225" s="59">
        <f>algandmed!AJ225</f>
        <v>0</v>
      </c>
      <c r="R225" s="59">
        <f>algandmed!AK225</f>
        <v>0</v>
      </c>
      <c r="S225" s="59">
        <f>algandmed!AL225</f>
        <v>0</v>
      </c>
      <c r="T225" s="59" t="str">
        <f>algandmed!AM225</f>
        <v>Lääne-Viru</v>
      </c>
      <c r="U225" s="59" t="str">
        <f>algandmed!AN225</f>
        <v>Tapa linn</v>
      </c>
      <c r="V225" s="59" t="str">
        <f>algandmed!AO225</f>
        <v>Korras</v>
      </c>
      <c r="W225" s="59" t="str">
        <f>algandmed!AP225</f>
        <v>VPA on terve. Avamiseks 6-kant võti 8. Veepinnal naftasaaduste kihti pole. Manteltoru on madalamaks lõigatud (enne 0,95m, nüüd 0,38m). Algne sügavus oli oli 12,5m.</v>
      </c>
      <c r="X225" s="59" t="str">
        <f>algandmed!AQ225</f>
        <v>Proov võeti pumbaga MP-1. VPA-st on proove võetud kahel korral 1993. ja 2007. aastal.</v>
      </c>
      <c r="Y225" s="59" t="str">
        <f>algandmed!AR225</f>
        <v>Proovi võtmisel 01.09.2017 oli vett VPA-s 26l, pumba sügavus 11m manteltoru otsast. Proov võeti pärast 4-kordse veekoguse välja pumpamist (15 minutit) sagedusel 147Hz. Pumbates sagedusega 200Hz alanes veetase 3 minutiga pumbani. q 0,03. S 2,62</v>
      </c>
      <c r="Z225" s="59" t="str">
        <f>algandmed!AS225</f>
        <v>Jätkata seiret</v>
      </c>
      <c r="AA225" s="59" t="str">
        <f>algandmed!AT225</f>
        <v>Tapa sõjaväelennuvälja petroolireostus</v>
      </c>
    </row>
    <row r="226" spans="1:27">
      <c r="A226" t="str">
        <f>algandmed!A226</f>
        <v>19909</v>
      </c>
      <c r="B226" t="str">
        <f>algandmed!B226</f>
        <v>PA-39</v>
      </c>
      <c r="C226" t="str">
        <f>algandmed!C226</f>
        <v>JRA0000001</v>
      </c>
      <c r="D226" t="str">
        <f>algandmed!D226</f>
        <v>Tapa sõjaväelennuväli</v>
      </c>
      <c r="E226" s="59">
        <f>algandmed!E226</f>
        <v>612830.32999999996</v>
      </c>
      <c r="F226" s="59">
        <f>algandmed!F226</f>
        <v>6569499.8499999996</v>
      </c>
      <c r="G226" t="str">
        <f>algandmed!G226</f>
        <v>AT1310160033</v>
      </c>
      <c r="H226">
        <f>algandmed!H226</f>
        <v>99.51</v>
      </c>
      <c r="I226">
        <f>algandmed!I226</f>
        <v>1.01</v>
      </c>
      <c r="J226">
        <f>algandmed!J226</f>
        <v>9.17</v>
      </c>
      <c r="K226">
        <f>algandmed!K226</f>
        <v>10</v>
      </c>
      <c r="L226">
        <f>algandmed!L226</f>
        <v>4.08</v>
      </c>
      <c r="M226">
        <f>algandmed!M226</f>
        <v>95.43</v>
      </c>
      <c r="N226" s="63">
        <f>algandmed!N226</f>
        <v>42853</v>
      </c>
      <c r="O226" t="str">
        <f>algandmed!O226</f>
        <v>Metall 123mm: +0,92-2,10m; 112mm: F 2,1-10,0m</v>
      </c>
      <c r="P226" s="59">
        <f>algandmed!AI226</f>
        <v>0</v>
      </c>
      <c r="Q226" s="59">
        <f>algandmed!AJ226</f>
        <v>0</v>
      </c>
      <c r="R226" s="59">
        <f>algandmed!AK226</f>
        <v>0</v>
      </c>
      <c r="S226" s="59">
        <f>algandmed!AL226</f>
        <v>0</v>
      </c>
      <c r="T226" s="59" t="str">
        <f>algandmed!AM226</f>
        <v>Lääne-Viru</v>
      </c>
      <c r="U226" s="59" t="str">
        <f>algandmed!AN226</f>
        <v>Tapa linn</v>
      </c>
      <c r="V226" s="59" t="str">
        <f>algandmed!AO226</f>
        <v>Korras</v>
      </c>
      <c r="W226" s="59" t="str">
        <f>algandmed!AP226</f>
        <v>VPA on terve. Avamiseks 6-kantvõti 8. Veepinnal naftasaaduste kihti pole.</v>
      </c>
      <c r="X226" s="59" t="str">
        <f>algandmed!AQ226</f>
        <v>Proov võeti pumbaga MP-1. VPA-st pole kunagi proove võetud. Pumpamisel tulid veepinnale õlilaigud.</v>
      </c>
      <c r="Y226" s="59" t="str">
        <f>algandmed!AR226</f>
        <v>Proovi võtmisel 01.09.2017 oli vett VPA-s 40l, pumba sügavus 10,25m manteltoru otsast. Proov võeti pärast 4-kordse veekoguse välja pumpamist (21 minutit) sagedusel 150Hz. q 0,13. S 0,04</v>
      </c>
      <c r="Z226" s="59" t="str">
        <f>algandmed!AS226</f>
        <v>Jätkata seiret</v>
      </c>
      <c r="AA226" s="59" t="str">
        <f>algandmed!AT226</f>
        <v>Tapa sõjaväelennuvälja petroolireostus</v>
      </c>
    </row>
    <row r="227" spans="1:27">
      <c r="A227" t="str">
        <f>algandmed!A227</f>
        <v>19911</v>
      </c>
      <c r="B227" t="str">
        <f>algandmed!B227</f>
        <v>PA-41</v>
      </c>
      <c r="C227" t="str">
        <f>algandmed!C227</f>
        <v>JRA0000001</v>
      </c>
      <c r="D227" t="str">
        <f>algandmed!D227</f>
        <v>Tapa sõjaväelennuväli</v>
      </c>
      <c r="E227" s="59">
        <f>algandmed!E227</f>
        <v>611902.46</v>
      </c>
      <c r="F227" s="59">
        <f>algandmed!F227</f>
        <v>6569486.4100000001</v>
      </c>
      <c r="G227" t="str">
        <f>algandmed!G227</f>
        <v>79001:001:0549</v>
      </c>
      <c r="H227">
        <f>algandmed!H227</f>
        <v>101.72</v>
      </c>
      <c r="I227">
        <f>algandmed!I227</f>
        <v>0</v>
      </c>
      <c r="J227">
        <f>algandmed!J227</f>
        <v>0</v>
      </c>
      <c r="K227">
        <f>algandmed!K227</f>
        <v>13</v>
      </c>
      <c r="L227">
        <f>algandmed!L227</f>
        <v>5.26</v>
      </c>
      <c r="M227">
        <f>algandmed!M227</f>
        <v>96.46</v>
      </c>
      <c r="N227" s="63">
        <f>algandmed!N227</f>
        <v>35411</v>
      </c>
      <c r="O227" t="str">
        <f>algandmed!O227</f>
        <v>Metall 168mm: +0,8-2,0m; 151mm: F 2,0-13,0m</v>
      </c>
      <c r="P227" s="59" t="str">
        <f>algandmed!AI227</f>
        <v>Eesti Vabariik</v>
      </c>
      <c r="Q227" s="59" t="str">
        <f>algandmed!AJ227</f>
        <v>-</v>
      </c>
      <c r="R227" s="59">
        <f>algandmed!AK227</f>
        <v>0</v>
      </c>
      <c r="S227" s="59">
        <f>algandmed!AL227</f>
        <v>0</v>
      </c>
      <c r="T227" s="59" t="str">
        <f>algandmed!AM227</f>
        <v>Lääne-Viru</v>
      </c>
      <c r="U227" s="59" t="str">
        <f>algandmed!AN227</f>
        <v>Tapa linn</v>
      </c>
      <c r="V227" s="59" t="str">
        <f>algandmed!AO227</f>
        <v>Avariis</v>
      </c>
      <c r="W227" s="59" t="str">
        <f>algandmed!AP227</f>
        <v>Manteltoru ülemine osa on välja tõmmatud, manteltoru algab 25cm allpool maapinda ja osaliselt on VPA kinni varisenud.</v>
      </c>
      <c r="X227" s="59" t="str">
        <f>algandmed!AQ227</f>
        <v>Proovi ei saa võtta. VPA-st pole kunagi proove võetud.</v>
      </c>
      <c r="Y227" s="59" t="str">
        <f>algandmed!AR227</f>
        <v>-</v>
      </c>
      <c r="Z227" s="59" t="str">
        <f>algandmed!AS227</f>
        <v>VPA tuleb puhastada settest ja nõuetekohaselt likvideerida. VPA taastamine pole otstarbekas.</v>
      </c>
      <c r="AA227" s="59" t="str">
        <f>algandmed!AT227</f>
        <v>Tapa sõjaväelennuvälja petroolireostus</v>
      </c>
    </row>
    <row r="228" spans="1:27">
      <c r="A228" t="str">
        <f>algandmed!A228</f>
        <v>19912</v>
      </c>
      <c r="B228" t="str">
        <f>algandmed!B228</f>
        <v>PA-42</v>
      </c>
      <c r="C228" t="str">
        <f>algandmed!C228</f>
        <v>JRA0000001</v>
      </c>
      <c r="D228" t="str">
        <f>algandmed!D228</f>
        <v>Tapa sõjaväelennuväli</v>
      </c>
      <c r="E228" s="59">
        <f>algandmed!E228</f>
        <v>611992.43000000005</v>
      </c>
      <c r="F228" s="59">
        <f>algandmed!F228</f>
        <v>6569508.3499999996</v>
      </c>
      <c r="G228" t="str">
        <f>algandmed!G228</f>
        <v>79001:001:0549</v>
      </c>
      <c r="H228">
        <f>algandmed!H228</f>
        <v>101.65</v>
      </c>
      <c r="I228">
        <f>algandmed!I228</f>
        <v>0</v>
      </c>
      <c r="J228">
        <f>algandmed!J228</f>
        <v>0</v>
      </c>
      <c r="K228">
        <f>algandmed!K228</f>
        <v>12.7</v>
      </c>
      <c r="L228">
        <f>algandmed!L228</f>
        <v>5.6099999999999994</v>
      </c>
      <c r="M228">
        <f>algandmed!M228</f>
        <v>96.04</v>
      </c>
      <c r="N228" s="63">
        <f>algandmed!N228</f>
        <v>35411</v>
      </c>
      <c r="O228" t="str">
        <f>algandmed!O228</f>
        <v>Metall 168mm: +0,7-2,3m; 151mm: F 2,3-12,7m</v>
      </c>
      <c r="P228" s="59" t="str">
        <f>algandmed!AI228</f>
        <v>Eesti Vabariik</v>
      </c>
      <c r="Q228" s="59" t="str">
        <f>algandmed!AJ228</f>
        <v>-</v>
      </c>
      <c r="R228" s="59">
        <f>algandmed!AK228</f>
        <v>0</v>
      </c>
      <c r="S228" s="59">
        <f>algandmed!AL228</f>
        <v>0</v>
      </c>
      <c r="T228" s="59" t="str">
        <f>algandmed!AM228</f>
        <v>Lääne-Viru</v>
      </c>
      <c r="U228" s="59" t="str">
        <f>algandmed!AN228</f>
        <v>Tapa linn</v>
      </c>
      <c r="V228" s="59" t="str">
        <f>algandmed!AO228</f>
        <v>Avariis</v>
      </c>
      <c r="W228" s="59" t="str">
        <f>algandmed!AP228</f>
        <v>Manteltoru ülemine osa on välja tõmmatud, manteltoru algab 25cm allpool maapinda ja osaliselt on VPA kinni varisenud.</v>
      </c>
      <c r="X228" s="59" t="str">
        <f>algandmed!AQ228</f>
        <v>Proovi ei saa võtta. VPA-st pole kunagi proove võetud.</v>
      </c>
      <c r="Y228" s="59" t="str">
        <f>algandmed!AR228</f>
        <v>-</v>
      </c>
      <c r="Z228" s="59" t="str">
        <f>algandmed!AS228</f>
        <v>Avada VPA suue, puhastada VPA settest ja paigaldada uus kaitsetoru ja päis. Jätkata seiret</v>
      </c>
      <c r="AA228" s="59" t="str">
        <f>algandmed!AT228</f>
        <v>Tapa sõjaväelennuvälja petroolireostus</v>
      </c>
    </row>
    <row r="229" spans="1:27">
      <c r="A229">
        <f>algandmed!A229</f>
        <v>0</v>
      </c>
      <c r="B229" t="str">
        <f>algandmed!B229</f>
        <v>PK-78</v>
      </c>
      <c r="C229" t="str">
        <f>algandmed!C229</f>
        <v>JRA0000001</v>
      </c>
      <c r="D229" t="str">
        <f>algandmed!D229</f>
        <v>Tapa sõjaväelennuväli</v>
      </c>
      <c r="E229" s="59">
        <f>algandmed!E229</f>
        <v>613337.18999999994</v>
      </c>
      <c r="F229" s="59">
        <f>algandmed!F229</f>
        <v>6570050.7599999998</v>
      </c>
      <c r="G229" t="str">
        <f>algandmed!G229</f>
        <v>79101:017:0045</v>
      </c>
      <c r="H229">
        <f>algandmed!H229</f>
        <v>0</v>
      </c>
      <c r="I229">
        <f>algandmed!I229</f>
        <v>100.24</v>
      </c>
      <c r="J229">
        <f>algandmed!J229</f>
        <v>0</v>
      </c>
      <c r="K229">
        <f>algandmed!K229</f>
        <v>0</v>
      </c>
      <c r="L229">
        <f>algandmed!L229</f>
        <v>6.55</v>
      </c>
      <c r="M229">
        <f>algandmed!M229</f>
        <v>93.76</v>
      </c>
      <c r="N229" s="63">
        <f>algandmed!N229</f>
        <v>41460</v>
      </c>
      <c r="O229">
        <f>algandmed!O229</f>
        <v>0</v>
      </c>
      <c r="P229" s="59" t="str">
        <f>algandmed!AI229</f>
        <v>Eesti Vabariik; AS Eesti Raudtee</v>
      </c>
      <c r="Q229" s="59" t="str">
        <f>algandmed!AJ229</f>
        <v>-; 11575838</v>
      </c>
      <c r="R229" s="59" t="str">
        <f>algandmed!AK229</f>
        <v>5228579 Gunnar Trofimov; 6158610; 5106295 Peeter Seliste; raudtee@evr.ee</v>
      </c>
      <c r="S229" s="59">
        <f>algandmed!AL229</f>
        <v>0</v>
      </c>
      <c r="T229" s="59" t="str">
        <f>algandmed!AM229</f>
        <v>Lääne-Viru</v>
      </c>
      <c r="U229" s="59" t="str">
        <f>algandmed!AN229</f>
        <v>Tapa linn</v>
      </c>
      <c r="V229" s="59" t="str">
        <f>algandmed!AO229</f>
        <v>Avariis</v>
      </c>
      <c r="W229" s="59" t="str">
        <f>algandmed!AP229</f>
        <v>VPA kaitsetoru on katki sõidetud raudteeäärsete tööde tulemusel.</v>
      </c>
      <c r="X229" s="59" t="str">
        <f>algandmed!AQ229</f>
        <v>VPA on olnud tõenäoliselt raudtee ülesõidu juures olnud valvemajakese veevarustuse puurkaev. Kasutati Tapa lennuvälja põhjaveereostuse VPA-na. VPA-st pole kunagi proove võetud.</v>
      </c>
      <c r="Y229" s="59" t="str">
        <f>algandmed!AR229</f>
        <v>-</v>
      </c>
      <c r="Z229" s="59" t="str">
        <f>algandmed!AS229</f>
        <v>VPA tuleb puhastada settest ja nõuetekohaselt likvideerida. VPA taastamine pole otstarbekas.</v>
      </c>
      <c r="AA229" s="59" t="str">
        <f>algandmed!AT229</f>
        <v>Tapa sõjaväelennuvälja petroolireostus</v>
      </c>
    </row>
    <row r="230" spans="1:27">
      <c r="A230">
        <f>algandmed!A230</f>
        <v>0</v>
      </c>
      <c r="B230" t="str">
        <f>algandmed!B230</f>
        <v>P-1</v>
      </c>
      <c r="C230" t="str">
        <f>algandmed!C230</f>
        <v>JRA0000001</v>
      </c>
      <c r="D230" t="str">
        <f>algandmed!D230</f>
        <v>Tapa sõjaväelennuväli - I väljak</v>
      </c>
      <c r="E230" s="59">
        <f>algandmed!E230</f>
        <v>612517.77</v>
      </c>
      <c r="F230" s="59">
        <f>algandmed!F230</f>
        <v>6569122.3600000003</v>
      </c>
      <c r="G230" t="str">
        <f>algandmed!G230</f>
        <v>79101:016:0150</v>
      </c>
      <c r="H230">
        <f>algandmed!H230</f>
        <v>101.15</v>
      </c>
      <c r="I230">
        <f>algandmed!I230</f>
        <v>0.19</v>
      </c>
      <c r="J230">
        <f>algandmed!J230</f>
        <v>13.5</v>
      </c>
      <c r="K230">
        <f>algandmed!K230</f>
        <v>13.2</v>
      </c>
      <c r="L230">
        <f>algandmed!L230</f>
        <v>5.73</v>
      </c>
      <c r="M230">
        <f>algandmed!M230</f>
        <v>95.42</v>
      </c>
      <c r="N230" s="63">
        <f>algandmed!N230</f>
        <v>42853</v>
      </c>
      <c r="O230" t="str">
        <f>algandmed!O230</f>
        <v>Metall 168mm: +0,2-1,9m; 168mm: F 1,9-12,0m; 151mm: F 12,0-13,2m</v>
      </c>
      <c r="P230" s="59" t="str">
        <f>algandmed!AI230</f>
        <v>Eesti Vabariik</v>
      </c>
      <c r="Q230" s="59" t="str">
        <f>algandmed!AJ230</f>
        <v>-</v>
      </c>
      <c r="R230" s="59" t="str">
        <f>algandmed!AK230</f>
        <v>7170571 Andri.Uprus@kaitseinvesteeringud.ee; Jaanika.Hain@kaitseinvesteeringud.ee</v>
      </c>
      <c r="S230" s="59">
        <f>algandmed!AL230</f>
        <v>0</v>
      </c>
      <c r="T230" s="59" t="str">
        <f>algandmed!AM230</f>
        <v>Lääne-Viru</v>
      </c>
      <c r="U230" s="59" t="str">
        <f>algandmed!AN230</f>
        <v>Tapa linn</v>
      </c>
      <c r="V230" s="59" t="str">
        <f>algandmed!AO230</f>
        <v>Korras</v>
      </c>
      <c r="W230" s="59" t="str">
        <f>algandmed!AP230</f>
        <v>PA on terve. Avamiseks kettvõti, manteltoru päis on keere keermes. Veepinnal on 1cm paksune naftasaaduste kiht.</v>
      </c>
      <c r="X230" s="59" t="str">
        <f>algandmed!AQ230</f>
        <v>Proovi ei võeta, kuna see iseloomustaks vaid naftasaaduste lahustuvust vees.</v>
      </c>
      <c r="Y230" s="59" t="str">
        <f>algandmed!AR230</f>
        <v>-</v>
      </c>
      <c r="Z230" s="59" t="str">
        <f>algandmed!AS230</f>
        <v>PA tuleb puhastada settest ja nõuetekohaselt likvideerida.</v>
      </c>
      <c r="AA230" s="59" t="str">
        <f>algandmed!AT230</f>
        <v>Tapa sõjaväelennuvälja petroolireostus</v>
      </c>
    </row>
    <row r="231" spans="1:27">
      <c r="A231">
        <f>algandmed!A231</f>
        <v>0</v>
      </c>
      <c r="B231" t="str">
        <f>algandmed!B231</f>
        <v>P-2</v>
      </c>
      <c r="C231" t="str">
        <f>algandmed!C231</f>
        <v>JRA0000001</v>
      </c>
      <c r="D231" t="str">
        <f>algandmed!D231</f>
        <v>Tapa sõjaväelennuväli - I väljak</v>
      </c>
      <c r="E231" s="59">
        <f>algandmed!E231</f>
        <v>612518.81000000006</v>
      </c>
      <c r="F231" s="59">
        <f>algandmed!F231</f>
        <v>6569149.2599999998</v>
      </c>
      <c r="G231" t="str">
        <f>algandmed!G231</f>
        <v>79101:016:0150</v>
      </c>
      <c r="H231">
        <f>algandmed!H231</f>
        <v>101.57000000000001</v>
      </c>
      <c r="I231">
        <f>algandmed!I231</f>
        <v>0.89</v>
      </c>
      <c r="J231">
        <f>algandmed!J231</f>
        <v>12.95</v>
      </c>
      <c r="K231">
        <f>algandmed!K231</f>
        <v>12.8</v>
      </c>
      <c r="L231">
        <f>algandmed!L231</f>
        <v>6.17</v>
      </c>
      <c r="M231">
        <f>algandmed!M231</f>
        <v>95.4</v>
      </c>
      <c r="N231" s="63">
        <f>algandmed!N231</f>
        <v>42853</v>
      </c>
      <c r="O231" t="str">
        <f>algandmed!O231</f>
        <v>Metall 168mm: +0,84-1,0m; 168mm: F 1,0-12,10; 151mm: F 12,1-12,8m</v>
      </c>
      <c r="P231" s="59" t="str">
        <f>algandmed!AI231</f>
        <v>Eesti Vabariik</v>
      </c>
      <c r="Q231" s="59" t="str">
        <f>algandmed!AJ231</f>
        <v>-</v>
      </c>
      <c r="R231" s="59" t="str">
        <f>algandmed!AK231</f>
        <v>7170571 Andri.Uprus@kaitseinvesteeringud.ee; Jaanika.Hain@kaitseinvesteeringud.ee</v>
      </c>
      <c r="S231" s="59">
        <f>algandmed!AL231</f>
        <v>0</v>
      </c>
      <c r="T231" s="59" t="str">
        <f>algandmed!AM231</f>
        <v>Lääne-Viru</v>
      </c>
      <c r="U231" s="59" t="str">
        <f>algandmed!AN231</f>
        <v>Tapa linn</v>
      </c>
      <c r="V231" s="59" t="str">
        <f>algandmed!AO231</f>
        <v>Korras</v>
      </c>
      <c r="W231" s="59" t="str">
        <f>algandmed!AP231</f>
        <v>PA on terve. Avamiseks kettvõti, manteltoru päis on keere keermes. Veepinnal naftasaaduste kile.</v>
      </c>
      <c r="X231" s="59" t="str">
        <f>algandmed!AQ231</f>
        <v>Proovi ei võeta, kuna see iseloomustaks vaid naftasaaduste lahustuvust vees.</v>
      </c>
      <c r="Y231" s="59" t="str">
        <f>algandmed!AR231</f>
        <v>-</v>
      </c>
      <c r="Z231" s="59" t="str">
        <f>algandmed!AS231</f>
        <v>PA tuleb puhastada settest ja nõuetekohaselt likvideerida.</v>
      </c>
      <c r="AA231" s="59" t="str">
        <f>algandmed!AT231</f>
        <v>Tapa sõjaväelennuvälja petroolireostus</v>
      </c>
    </row>
    <row r="232" spans="1:27">
      <c r="A232">
        <f>algandmed!A232</f>
        <v>0</v>
      </c>
      <c r="B232" t="str">
        <f>algandmed!B232</f>
        <v>P-3</v>
      </c>
      <c r="C232" t="str">
        <f>algandmed!C232</f>
        <v>JRA0000001</v>
      </c>
      <c r="D232" t="str">
        <f>algandmed!D232</f>
        <v>Tapa sõjaväelennuväli - I väljak</v>
      </c>
      <c r="E232" s="59">
        <f>algandmed!E232</f>
        <v>612541</v>
      </c>
      <c r="F232" s="59">
        <f>algandmed!F232</f>
        <v>6569136.1600000001</v>
      </c>
      <c r="G232" t="str">
        <f>algandmed!G232</f>
        <v>79101:016:0150</v>
      </c>
      <c r="H232">
        <f>algandmed!H232</f>
        <v>100.79</v>
      </c>
      <c r="I232">
        <f>algandmed!I232</f>
        <v>0.37</v>
      </c>
      <c r="J232">
        <f>algandmed!J232</f>
        <v>13</v>
      </c>
      <c r="K232">
        <f>algandmed!K232</f>
        <v>13</v>
      </c>
      <c r="L232">
        <f>algandmed!L232</f>
        <v>5.34</v>
      </c>
      <c r="M232">
        <f>algandmed!M232</f>
        <v>95.45</v>
      </c>
      <c r="N232" s="63">
        <f>algandmed!N232</f>
        <v>42853</v>
      </c>
      <c r="O232" t="str">
        <f>algandmed!O232</f>
        <v>Metall 168mm: +0,35-1,4m; 168mm: F 1,4-13,0m</v>
      </c>
      <c r="P232" s="59" t="str">
        <f>algandmed!AI232</f>
        <v>Eesti Vabariik</v>
      </c>
      <c r="Q232" s="59" t="str">
        <f>algandmed!AJ232</f>
        <v>-</v>
      </c>
      <c r="R232" s="59" t="str">
        <f>algandmed!AK232</f>
        <v>7170571 Andri.Uprus@kaitseinvesteeringud.ee; Jaanika.Hain@kaitseinvesteeringud.ee</v>
      </c>
      <c r="S232" s="59">
        <f>algandmed!AL232</f>
        <v>0</v>
      </c>
      <c r="T232" s="59" t="str">
        <f>algandmed!AM232</f>
        <v>Lääne-Viru</v>
      </c>
      <c r="U232" s="59" t="str">
        <f>algandmed!AN232</f>
        <v>Tapa linn</v>
      </c>
      <c r="V232" s="59" t="str">
        <f>algandmed!AO232</f>
        <v>Korras</v>
      </c>
      <c r="W232" s="59" t="str">
        <f>algandmed!AP232</f>
        <v>PA on terve, päis vigastatud ja lahtiselt toru peal. Torul uus kõrgus 3cm madalam (100,79). Veepinnal oli 1,5cm paksune naftasaaduste kiht. Algne sügavus oli oli 13,0m.</v>
      </c>
      <c r="X232" s="59" t="str">
        <f>algandmed!AQ232</f>
        <v>Proovi ei võeta, kuna see iseloomustaks vaid naftasaaduste lahustuvust vees.</v>
      </c>
      <c r="Y232" s="59" t="str">
        <f>algandmed!AR232</f>
        <v>-</v>
      </c>
      <c r="Z232" s="59" t="str">
        <f>algandmed!AS232</f>
        <v>PA tuleb puhastada settest ja nõuetekohaselt likvideerida.</v>
      </c>
      <c r="AA232" s="59" t="str">
        <f>algandmed!AT232</f>
        <v>Tapa sõjaväelennuvälja petroolireostus</v>
      </c>
    </row>
    <row r="233" spans="1:27">
      <c r="A233">
        <f>algandmed!A233</f>
        <v>0</v>
      </c>
      <c r="B233" t="str">
        <f>algandmed!B233</f>
        <v>T-3</v>
      </c>
      <c r="C233" t="str">
        <f>algandmed!C233</f>
        <v>JRA0000001</v>
      </c>
      <c r="D233" t="str">
        <f>algandmed!D233</f>
        <v>Tapa sõjaväelennuväli - I väljak</v>
      </c>
      <c r="E233" s="59">
        <f>algandmed!E233</f>
        <v>612501.71</v>
      </c>
      <c r="F233" s="59">
        <f>algandmed!F233</f>
        <v>6569147.7999999998</v>
      </c>
      <c r="G233" t="str">
        <f>algandmed!G233</f>
        <v>79101:016:0150</v>
      </c>
      <c r="H233">
        <f>algandmed!H233</f>
        <v>101.39</v>
      </c>
      <c r="I233">
        <f>algandmed!I233</f>
        <v>0.56999999999999995</v>
      </c>
      <c r="J233">
        <f>algandmed!J233</f>
        <v>10.199999999999999</v>
      </c>
      <c r="K233">
        <f>algandmed!K233</f>
        <v>10.3</v>
      </c>
      <c r="L233">
        <f>algandmed!L233</f>
        <v>5.79</v>
      </c>
      <c r="M233">
        <f>algandmed!M233</f>
        <v>95.6</v>
      </c>
      <c r="N233" s="63">
        <f>algandmed!N233</f>
        <v>42853</v>
      </c>
      <c r="O233" t="str">
        <f>algandmed!O233</f>
        <v>Metall 168mm: +0,5-1,95m; 151mm: F 1,95-10,30</v>
      </c>
      <c r="P233" s="59" t="str">
        <f>algandmed!AI233</f>
        <v>Eesti Vabariik</v>
      </c>
      <c r="Q233" s="59" t="str">
        <f>algandmed!AJ233</f>
        <v>-</v>
      </c>
      <c r="R233" s="59" t="str">
        <f>algandmed!AK233</f>
        <v>7170571 Andri.Uprus@kaitseinvesteeringud.ee; Jaanika.Hain@kaitseinvesteeringud.ee</v>
      </c>
      <c r="S233" s="59">
        <f>algandmed!AL233</f>
        <v>0</v>
      </c>
      <c r="T233" s="59" t="str">
        <f>algandmed!AM233</f>
        <v>Lääne-Viru</v>
      </c>
      <c r="U233" s="59" t="str">
        <f>algandmed!AN233</f>
        <v>Tapa linn</v>
      </c>
      <c r="V233" s="59" t="str">
        <f>algandmed!AO233</f>
        <v>Korras</v>
      </c>
      <c r="W233" s="59" t="str">
        <f>algandmed!AP233</f>
        <v>PA on terve. Avamiseks kettvõti, manteltoru päis on keere keermes. Veepinnal on 1,5cm paksune naftasaaduste kiht.</v>
      </c>
      <c r="X233" s="59" t="str">
        <f>algandmed!AQ233</f>
        <v>Proovi ei võeta, kuna see iseloomustaks vaid naftasaaduste lahustuvust vees. PA-st pole kunagi proove võetud.</v>
      </c>
      <c r="Y233" s="59" t="str">
        <f>algandmed!AR233</f>
        <v>-</v>
      </c>
      <c r="Z233" s="59" t="str">
        <f>algandmed!AS233</f>
        <v>PA tuleb puhastada settest ja nõuetekohaselt likvideerida.</v>
      </c>
      <c r="AA233" s="59" t="str">
        <f>algandmed!AT233</f>
        <v>Tapa sõjaväelennuvälja petroolireostus</v>
      </c>
    </row>
    <row r="234" spans="1:27">
      <c r="A234">
        <f>algandmed!A234</f>
        <v>0</v>
      </c>
      <c r="B234" t="str">
        <f>algandmed!B234</f>
        <v>T-4</v>
      </c>
      <c r="C234" t="str">
        <f>algandmed!C234</f>
        <v>JRA0000001</v>
      </c>
      <c r="D234" t="str">
        <f>algandmed!D234</f>
        <v>Tapa sõjaväelennuväli - I väljak</v>
      </c>
      <c r="E234" s="59">
        <f>algandmed!E234</f>
        <v>612524.91</v>
      </c>
      <c r="F234" s="59">
        <f>algandmed!F234</f>
        <v>6569105.1600000001</v>
      </c>
      <c r="G234" t="str">
        <f>algandmed!G234</f>
        <v>79101:016:0150</v>
      </c>
      <c r="H234">
        <f>algandmed!H234</f>
        <v>101.42</v>
      </c>
      <c r="I234">
        <f>algandmed!I234</f>
        <v>0.38</v>
      </c>
      <c r="J234">
        <f>algandmed!J234</f>
        <v>9.64</v>
      </c>
      <c r="K234">
        <f>algandmed!K234</f>
        <v>10.4</v>
      </c>
      <c r="L234">
        <f>algandmed!L234</f>
        <v>6.01</v>
      </c>
      <c r="M234">
        <f>algandmed!M234</f>
        <v>95.41</v>
      </c>
      <c r="N234" s="63">
        <f>algandmed!N234</f>
        <v>42853</v>
      </c>
      <c r="O234" t="str">
        <f>algandmed!O234</f>
        <v>Metall 168mm: +0,3-1,6m; 151mm: F 1,6-10,40m</v>
      </c>
      <c r="P234" s="59" t="str">
        <f>algandmed!AI234</f>
        <v>Eesti Vabariik</v>
      </c>
      <c r="Q234" s="59" t="str">
        <f>algandmed!AJ234</f>
        <v>-</v>
      </c>
      <c r="R234" s="59" t="str">
        <f>algandmed!AK234</f>
        <v>7170571 Andri.Uprus@kaitseinvesteeringud.ee; Jaanika.Hain@kaitseinvesteeringud.ee</v>
      </c>
      <c r="S234" s="59">
        <f>algandmed!AL234</f>
        <v>0</v>
      </c>
      <c r="T234" s="59" t="str">
        <f>algandmed!AM234</f>
        <v>Lääne-Viru</v>
      </c>
      <c r="U234" s="59" t="str">
        <f>algandmed!AN234</f>
        <v>Tapa linn</v>
      </c>
      <c r="V234" s="59" t="str">
        <f>algandmed!AO234</f>
        <v>Korras</v>
      </c>
      <c r="W234" s="59" t="str">
        <f>algandmed!AP234</f>
        <v>PA on terve. Avamiseks kettvõti, manteltoru päis on keere keermes. Veepinnal on 0,5cm paksune naftasaaduste kiht, põhjas pehme sete. Algne sügavus oli oli 10,4m.</v>
      </c>
      <c r="X234" s="59" t="str">
        <f>algandmed!AQ234</f>
        <v>Proovi ei võeta, kuna see iseloomustaks vaid naftasaaduste lahustuvust vees. PA-st pole kunagi proove võetud.</v>
      </c>
      <c r="Y234" s="59" t="str">
        <f>algandmed!AR234</f>
        <v>-</v>
      </c>
      <c r="Z234" s="59" t="str">
        <f>algandmed!AS234</f>
        <v>PA tuleb puhastada settest ja nõuetekohaselt likvideerida.</v>
      </c>
      <c r="AA234" s="59" t="str">
        <f>algandmed!AT234</f>
        <v>Tapa sõjaväelennuvälja petroolireostus</v>
      </c>
    </row>
    <row r="235" spans="1:27">
      <c r="A235">
        <f>algandmed!A235</f>
        <v>0</v>
      </c>
      <c r="B235" t="str">
        <f>algandmed!B235</f>
        <v>T-5</v>
      </c>
      <c r="C235" t="str">
        <f>algandmed!C235</f>
        <v>JRA0000001</v>
      </c>
      <c r="D235" t="str">
        <f>algandmed!D235</f>
        <v>Tapa sõjaväelennuväli - I väljak</v>
      </c>
      <c r="E235" s="59">
        <f>algandmed!E235</f>
        <v>612522.13</v>
      </c>
      <c r="F235" s="59">
        <f>algandmed!F235</f>
        <v>6569156.21</v>
      </c>
      <c r="G235" t="str">
        <f>algandmed!G235</f>
        <v>79101:016:0150</v>
      </c>
      <c r="H235">
        <f>algandmed!H235</f>
        <v>101.04</v>
      </c>
      <c r="I235">
        <f>algandmed!I235</f>
        <v>0.41</v>
      </c>
      <c r="J235">
        <f>algandmed!J235</f>
        <v>10.1</v>
      </c>
      <c r="K235">
        <f>algandmed!K235</f>
        <v>10</v>
      </c>
      <c r="L235">
        <f>algandmed!L235</f>
        <v>5.46</v>
      </c>
      <c r="M235">
        <f>algandmed!M235</f>
        <v>95.580000000000013</v>
      </c>
      <c r="N235" s="63">
        <f>algandmed!N235</f>
        <v>42853</v>
      </c>
      <c r="O235" t="str">
        <f>algandmed!O235</f>
        <v>Metall 168mm: +0,45-1,9m; 151mm: F 1,9-10,0m</v>
      </c>
      <c r="P235" s="59" t="str">
        <f>algandmed!AI235</f>
        <v>Eesti Vabariik</v>
      </c>
      <c r="Q235" s="59" t="str">
        <f>algandmed!AJ235</f>
        <v>-</v>
      </c>
      <c r="R235" s="59" t="str">
        <f>algandmed!AK235</f>
        <v>7170571 Andri.Uprus@kaitseinvesteeringud.ee; Jaanika.Hain@kaitseinvesteeringud.ee</v>
      </c>
      <c r="S235" s="59">
        <f>algandmed!AL235</f>
        <v>0</v>
      </c>
      <c r="T235" s="59" t="str">
        <f>algandmed!AM235</f>
        <v>Lääne-Viru</v>
      </c>
      <c r="U235" s="59" t="str">
        <f>algandmed!AN235</f>
        <v>Tapa linn</v>
      </c>
      <c r="V235" s="59" t="str">
        <f>algandmed!AO235</f>
        <v>Korras</v>
      </c>
      <c r="W235" s="59" t="str">
        <f>algandmed!AP235</f>
        <v>PA on terve. Avamiseks kettvõti, manteltoru päis on keere keermes. Veepinnal on 7cm paksune naftasaaduste kiht.</v>
      </c>
      <c r="X235" s="59" t="str">
        <f>algandmed!AQ235</f>
        <v>Proovi ei võeta, kuna see iseloomustaks vaid naftasaaduste lahustuvust vees. PA-st pole kunagi proove võetud.</v>
      </c>
      <c r="Y235" s="59" t="str">
        <f>algandmed!AR235</f>
        <v>-</v>
      </c>
      <c r="Z235" s="59" t="str">
        <f>algandmed!AS235</f>
        <v>PA tuleb puhastada settest ja nõuetekohaselt likvideerida.</v>
      </c>
      <c r="AA235" s="59" t="str">
        <f>algandmed!AT235</f>
        <v>Tapa sõjaväelennuvälja petroolireostus</v>
      </c>
    </row>
    <row r="236" spans="1:27">
      <c r="A236">
        <f>algandmed!A236</f>
        <v>0</v>
      </c>
      <c r="B236" t="str">
        <f>algandmed!B236</f>
        <v>T-7</v>
      </c>
      <c r="C236" t="str">
        <f>algandmed!C236</f>
        <v>JRA0000001</v>
      </c>
      <c r="D236" t="str">
        <f>algandmed!D236</f>
        <v>Tapa sõjaväelennuväli - I väljak</v>
      </c>
      <c r="E236" s="59">
        <f>algandmed!E236</f>
        <v>612544.93000000005</v>
      </c>
      <c r="F236" s="59">
        <f>algandmed!F236</f>
        <v>6569128.8099999996</v>
      </c>
      <c r="G236" t="str">
        <f>algandmed!G236</f>
        <v>79101:016:0150</v>
      </c>
      <c r="H236">
        <f>algandmed!H236</f>
        <v>101.05</v>
      </c>
      <c r="I236">
        <f>algandmed!I236</f>
        <v>0.46</v>
      </c>
      <c r="J236">
        <f>algandmed!J236</f>
        <v>10.130000000000001</v>
      </c>
      <c r="K236">
        <f>algandmed!K236</f>
        <v>10</v>
      </c>
      <c r="L236">
        <f>algandmed!L236</f>
        <v>5.53</v>
      </c>
      <c r="M236">
        <f>algandmed!M236</f>
        <v>95.52</v>
      </c>
      <c r="N236" s="63">
        <f>algandmed!N236</f>
        <v>42853</v>
      </c>
      <c r="O236" t="str">
        <f>algandmed!O236</f>
        <v>Metall 168mm: +0,5-1,6m; 151mm: F 1,6-10,0m</v>
      </c>
      <c r="P236" s="59" t="str">
        <f>algandmed!AI236</f>
        <v>Eesti Vabariik</v>
      </c>
      <c r="Q236" s="59" t="str">
        <f>algandmed!AJ236</f>
        <v>-</v>
      </c>
      <c r="R236" s="59" t="str">
        <f>algandmed!AK236</f>
        <v>7170571 Andri.Uprus@kaitseinvesteeringud.ee; Jaanika.Hain@kaitseinvesteeringud.ee</v>
      </c>
      <c r="S236" s="59">
        <f>algandmed!AL236</f>
        <v>0</v>
      </c>
      <c r="T236" s="59" t="str">
        <f>algandmed!AM236</f>
        <v>Lääne-Viru</v>
      </c>
      <c r="U236" s="59" t="str">
        <f>algandmed!AN236</f>
        <v>Tapa linn</v>
      </c>
      <c r="V236" s="59" t="str">
        <f>algandmed!AO236</f>
        <v>Korras</v>
      </c>
      <c r="W236" s="59" t="str">
        <f>algandmed!AP236</f>
        <v>PA on terve. Päis on katki sõidetud, kuid ei sega avamist. Avamiseks kettvõti, manteltoru päis on keere keermes. Veepinnal naftasaaduste kihti pole.</v>
      </c>
      <c r="X236" s="59" t="str">
        <f>algandmed!AQ236</f>
        <v>Proov võeti pumbaga MP-1. PA-st pole kunagi proove võetud.</v>
      </c>
      <c r="Y236" s="59" t="str">
        <f>algandmed!AR236</f>
        <v>Proovi võtmisel 14.09.2017 oli vett PA-s 43l, pumba sügavus 10,3m manteltoru otsast. Proov võeti pärast 4-kordse veekoguse välja pumpamist (10 minutit) sagedusel 250Hz. q 0,29. S 0,14</v>
      </c>
      <c r="Z236" s="59" t="str">
        <f>algandmed!AS236</f>
        <v>PA tuleb puhastada settest ja nõuetekohaselt likvideerida.</v>
      </c>
      <c r="AA236" s="59" t="str">
        <f>algandmed!AT236</f>
        <v>Tapa sõjaväelennuvälja petroolireostus</v>
      </c>
    </row>
    <row r="237" spans="1:27">
      <c r="A237">
        <f>algandmed!A237</f>
        <v>0</v>
      </c>
      <c r="B237" t="str">
        <f>algandmed!B237</f>
        <v>T-8</v>
      </c>
      <c r="C237" t="str">
        <f>algandmed!C237</f>
        <v>JRA0000001</v>
      </c>
      <c r="D237" t="str">
        <f>algandmed!D237</f>
        <v>Tapa sõjaväelennuväli - I väljak</v>
      </c>
      <c r="E237" s="59">
        <f>algandmed!E237</f>
        <v>612556.1</v>
      </c>
      <c r="F237" s="59">
        <f>algandmed!F237</f>
        <v>6569166.0700000003</v>
      </c>
      <c r="G237" t="str">
        <f>algandmed!G237</f>
        <v>79101:016:0150</v>
      </c>
      <c r="H237">
        <f>algandmed!H237</f>
        <v>100.83</v>
      </c>
      <c r="I237">
        <f>algandmed!I237</f>
        <v>0.44</v>
      </c>
      <c r="J237">
        <f>algandmed!J237</f>
        <v>10.5</v>
      </c>
      <c r="K237">
        <f>algandmed!K237</f>
        <v>10.5</v>
      </c>
      <c r="L237">
        <f>algandmed!L237</f>
        <v>5.32</v>
      </c>
      <c r="M237">
        <f>algandmed!M237</f>
        <v>95.509999999999991</v>
      </c>
      <c r="N237" s="63">
        <f>algandmed!N237</f>
        <v>42853</v>
      </c>
      <c r="O237" t="str">
        <f>algandmed!O237</f>
        <v>Metall 168mm: +0,45-1,7m; 151mm: F 1,7-10,50m</v>
      </c>
      <c r="P237" s="59" t="str">
        <f>algandmed!AI237</f>
        <v>Eesti Vabariik</v>
      </c>
      <c r="Q237" s="59" t="str">
        <f>algandmed!AJ237</f>
        <v>-</v>
      </c>
      <c r="R237" s="59" t="str">
        <f>algandmed!AK237</f>
        <v>7170571 Andri.Uprus@kaitseinvesteeringud.ee; Jaanika.Hain@kaitseinvesteeringud.ee</v>
      </c>
      <c r="S237" s="59">
        <f>algandmed!AL237</f>
        <v>0</v>
      </c>
      <c r="T237" s="59" t="str">
        <f>algandmed!AM237</f>
        <v>Lääne-Viru</v>
      </c>
      <c r="U237" s="59" t="str">
        <f>algandmed!AN237</f>
        <v>Tapa linn</v>
      </c>
      <c r="V237" s="59" t="str">
        <f>algandmed!AO237</f>
        <v>Korras</v>
      </c>
      <c r="W237" s="59" t="str">
        <f>algandmed!AP237</f>
        <v>PA on terve. Avamiseks kettvõti, manteltoru päis on keere keermes. Veepinnal on 2cm paksune naftasaaduste kiht.</v>
      </c>
      <c r="X237" s="59" t="str">
        <f>algandmed!AQ237</f>
        <v>Proovi ei võeta, kuna see iseloomustaks vaid naftasaaduste lahustuvust vees. PA-st pole kunagi proove võetud.</v>
      </c>
      <c r="Y237" s="59" t="str">
        <f>algandmed!AR237</f>
        <v>-</v>
      </c>
      <c r="Z237" s="59" t="str">
        <f>algandmed!AS237</f>
        <v>PA tuleb puhastada settest ja nõuetekohaselt likvideerida.</v>
      </c>
      <c r="AA237" s="59" t="str">
        <f>algandmed!AT237</f>
        <v>Tapa sõjaväelennuvälja petroolireostus</v>
      </c>
    </row>
    <row r="238" spans="1:27">
      <c r="A238" t="str">
        <f>algandmed!A238</f>
        <v>19890</v>
      </c>
      <c r="B238" t="str">
        <f>algandmed!B238</f>
        <v>T-9</v>
      </c>
      <c r="C238" t="str">
        <f>algandmed!C238</f>
        <v>JRA0000001</v>
      </c>
      <c r="D238" t="str">
        <f>algandmed!D238</f>
        <v>Tapa sõjaväelennuväli - I väljak</v>
      </c>
      <c r="E238" s="59">
        <f>algandmed!E238</f>
        <v>612561</v>
      </c>
      <c r="F238" s="59">
        <f>algandmed!F238</f>
        <v>6569096</v>
      </c>
      <c r="G238" t="str">
        <f>algandmed!G238</f>
        <v>79101:016:0150</v>
      </c>
      <c r="H238">
        <f>algandmed!H238</f>
        <v>100.98</v>
      </c>
      <c r="I238">
        <f>algandmed!I238</f>
        <v>0.5</v>
      </c>
      <c r="J238">
        <f>algandmed!J238</f>
        <v>0</v>
      </c>
      <c r="K238">
        <f>algandmed!K238</f>
        <v>12</v>
      </c>
      <c r="L238">
        <f>algandmed!L238</f>
        <v>2.68</v>
      </c>
      <c r="M238">
        <f>algandmed!M238</f>
        <v>98.3</v>
      </c>
      <c r="N238" s="63">
        <f>algandmed!N238</f>
        <v>35411</v>
      </c>
      <c r="O238" t="str">
        <f>algandmed!O238</f>
        <v>Metall 168mm: +0,5-1,9m; 151mm: F 1,9-12,0m</v>
      </c>
      <c r="P238" s="59" t="str">
        <f>algandmed!AI238</f>
        <v>Eesti Vabariik</v>
      </c>
      <c r="Q238" s="59" t="str">
        <f>algandmed!AJ238</f>
        <v>-</v>
      </c>
      <c r="R238" s="59" t="str">
        <f>algandmed!AK238</f>
        <v>7170571 Andri.Uprus@kaitseinvesteeringud.ee; Jaanika.Hain@kaitseinvesteeringud.ee</v>
      </c>
      <c r="S238" s="59">
        <f>algandmed!AL238</f>
        <v>0</v>
      </c>
      <c r="T238" s="59" t="str">
        <f>algandmed!AM238</f>
        <v>Lääne-Viru</v>
      </c>
      <c r="U238" s="59" t="str">
        <f>algandmed!AN238</f>
        <v>Tapa linn</v>
      </c>
      <c r="V238" s="59" t="str">
        <f>algandmed!AO238</f>
        <v>Hävinud/likvideeritud</v>
      </c>
      <c r="W238" s="59" t="str">
        <f>algandmed!AP238</f>
        <v>PA on hävinud, jäänud tee-ehituse alla.</v>
      </c>
      <c r="X238" s="59" t="str">
        <f>algandmed!AQ238</f>
        <v>-</v>
      </c>
      <c r="Y238" s="59" t="str">
        <f>algandmed!AR238</f>
        <v>-</v>
      </c>
      <c r="Z238" s="59" t="str">
        <f>algandmed!AS238</f>
        <v>PA taastamine pole otstarbekas.</v>
      </c>
      <c r="AA238" s="59" t="str">
        <f>algandmed!AT238</f>
        <v>Tapa sõjaväelennuvälja petroolireostus</v>
      </c>
    </row>
    <row r="239" spans="1:27">
      <c r="A239">
        <f>algandmed!A239</f>
        <v>0</v>
      </c>
      <c r="B239" t="str">
        <f>algandmed!B239</f>
        <v>T-10</v>
      </c>
      <c r="C239" t="str">
        <f>algandmed!C239</f>
        <v>JRA0000001</v>
      </c>
      <c r="D239" t="str">
        <f>algandmed!D239</f>
        <v>Tapa sõjaväelennuväli - I väljak</v>
      </c>
      <c r="E239" s="59">
        <f>algandmed!E239</f>
        <v>612568.02</v>
      </c>
      <c r="F239" s="59">
        <f>algandmed!F239</f>
        <v>6569121.1100000003</v>
      </c>
      <c r="G239" t="str">
        <f>algandmed!G239</f>
        <v>79101:016:0150</v>
      </c>
      <c r="H239">
        <f>algandmed!H239</f>
        <v>100.97</v>
      </c>
      <c r="I239">
        <f>algandmed!I239</f>
        <v>0.61</v>
      </c>
      <c r="J239">
        <f>algandmed!J239</f>
        <v>12.7</v>
      </c>
      <c r="K239">
        <f>algandmed!K239</f>
        <v>12.7</v>
      </c>
      <c r="L239">
        <f>algandmed!L239</f>
        <v>5.52</v>
      </c>
      <c r="M239">
        <f>algandmed!M239</f>
        <v>95.45</v>
      </c>
      <c r="N239" s="63">
        <f>algandmed!N239</f>
        <v>42853</v>
      </c>
      <c r="O239" t="str">
        <f>algandmed!O239</f>
        <v>Metall 168mm: +0,6-2,3m; 151mm: F 2,30-12,70m</v>
      </c>
      <c r="P239" s="59" t="str">
        <f>algandmed!AI239</f>
        <v>Eesti Vabariik</v>
      </c>
      <c r="Q239" s="59" t="str">
        <f>algandmed!AJ239</f>
        <v>-</v>
      </c>
      <c r="R239" s="59" t="str">
        <f>algandmed!AK239</f>
        <v>7170571 Andri.Uprus@kaitseinvesteeringud.ee; Jaanika.Hain@kaitseinvesteeringud.ee</v>
      </c>
      <c r="S239" s="59">
        <f>algandmed!AL239</f>
        <v>0</v>
      </c>
      <c r="T239" s="59" t="str">
        <f>algandmed!AM239</f>
        <v>Lääne-Viru</v>
      </c>
      <c r="U239" s="59" t="str">
        <f>algandmed!AN239</f>
        <v>Tapa linn</v>
      </c>
      <c r="V239" s="59" t="str">
        <f>algandmed!AO239</f>
        <v>Korras</v>
      </c>
      <c r="W239" s="59" t="str">
        <f>algandmed!AP239</f>
        <v>PA on terve. Avamiseks kettvõti, manteltoru päis on keere keermes. Veepinnal 13cm paksune naftasaaduste kiht.</v>
      </c>
      <c r="X239" s="59" t="str">
        <f>algandmed!AQ239</f>
        <v>Proovi ei võeta, kuna see iseloomustaks vaid naftasaaduste lahustuvust vees. PA-st pole kunagi proove võetud.</v>
      </c>
      <c r="Y239" s="59" t="str">
        <f>algandmed!AR239</f>
        <v>-</v>
      </c>
      <c r="Z239" s="59" t="str">
        <f>algandmed!AS239</f>
        <v>PA tuleb puhastada settest ja nõuetekohaselt likvideerida.</v>
      </c>
      <c r="AA239" s="59" t="str">
        <f>algandmed!AT239</f>
        <v>Tapa sõjaväelennuvälja petroolireostus</v>
      </c>
    </row>
    <row r="240" spans="1:27">
      <c r="A240">
        <f>algandmed!A240</f>
        <v>19898</v>
      </c>
      <c r="B240" t="str">
        <f>algandmed!B240</f>
        <v>H-1</v>
      </c>
      <c r="C240" t="str">
        <f>algandmed!C240</f>
        <v>JRA0000001</v>
      </c>
      <c r="D240" t="str">
        <f>algandmed!D240</f>
        <v>Tapa sõjaväelennuväli - II väljak</v>
      </c>
      <c r="E240" s="59">
        <f>algandmed!E240</f>
        <v>611766.66</v>
      </c>
      <c r="F240" s="59">
        <f>algandmed!F240</f>
        <v>6569239.1399999997</v>
      </c>
      <c r="G240" t="str">
        <f>algandmed!G240</f>
        <v>79101:016:0150</v>
      </c>
      <c r="H240">
        <f>algandmed!H240</f>
        <v>102.91</v>
      </c>
      <c r="I240">
        <f>algandmed!I240</f>
        <v>0.61</v>
      </c>
      <c r="J240">
        <f>algandmed!J240</f>
        <v>12</v>
      </c>
      <c r="K240">
        <f>algandmed!K240</f>
        <v>12.2</v>
      </c>
      <c r="L240">
        <f>algandmed!L240</f>
        <v>6.19</v>
      </c>
      <c r="M240">
        <f>algandmed!M240</f>
        <v>96.72</v>
      </c>
      <c r="N240" s="63">
        <f>algandmed!N240</f>
        <v>42859</v>
      </c>
      <c r="O240" t="str">
        <f>algandmed!O240</f>
        <v>Metall 168mm: +0,6-2,7m; 151mm: F 2,70-12,20m</v>
      </c>
      <c r="P240" s="59" t="str">
        <f>algandmed!AI240</f>
        <v>Eesti Vabariik</v>
      </c>
      <c r="Q240" s="59" t="str">
        <f>algandmed!AJ240</f>
        <v>-</v>
      </c>
      <c r="R240" s="59" t="str">
        <f>algandmed!AK240</f>
        <v>7170571 Andri.Uprus@kaitseinvesteeringud.ee; Jaanika.Hain@kaitseinvesteeringud.ee</v>
      </c>
      <c r="S240" s="59">
        <f>algandmed!AL240</f>
        <v>0</v>
      </c>
      <c r="T240" s="59" t="str">
        <f>algandmed!AM240</f>
        <v>Lääne-Viru</v>
      </c>
      <c r="U240" s="59" t="str">
        <f>algandmed!AN240</f>
        <v>Tapa linn</v>
      </c>
      <c r="V240" s="59" t="str">
        <f>algandmed!AO240</f>
        <v>Avariis</v>
      </c>
      <c r="W240" s="59" t="str">
        <f>algandmed!AP240</f>
        <v>PA-l puudub päis. Veepinnal naftasaaduste kihti pole. Põhjas pehme sete. 02.10.2017 ei olnud võimalik pump alla lasta, sügavusel 8,4m takistus ees (plastpudel või puutükk). Algne sügavus oli oli 12,2m.</v>
      </c>
      <c r="X240" s="59" t="str">
        <f>algandmed!AQ240</f>
        <v>Proovi ei saa võtta. VPA-st pole kunagi proove võetud.</v>
      </c>
      <c r="Y240" s="59" t="str">
        <f>algandmed!AR240</f>
        <v>-</v>
      </c>
      <c r="Z240" s="59" t="str">
        <f>algandmed!AS240</f>
        <v>PA tuleb puhastada settest ja nõuetekohaselt likvideerida. Tõenäolislt jääb PA ette Kaitseministeeriumi arendustegevusele.</v>
      </c>
      <c r="AA240" s="59" t="str">
        <f>algandmed!AT240</f>
        <v>Tapa sõjaväelennuvälja petroolireostus</v>
      </c>
    </row>
    <row r="241" spans="1:27">
      <c r="A241">
        <f>algandmed!A241</f>
        <v>0</v>
      </c>
      <c r="B241" t="str">
        <f>algandmed!B241</f>
        <v>H-3</v>
      </c>
      <c r="C241" t="str">
        <f>algandmed!C241</f>
        <v>JRA0000001</v>
      </c>
      <c r="D241" t="str">
        <f>algandmed!D241</f>
        <v>Tapa sõjaväelennuväli - II väljak</v>
      </c>
      <c r="E241" s="59">
        <f>algandmed!E241</f>
        <v>611735.96</v>
      </c>
      <c r="F241" s="59">
        <f>algandmed!F241</f>
        <v>6569289.5300000003</v>
      </c>
      <c r="G241" t="str">
        <f>algandmed!G241</f>
        <v>79101:016:0150</v>
      </c>
      <c r="H241">
        <f>algandmed!H241</f>
        <v>101.42</v>
      </c>
      <c r="I241">
        <f>algandmed!I241</f>
        <v>0.51</v>
      </c>
      <c r="J241">
        <f>algandmed!J241</f>
        <v>11.6</v>
      </c>
      <c r="K241">
        <f>algandmed!K241</f>
        <v>12.1</v>
      </c>
      <c r="L241">
        <f>algandmed!L241</f>
        <v>5.14</v>
      </c>
      <c r="M241">
        <f>algandmed!M241</f>
        <v>96.28</v>
      </c>
      <c r="N241" s="63">
        <f>algandmed!N241</f>
        <v>42859</v>
      </c>
      <c r="O241" t="str">
        <f>algandmed!O241</f>
        <v>Metall 168mm: +0,5-2,7m; 151mm: F 2,70-12,10m</v>
      </c>
      <c r="P241" s="59" t="str">
        <f>algandmed!AI241</f>
        <v>Eesti Vabariik</v>
      </c>
      <c r="Q241" s="59" t="str">
        <f>algandmed!AJ241</f>
        <v>-</v>
      </c>
      <c r="R241" s="59" t="str">
        <f>algandmed!AK241</f>
        <v>7170571 Andri.Uprus@kaitseinvesteeringud.ee; Jaanika.Hain@kaitseinvesteeringud.ee</v>
      </c>
      <c r="S241" s="59">
        <f>algandmed!AL241</f>
        <v>0</v>
      </c>
      <c r="T241" s="59" t="str">
        <f>algandmed!AM241</f>
        <v>Lääne-Viru</v>
      </c>
      <c r="U241" s="59" t="str">
        <f>algandmed!AN241</f>
        <v>Tapa linn</v>
      </c>
      <c r="V241" s="59" t="str">
        <f>algandmed!AO241</f>
        <v>Korras</v>
      </c>
      <c r="W241" s="59" t="str">
        <f>algandmed!AP241</f>
        <v>PA on terve. Avamiseks kettvõti, manteltoru päis on keere keermes. Veepinnal naftasaaduste kile. Vesi jooksis lõhest PA-sse. Algne sügavus oli oli 12,1m.</v>
      </c>
      <c r="X241" s="59" t="str">
        <f>algandmed!AQ241</f>
        <v>Proovi ei võeta, kuna see iseloomustaks vaid naftasaaduste lahustuvust vees. PA-st pole kunagi proove võetud.</v>
      </c>
      <c r="Y241" s="59" t="str">
        <f>algandmed!AR241</f>
        <v>-</v>
      </c>
      <c r="Z241" s="59" t="str">
        <f>algandmed!AS241</f>
        <v>PA tuleb puhastada settest ja nõuetekohaselt likvideerida. Tõenäolislt jääb PA ette Kaitseministeeriumi arendustegevusele.</v>
      </c>
      <c r="AA241" s="59" t="str">
        <f>algandmed!AT241</f>
        <v>Tapa sõjaväelennuvälja petroolireostus</v>
      </c>
    </row>
    <row r="242" spans="1:27">
      <c r="A242">
        <f>algandmed!A242</f>
        <v>0</v>
      </c>
      <c r="B242" t="str">
        <f>algandmed!B242</f>
        <v>H-4</v>
      </c>
      <c r="C242" t="str">
        <f>algandmed!C242</f>
        <v>JRA0000001</v>
      </c>
      <c r="D242" t="str">
        <f>algandmed!D242</f>
        <v>Tapa sõjaväelennuväli - II väljak</v>
      </c>
      <c r="E242" s="59">
        <f>algandmed!E242</f>
        <v>611730.92000000004</v>
      </c>
      <c r="F242" s="59">
        <f>algandmed!F242</f>
        <v>6569263.2199999997</v>
      </c>
      <c r="G242" t="str">
        <f>algandmed!G242</f>
        <v>79101:016:0150</v>
      </c>
      <c r="H242">
        <f>algandmed!H242</f>
        <v>101.58</v>
      </c>
      <c r="I242">
        <f>algandmed!I242</f>
        <v>0.45</v>
      </c>
      <c r="J242">
        <f>algandmed!J242</f>
        <v>12</v>
      </c>
      <c r="K242">
        <f>algandmed!K242</f>
        <v>12</v>
      </c>
      <c r="L242">
        <f>algandmed!L242</f>
        <v>5.48</v>
      </c>
      <c r="M242">
        <f>algandmed!M242</f>
        <v>96.1</v>
      </c>
      <c r="N242" s="63">
        <f>algandmed!N242</f>
        <v>42859</v>
      </c>
      <c r="O242" t="str">
        <f>algandmed!O242</f>
        <v>Metall 168mm: +0,5-2,7m; 151mm: F 2,70-12,0m</v>
      </c>
      <c r="P242" s="59" t="str">
        <f>algandmed!AI242</f>
        <v>Eesti Vabariik</v>
      </c>
      <c r="Q242" s="59" t="str">
        <f>algandmed!AJ242</f>
        <v>-</v>
      </c>
      <c r="R242" s="59" t="str">
        <f>algandmed!AK242</f>
        <v>7170571 Andri.Uprus@kaitseinvesteeringud.ee; Jaanika.Hain@kaitseinvesteeringud.ee</v>
      </c>
      <c r="S242" s="59">
        <f>algandmed!AL242</f>
        <v>0</v>
      </c>
      <c r="T242" s="59" t="str">
        <f>algandmed!AM242</f>
        <v>Lääne-Viru</v>
      </c>
      <c r="U242" s="59" t="str">
        <f>algandmed!AN242</f>
        <v>Tapa linn</v>
      </c>
      <c r="V242" s="59" t="str">
        <f>algandmed!AO242</f>
        <v>Avariis</v>
      </c>
      <c r="W242" s="59" t="str">
        <f>algandmed!AP242</f>
        <v>PA on avariis. PA on täis loobitud, sügavusel 2,11m torust. Avamiseks kettvõti, manteltoru päis on keere keermes. Algne sügavus oli oli 13,4m.</v>
      </c>
      <c r="X242" s="59" t="str">
        <f>algandmed!AQ242</f>
        <v>Proovi ei saa võtta. PA-st pole kunagi proove võetud.</v>
      </c>
      <c r="Y242" s="59" t="str">
        <f>algandmed!AR242</f>
        <v>-</v>
      </c>
      <c r="Z242" s="59" t="str">
        <f>algandmed!AS242</f>
        <v>PA tuleb puhastada settest ja nõuetekohaselt likvideerida. Tõenäolislt jääb PA ette Kaitseministeeriumi arendustegevusele.</v>
      </c>
      <c r="AA242" s="59" t="str">
        <f>algandmed!AT242</f>
        <v>Tapa sõjaväelennuvälja petroolireostus</v>
      </c>
    </row>
    <row r="243" spans="1:27">
      <c r="A243">
        <f>algandmed!A243</f>
        <v>0</v>
      </c>
      <c r="B243" t="str">
        <f>algandmed!B243</f>
        <v>H-5</v>
      </c>
      <c r="C243" t="str">
        <f>algandmed!C243</f>
        <v>JRA0000001</v>
      </c>
      <c r="D243" t="str">
        <f>algandmed!D243</f>
        <v>Tapa sõjaväelennuväli - II väljak</v>
      </c>
      <c r="E243" s="59">
        <f>algandmed!E243</f>
        <v>611730.18000000005</v>
      </c>
      <c r="F243" s="59">
        <f>algandmed!F243</f>
        <v>6569236.7400000002</v>
      </c>
      <c r="G243" t="str">
        <f>algandmed!G243</f>
        <v>79101:016:0150</v>
      </c>
      <c r="H243">
        <f>algandmed!H243</f>
        <v>101.55</v>
      </c>
      <c r="I243">
        <f>algandmed!I243</f>
        <v>0.41</v>
      </c>
      <c r="J243">
        <f>algandmed!J243</f>
        <v>3.72</v>
      </c>
      <c r="K243">
        <f>algandmed!K243</f>
        <v>12.2</v>
      </c>
      <c r="L243">
        <f>algandmed!L243</f>
        <v>5.4300000000000006</v>
      </c>
      <c r="M243">
        <f>algandmed!M243</f>
        <v>96.11999999999999</v>
      </c>
      <c r="N243" s="63">
        <f>algandmed!N243</f>
        <v>35411</v>
      </c>
      <c r="O243" t="str">
        <f>algandmed!O243</f>
        <v>Metall 168mm: +0,4-2,7m; 151mm: F 2,70-12,2m</v>
      </c>
      <c r="P243" s="59" t="str">
        <f>algandmed!AI243</f>
        <v>Eesti Vabariik</v>
      </c>
      <c r="Q243" s="59" t="str">
        <f>algandmed!AJ243</f>
        <v>-</v>
      </c>
      <c r="R243" s="59" t="str">
        <f>algandmed!AK243</f>
        <v>7170571 Andri.Uprus@kaitseinvesteeringud.ee; Jaanika.Hain@kaitseinvesteeringud.ee</v>
      </c>
      <c r="S243" s="59">
        <f>algandmed!AL243</f>
        <v>0</v>
      </c>
      <c r="T243" s="59" t="str">
        <f>algandmed!AM243</f>
        <v>Lääne-Viru</v>
      </c>
      <c r="U243" s="59" t="str">
        <f>algandmed!AN243</f>
        <v>Tapa linn</v>
      </c>
      <c r="V243" s="59" t="str">
        <f>algandmed!AO243</f>
        <v>Avariis</v>
      </c>
      <c r="W243" s="59" t="str">
        <f>algandmed!AP243</f>
        <v>PA on avariis. PA on täis loobitud, sügavusel 4,13m torust. Avamiseks kettvõti, manteltoru päis on keere keermes. Algne sügavus oli oli 12,2m.</v>
      </c>
      <c r="X243" s="59" t="str">
        <f>algandmed!AQ243</f>
        <v>Proovi ei saa võtta. PA-st pole kunagi proove võetud.</v>
      </c>
      <c r="Y243" s="59" t="str">
        <f>algandmed!AR243</f>
        <v>-</v>
      </c>
      <c r="Z243" s="59" t="str">
        <f>algandmed!AS243</f>
        <v>PA tuleb puhastada settest ja nõuetekohaselt likvideerida. Tõenäolislt jääb PA ette Kaitseministeeriumi arendustegevusele.</v>
      </c>
      <c r="AA243" s="59" t="str">
        <f>algandmed!AT243</f>
        <v>Tapa sõjaväelennuvälja petroolireostus</v>
      </c>
    </row>
    <row r="244" spans="1:27">
      <c r="A244">
        <f>algandmed!A244</f>
        <v>0</v>
      </c>
      <c r="B244" t="str">
        <f>algandmed!B244</f>
        <v>H-6</v>
      </c>
      <c r="C244" t="str">
        <f>algandmed!C244</f>
        <v>JRA0000001</v>
      </c>
      <c r="D244" t="str">
        <f>algandmed!D244</f>
        <v>Tapa sõjaväelennuväli - II väljak</v>
      </c>
      <c r="E244" s="59">
        <f>algandmed!E244</f>
        <v>611756.06000000006</v>
      </c>
      <c r="F244" s="59">
        <f>algandmed!F244</f>
        <v>6569217.4299999997</v>
      </c>
      <c r="G244" t="str">
        <f>algandmed!G244</f>
        <v>79101:016:0150</v>
      </c>
      <c r="H244">
        <f>algandmed!H244</f>
        <v>102.16</v>
      </c>
      <c r="I244">
        <f>algandmed!I244</f>
        <v>0.64</v>
      </c>
      <c r="J244">
        <f>algandmed!J244</f>
        <v>11.8</v>
      </c>
      <c r="K244">
        <f>algandmed!K244</f>
        <v>12.2</v>
      </c>
      <c r="L244">
        <f>algandmed!L244</f>
        <v>5.9</v>
      </c>
      <c r="M244">
        <f>algandmed!M244</f>
        <v>96.259999999999991</v>
      </c>
      <c r="N244" s="63">
        <f>algandmed!N244</f>
        <v>42859</v>
      </c>
      <c r="O244" t="str">
        <f>algandmed!O244</f>
        <v>Metall 168mm: +0,6-2,4m; 151mm: F 2,40-12,2m</v>
      </c>
      <c r="P244" s="59" t="str">
        <f>algandmed!AI244</f>
        <v>Eesti Vabariik</v>
      </c>
      <c r="Q244" s="59" t="str">
        <f>algandmed!AJ244</f>
        <v>-</v>
      </c>
      <c r="R244" s="59" t="str">
        <f>algandmed!AK244</f>
        <v>7170571 Andri.Uprus@kaitseinvesteeringud.ee; Jaanika.Hain@kaitseinvesteeringud.ee</v>
      </c>
      <c r="S244" s="59">
        <f>algandmed!AL244</f>
        <v>0</v>
      </c>
      <c r="T244" s="59" t="str">
        <f>algandmed!AM244</f>
        <v>Lääne-Viru</v>
      </c>
      <c r="U244" s="59" t="str">
        <f>algandmed!AN244</f>
        <v>Tapa linn</v>
      </c>
      <c r="V244" s="59" t="str">
        <f>algandmed!AO244</f>
        <v>Korras</v>
      </c>
      <c r="W244" s="59" t="str">
        <f>algandmed!AP244</f>
        <v>PA on terve. Avamiseks kettvõti, manteltoru päis on keere keermes. Veepinnal 1cm paksune naftasaadustekihi. Põhjas pehme sete. Algne sügavus oli oli 12,2m.</v>
      </c>
      <c r="X244" s="59" t="str">
        <f>algandmed!AQ244</f>
        <v>Proovi ei võeta, kuna see iseloomustaks vaid naftasaaduste lahustuvust vees. PA-st pole kunagi proove võetud.</v>
      </c>
      <c r="Y244" s="59" t="str">
        <f>algandmed!AR244</f>
        <v>-</v>
      </c>
      <c r="Z244" s="59" t="str">
        <f>algandmed!AS244</f>
        <v>PA tuleb puhastada settest ja nõuetekohaselt likvideerida. Tõenäolislt jääb PA ette Kaitseministeeriumi arendustegevusele.</v>
      </c>
      <c r="AA244" s="59" t="str">
        <f>algandmed!AT244</f>
        <v>Tapa sõjaväelennuvälja petroolireostus</v>
      </c>
    </row>
    <row r="245" spans="1:27">
      <c r="A245">
        <f>algandmed!A245</f>
        <v>0</v>
      </c>
      <c r="B245" t="str">
        <f>algandmed!B245</f>
        <v>H-7</v>
      </c>
      <c r="C245" t="str">
        <f>algandmed!C245</f>
        <v>JRA0000001</v>
      </c>
      <c r="D245" t="str">
        <f>algandmed!D245</f>
        <v>Tapa sõjaväelennuväli - II väljak</v>
      </c>
      <c r="E245" s="59">
        <f>algandmed!E245</f>
        <v>611726.05000000005</v>
      </c>
      <c r="F245" s="59">
        <f>algandmed!F245</f>
        <v>6569212.9199999999</v>
      </c>
      <c r="G245" t="str">
        <f>algandmed!G245</f>
        <v>79101:016:0150</v>
      </c>
      <c r="H245">
        <f>algandmed!H245</f>
        <v>101.42</v>
      </c>
      <c r="I245">
        <f>algandmed!I245</f>
        <v>0.48</v>
      </c>
      <c r="J245">
        <f>algandmed!J245</f>
        <v>2.44</v>
      </c>
      <c r="K245">
        <f>algandmed!K245</f>
        <v>12.3</v>
      </c>
      <c r="L245">
        <f>algandmed!L245</f>
        <v>5.2</v>
      </c>
      <c r="M245">
        <f>algandmed!M245</f>
        <v>96.22</v>
      </c>
      <c r="N245" s="63">
        <f>algandmed!N245</f>
        <v>35411</v>
      </c>
      <c r="O245" t="str">
        <f>algandmed!O245</f>
        <v>Metall 168mm: +0,45-2,75m; 151mm: F 2,75-12,3m</v>
      </c>
      <c r="P245" s="59" t="str">
        <f>algandmed!AI245</f>
        <v>Eesti Vabariik</v>
      </c>
      <c r="Q245" s="59" t="str">
        <f>algandmed!AJ245</f>
        <v>-</v>
      </c>
      <c r="R245" s="59" t="str">
        <f>algandmed!AK245</f>
        <v>7170571 Andri.Uprus@kaitseinvesteeringud.ee; Jaanika.Hain@kaitseinvesteeringud.ee</v>
      </c>
      <c r="S245" s="59">
        <f>algandmed!AL245</f>
        <v>0</v>
      </c>
      <c r="T245" s="59" t="str">
        <f>algandmed!AM245</f>
        <v>Lääne-Viru</v>
      </c>
      <c r="U245" s="59" t="str">
        <f>algandmed!AN245</f>
        <v>Tapa linn</v>
      </c>
      <c r="V245" s="59" t="str">
        <f>algandmed!AO245</f>
        <v>Avariis</v>
      </c>
      <c r="W245" s="59" t="str">
        <f>algandmed!AP245</f>
        <v>PA on avariis. PA on täis loobitud, sügavusel 2,92m torust (alates 28.06.2013). Avamiseks kettvõti, manteltoru päis on keere keermes. Algne sügavus oli oli 12,3m.</v>
      </c>
      <c r="X245" s="59" t="str">
        <f>algandmed!AQ245</f>
        <v>Proovi ei saa võtta. PA-st pole kunagi proove võetud.</v>
      </c>
      <c r="Y245" s="59" t="str">
        <f>algandmed!AR245</f>
        <v>-</v>
      </c>
      <c r="Z245" s="59" t="str">
        <f>algandmed!AS245</f>
        <v>PA tuleb puhastada settest ja nõuetekohaselt likvideerida. Tõenäolislt jääb PA ette Kaitseministeeriumi arendustegevusele.</v>
      </c>
      <c r="AA245" s="59" t="str">
        <f>algandmed!AT245</f>
        <v>Tapa sõjaväelennuvälja petroolireostus</v>
      </c>
    </row>
    <row r="246" spans="1:27">
      <c r="A246">
        <f>algandmed!A246</f>
        <v>0</v>
      </c>
      <c r="B246" t="str">
        <f>algandmed!B246</f>
        <v>H-8</v>
      </c>
      <c r="C246" t="str">
        <f>algandmed!C246</f>
        <v>JRA0000001</v>
      </c>
      <c r="D246" t="str">
        <f>algandmed!D246</f>
        <v>Tapa sõjaväelennuväli - II väljak</v>
      </c>
      <c r="E246" s="59">
        <f>algandmed!E246</f>
        <v>611691.30000000005</v>
      </c>
      <c r="F246" s="59">
        <f>algandmed!F246</f>
        <v>6569267.5</v>
      </c>
      <c r="G246" t="str">
        <f>algandmed!G246</f>
        <v>79101:016:0150</v>
      </c>
      <c r="H246">
        <f>algandmed!H246</f>
        <v>101.39</v>
      </c>
      <c r="I246">
        <f>algandmed!I246</f>
        <v>0.7</v>
      </c>
      <c r="J246">
        <f>algandmed!J246</f>
        <v>12.1</v>
      </c>
      <c r="K246">
        <f>algandmed!K246</f>
        <v>12.4</v>
      </c>
      <c r="L246">
        <f>algandmed!L246</f>
        <v>4.67</v>
      </c>
      <c r="M246">
        <f>algandmed!M246</f>
        <v>96.72</v>
      </c>
      <c r="N246" s="63">
        <f>algandmed!N246</f>
        <v>42859</v>
      </c>
      <c r="O246" t="str">
        <f>algandmed!O246</f>
        <v>Metall 168mm: +0,65-2,4m; 151mm: F 2,40-12,4m</v>
      </c>
      <c r="P246" s="59" t="str">
        <f>algandmed!AI246</f>
        <v>Eesti Vabariik</v>
      </c>
      <c r="Q246" s="59" t="str">
        <f>algandmed!AJ246</f>
        <v>-</v>
      </c>
      <c r="R246" s="59" t="str">
        <f>algandmed!AK246</f>
        <v>7170571 Andri.Uprus@kaitseinvesteeringud.ee; Jaanika.Hain@kaitseinvesteeringud.ee</v>
      </c>
      <c r="S246" s="59">
        <f>algandmed!AL246</f>
        <v>0</v>
      </c>
      <c r="T246" s="59" t="str">
        <f>algandmed!AM246</f>
        <v>Lääne-Viru</v>
      </c>
      <c r="U246" s="59" t="str">
        <f>algandmed!AN246</f>
        <v>Tapa linn</v>
      </c>
      <c r="V246" s="59" t="str">
        <f>algandmed!AO246</f>
        <v>Korras</v>
      </c>
      <c r="W246" s="59" t="str">
        <f>algandmed!AP246</f>
        <v>PA on terve. Paigaldati uus päis ja PA suudme absoluutkõrgus muutus 12 cm madalamaks, uus absoluutkõrgus 101,39. Avamiseks 6-kantvõti 8. Naftasaaduste kihti veepinnal pole. Vesi jooksis lõhest PA-sse. Põhjas pehme sete.</v>
      </c>
      <c r="X246" s="59" t="str">
        <f>algandmed!AQ246</f>
        <v>Proov võeti pumbaga MP-1. PA-st pole kunagi proove võetud.</v>
      </c>
      <c r="Y246" s="59" t="str">
        <f>algandmed!AR246</f>
        <v>Proovi võtmisel 02.10.2017 oli vett VPA-s 115l, pumba sügavus 8,5m manteltoru otsast. Proov võeti pärast 4-kordse veekoguse välja pumpamist (25 minutit) sagedusel 250Hz. q 0,3. S 0,16</v>
      </c>
      <c r="Z246" s="59" t="str">
        <f>algandmed!AS246</f>
        <v>PA tuleb puhastada settest ja nõuetekohaselt likvideerida. Tõenäolislt jääb PA ette Kaitseministeeriumi arendustegevusele.</v>
      </c>
      <c r="AA246" s="59" t="str">
        <f>algandmed!AT246</f>
        <v>Tapa sõjaväelennuvälja petroolireostus</v>
      </c>
    </row>
    <row r="247" spans="1:27">
      <c r="A247">
        <f>algandmed!A247</f>
        <v>0</v>
      </c>
      <c r="B247" t="str">
        <f>algandmed!B247</f>
        <v>K-1</v>
      </c>
      <c r="C247" t="str">
        <f>algandmed!C247</f>
        <v>JRA0000001</v>
      </c>
      <c r="D247" t="str">
        <f>algandmed!D247</f>
        <v>Tapa sõjaväelennuväli - II väljak</v>
      </c>
      <c r="E247" s="59">
        <f>algandmed!E247</f>
        <v>611745.80000000005</v>
      </c>
      <c r="F247" s="59">
        <f>algandmed!F247</f>
        <v>6569267.5700000003</v>
      </c>
      <c r="G247" t="str">
        <f>algandmed!G247</f>
        <v>79101:016:0150</v>
      </c>
      <c r="H247">
        <f>algandmed!H247</f>
        <v>101.96</v>
      </c>
      <c r="I247">
        <f>algandmed!I247</f>
        <v>0.73</v>
      </c>
      <c r="J247">
        <f>algandmed!J247</f>
        <v>11.87</v>
      </c>
      <c r="K247">
        <f>algandmed!K247</f>
        <v>13.4</v>
      </c>
      <c r="L247">
        <f>algandmed!L247</f>
        <v>5.26</v>
      </c>
      <c r="M247">
        <f>algandmed!M247</f>
        <v>96.699999999999989</v>
      </c>
      <c r="N247" s="63">
        <f>algandmed!N247</f>
        <v>42859</v>
      </c>
      <c r="O247" t="str">
        <f>algandmed!O247</f>
        <v>Metall 168mm: +0,73-2,9m; 168mm: F 2,90-12,20; 151mm; F 12-13,4m</v>
      </c>
      <c r="P247" s="59" t="str">
        <f>algandmed!AI247</f>
        <v>Eesti Vabariik</v>
      </c>
      <c r="Q247" s="59" t="str">
        <f>algandmed!AJ247</f>
        <v>-</v>
      </c>
      <c r="R247" s="59" t="str">
        <f>algandmed!AK247</f>
        <v>7170571 Andri.Uprus@kaitseinvesteeringud.ee; Jaanika.Hain@kaitseinvesteeringud.ee</v>
      </c>
      <c r="S247" s="59">
        <f>algandmed!AL247</f>
        <v>0</v>
      </c>
      <c r="T247" s="59" t="str">
        <f>algandmed!AM247</f>
        <v>Lääne-Viru</v>
      </c>
      <c r="U247" s="59" t="str">
        <f>algandmed!AN247</f>
        <v>Tapa linn</v>
      </c>
      <c r="V247" s="59" t="str">
        <f>algandmed!AO247</f>
        <v>Korras</v>
      </c>
      <c r="W247" s="59" t="str">
        <f>algandmed!AP247</f>
        <v>PA on terve. Avamiseks kettvõti, manteltoru päis on keere keermes. Veepinnal naftasaaduste kihti pole. Põhjas pehme sete (20cm). Vesi jookseb lõhest PA-sse. Algne sügavus oli oli 13,4m.</v>
      </c>
      <c r="X247" s="59" t="str">
        <f>algandmed!AQ247</f>
        <v>Proov võeti pumbaga MP-1. PA-st pole kunagi proove võetud. Pumpamisel tuli veepinnale õlilaike ja palju bakterimassi, mis ummistas pumba.</v>
      </c>
      <c r="Y247" s="59" t="str">
        <f>algandmed!AR247</f>
        <v>Proovi võtmisel 02.10.2017 oli vett VPA-s 97l, pumba sügavus 11,5m manteltoru otsast. Proov võeti pärast 4-kordse veekoguse välja pumpamist (40 minutit) sagedusel 200Hz. q 0,16. S 0,58</v>
      </c>
      <c r="Z247" s="59" t="str">
        <f>algandmed!AS247</f>
        <v>PA tuleb puhastada settest ja nõuetekohaselt likvideerida. Tõenäolislt jääb PA ette Kaitseministeeriumi arendustegevusele.</v>
      </c>
      <c r="AA247" s="59" t="str">
        <f>algandmed!AT247</f>
        <v>Tapa sõjaväelennuvälja petroolireostus</v>
      </c>
    </row>
    <row r="248" spans="1:27">
      <c r="A248">
        <f>algandmed!A248</f>
        <v>0</v>
      </c>
      <c r="B248" t="str">
        <f>algandmed!B248</f>
        <v>K-2</v>
      </c>
      <c r="C248" t="str">
        <f>algandmed!C248</f>
        <v>JRA0000001</v>
      </c>
      <c r="D248" t="str">
        <f>algandmed!D248</f>
        <v>Tapa sõjaväelennuväli - II väljak</v>
      </c>
      <c r="E248" s="59">
        <f>algandmed!E248</f>
        <v>611758.36</v>
      </c>
      <c r="F248" s="59">
        <f>algandmed!F248</f>
        <v>6569242.6100000003</v>
      </c>
      <c r="G248" t="str">
        <f>algandmed!G248</f>
        <v>79101:016:0150</v>
      </c>
      <c r="H248">
        <f>algandmed!H248</f>
        <v>102.87</v>
      </c>
      <c r="I248">
        <f>algandmed!I248</f>
        <v>0.47</v>
      </c>
      <c r="J248">
        <f>algandmed!J248</f>
        <v>13.24</v>
      </c>
      <c r="K248">
        <f>algandmed!K248</f>
        <v>13.3</v>
      </c>
      <c r="L248">
        <f>algandmed!L248</f>
        <v>6.6</v>
      </c>
      <c r="M248">
        <f>algandmed!M248</f>
        <v>96.27000000000001</v>
      </c>
      <c r="N248" s="63">
        <f>algandmed!N248</f>
        <v>42859</v>
      </c>
      <c r="O248" t="str">
        <f>algandmed!O248</f>
        <v>Metall 168mm: +0,5-2,2m; 168mm: F 2,20-12,2m; 151mm: F 12,2-13,3m</v>
      </c>
      <c r="P248" s="59" t="str">
        <f>algandmed!AI248</f>
        <v>Eesti Vabariik</v>
      </c>
      <c r="Q248" s="59" t="str">
        <f>algandmed!AJ248</f>
        <v>-</v>
      </c>
      <c r="R248" s="59" t="str">
        <f>algandmed!AK248</f>
        <v>7170571 Andri.Uprus@kaitseinvesteeringud.ee; Jaanika.Hain@kaitseinvesteeringud.ee</v>
      </c>
      <c r="S248" s="59">
        <f>algandmed!AL248</f>
        <v>0</v>
      </c>
      <c r="T248" s="59" t="str">
        <f>algandmed!AM248</f>
        <v>Lääne-Viru</v>
      </c>
      <c r="U248" s="59" t="str">
        <f>algandmed!AN248</f>
        <v>Tapa linn</v>
      </c>
      <c r="V248" s="59" t="str">
        <f>algandmed!AO248</f>
        <v>Korras</v>
      </c>
      <c r="W248" s="59" t="str">
        <f>algandmed!AP248</f>
        <v>PA on terve. Avamiseks kettvõti, manteltoru päis on keere keermes. Veepinnal 23cm paksune naftasaaduste kiht ja bakterid.</v>
      </c>
      <c r="X248" s="59" t="str">
        <f>algandmed!AQ248</f>
        <v>Proovi ei võeta, kuna see iseloomustaks vaid naftasaaduste lahustuvust vees. PA-st pole kunagi proove võetud.</v>
      </c>
      <c r="Y248" s="59" t="str">
        <f>algandmed!AR248</f>
        <v>-</v>
      </c>
      <c r="Z248" s="59" t="str">
        <f>algandmed!AS248</f>
        <v>PA tuleb puhastada settest ja nõuetekohaselt likvideerida. Tõenäolislt jääb PA ette Kaitseministeeriumi arendustegevusele.</v>
      </c>
      <c r="AA248" s="59" t="str">
        <f>algandmed!AT248</f>
        <v>Tapa sõjaväelennuvälja petroolireostus</v>
      </c>
    </row>
    <row r="249" spans="1:27">
      <c r="A249">
        <f>algandmed!A249</f>
        <v>0</v>
      </c>
      <c r="B249" t="str">
        <f>algandmed!B249</f>
        <v>K-3</v>
      </c>
      <c r="C249" t="str">
        <f>algandmed!C249</f>
        <v>JRA0000001</v>
      </c>
      <c r="D249" t="str">
        <f>algandmed!D249</f>
        <v>Tapa sõjaväelennuväli - II väljak</v>
      </c>
      <c r="E249" s="59">
        <f>algandmed!E249</f>
        <v>611732.18999999994</v>
      </c>
      <c r="F249" s="59">
        <f>algandmed!F249</f>
        <v>6569243.6100000003</v>
      </c>
      <c r="G249" t="str">
        <f>algandmed!G249</f>
        <v>79101:016:0150</v>
      </c>
      <c r="H249">
        <f>algandmed!H249</f>
        <v>101.7</v>
      </c>
      <c r="I249">
        <f>algandmed!I249</f>
        <v>0.49</v>
      </c>
      <c r="J249">
        <f>algandmed!J249</f>
        <v>12.84</v>
      </c>
      <c r="K249">
        <f>algandmed!K249</f>
        <v>13.3</v>
      </c>
      <c r="L249">
        <f>algandmed!L249</f>
        <v>5.49</v>
      </c>
      <c r="M249">
        <f>algandmed!M249</f>
        <v>96.210000000000008</v>
      </c>
      <c r="N249" s="63">
        <f>algandmed!N249</f>
        <v>42859</v>
      </c>
      <c r="O249" t="str">
        <f>algandmed!O249</f>
        <v>Metall 168mm: +0,5-1,6m; 168mm: F 1,60-12,0m; 151mm: F 12,0-13,3m</v>
      </c>
      <c r="P249" s="59" t="str">
        <f>algandmed!AI249</f>
        <v>Eesti Vabariik</v>
      </c>
      <c r="Q249" s="59" t="str">
        <f>algandmed!AJ249</f>
        <v>-</v>
      </c>
      <c r="R249" s="59" t="str">
        <f>algandmed!AK249</f>
        <v>7170571 Andri.Uprus@kaitseinvesteeringud.ee; Jaanika.Hain@kaitseinvesteeringud.ee</v>
      </c>
      <c r="S249" s="59">
        <f>algandmed!AL249</f>
        <v>0</v>
      </c>
      <c r="T249" s="59" t="str">
        <f>algandmed!AM249</f>
        <v>Lääne-Viru</v>
      </c>
      <c r="U249" s="59" t="str">
        <f>algandmed!AN249</f>
        <v>Tapa linn</v>
      </c>
      <c r="V249" s="59" t="str">
        <f>algandmed!AO249</f>
        <v>Korras</v>
      </c>
      <c r="W249" s="59" t="str">
        <f>algandmed!AP249</f>
        <v>PA on terve. Avamiseks kettvõti, manteltoru päis on keere keermes. Veepinnal on 0,5cm naftasaaduste kiht. Algne sügavus oli oli 13,3m.</v>
      </c>
      <c r="X249" s="59" t="str">
        <f>algandmed!AQ249</f>
        <v>Proovi ei võeta, kuna see iseloomustaks vaid naftasaaduste lahustuvust vees. PA-st pole kunagi proove võetud.</v>
      </c>
      <c r="Y249" s="59" t="str">
        <f>algandmed!AR249</f>
        <v>-</v>
      </c>
      <c r="Z249" s="59" t="str">
        <f>algandmed!AS249</f>
        <v>PA tuleb puhastada settest ja nõuetekohaselt likvideerida. Tõenäolislt jääb PA ette Kaitseministeeriumi arendustegevusele.</v>
      </c>
      <c r="AA249" s="59" t="str">
        <f>algandmed!AT249</f>
        <v>Tapa sõjaväelennuvälja petroolireostus</v>
      </c>
    </row>
    <row r="250" spans="1:27">
      <c r="A250">
        <f>algandmed!A250</f>
        <v>0</v>
      </c>
      <c r="B250" t="str">
        <f>algandmed!B250</f>
        <v>J-1</v>
      </c>
      <c r="C250" t="str">
        <f>algandmed!C250</f>
        <v>JRA0000001</v>
      </c>
      <c r="D250" t="str">
        <f>algandmed!D250</f>
        <v>Tapa sõjaväelennuväli - III väljak</v>
      </c>
      <c r="E250" s="59">
        <f>algandmed!E250</f>
        <v>611888.26</v>
      </c>
      <c r="F250" s="59">
        <f>algandmed!F250</f>
        <v>6569500.46</v>
      </c>
      <c r="G250" t="str">
        <f>algandmed!G250</f>
        <v>79001:001:0549</v>
      </c>
      <c r="H250">
        <f>algandmed!H250</f>
        <v>101.67</v>
      </c>
      <c r="I250">
        <f>algandmed!I250</f>
        <v>0</v>
      </c>
      <c r="J250">
        <f>algandmed!J250</f>
        <v>10.47</v>
      </c>
      <c r="K250">
        <f>algandmed!K250</f>
        <v>12</v>
      </c>
      <c r="L250">
        <f>algandmed!L250</f>
        <v>8.3699999999999992</v>
      </c>
      <c r="M250">
        <f>algandmed!M250</f>
        <v>93.3</v>
      </c>
      <c r="N250" s="63">
        <f>algandmed!N250</f>
        <v>42975</v>
      </c>
      <c r="O250" t="str">
        <f>algandmed!O250</f>
        <v>Metall 168mm: +0,53-1,0m; 168mm: F 1,0-10,4; 151mm: F 10,4-12,0m</v>
      </c>
      <c r="P250" s="59" t="str">
        <f>algandmed!AI250</f>
        <v>Eesti Vabariik</v>
      </c>
      <c r="Q250" s="59" t="str">
        <f>algandmed!AJ250</f>
        <v>-</v>
      </c>
      <c r="R250" s="59">
        <f>algandmed!AK250</f>
        <v>0</v>
      </c>
      <c r="S250" s="59">
        <f>algandmed!AL250</f>
        <v>0</v>
      </c>
      <c r="T250" s="59" t="str">
        <f>algandmed!AM250</f>
        <v>Lääne-Viru</v>
      </c>
      <c r="U250" s="59" t="str">
        <f>algandmed!AN250</f>
        <v>Tapa linn</v>
      </c>
      <c r="V250" s="59" t="str">
        <f>algandmed!AO250</f>
        <v>Avariis</v>
      </c>
      <c r="W250" s="59" t="str">
        <f>algandmed!AP250</f>
        <v>Manteltoru ülemine osa on ära lõigatud ja PA kinni varisenud sügavuseni 10,47m maapinnast. Algne sügavus oli oli 12m maapinnast. Veetase 8,37 maapinnast.</v>
      </c>
      <c r="X250" s="59" t="str">
        <f>algandmed!AQ250</f>
        <v>Proovi ei saa võtta. PA-st on võetud proove kolmel korral.</v>
      </c>
      <c r="Y250" s="59" t="str">
        <f>algandmed!AR250</f>
        <v>-</v>
      </c>
      <c r="Z250" s="59" t="str">
        <f>algandmed!AS250</f>
        <v>PA tuleb puhastada settest ja nõuetekohaselt likvideerida. PA taastamine pole otstarbekas.</v>
      </c>
      <c r="AA250" s="59" t="str">
        <f>algandmed!AT250</f>
        <v>Tapa sõjaväelennuvälja petroolireostus</v>
      </c>
    </row>
    <row r="251" spans="1:27">
      <c r="A251">
        <f>algandmed!A251</f>
        <v>0</v>
      </c>
      <c r="B251" t="str">
        <f>algandmed!B251</f>
        <v>J-2</v>
      </c>
      <c r="C251" t="str">
        <f>algandmed!C251</f>
        <v>JRA0000001</v>
      </c>
      <c r="D251" t="str">
        <f>algandmed!D251</f>
        <v>Tapa sõjaväelennuväli - III väljak</v>
      </c>
      <c r="E251" s="59">
        <f>algandmed!E251</f>
        <v>611900.5</v>
      </c>
      <c r="F251" s="59">
        <f>algandmed!F251</f>
        <v>6569545.1900000004</v>
      </c>
      <c r="G251" t="str">
        <f>algandmed!G251</f>
        <v>79001:001:0549</v>
      </c>
      <c r="H251">
        <f>algandmed!H251</f>
        <v>101.22</v>
      </c>
      <c r="I251">
        <f>algandmed!I251</f>
        <v>0</v>
      </c>
      <c r="J251">
        <f>algandmed!J251</f>
        <v>6.57</v>
      </c>
      <c r="K251">
        <f>algandmed!K251</f>
        <v>14</v>
      </c>
      <c r="L251">
        <f>algandmed!L251</f>
        <v>5.66</v>
      </c>
      <c r="M251">
        <f>algandmed!M251</f>
        <v>95.56</v>
      </c>
      <c r="N251" s="63">
        <f>algandmed!N251</f>
        <v>35411</v>
      </c>
      <c r="O251" t="str">
        <f>algandmed!O251</f>
        <v>Metall 168mm: +0,74-0,85m; 168mm: F 0,85-11,0m; F 151mm: 11,0-14,0m</v>
      </c>
      <c r="P251" s="59" t="str">
        <f>algandmed!AI251</f>
        <v>Eesti Vabariik</v>
      </c>
      <c r="Q251" s="59" t="str">
        <f>algandmed!AJ251</f>
        <v>-</v>
      </c>
      <c r="R251" s="59">
        <f>algandmed!AK251</f>
        <v>0</v>
      </c>
      <c r="S251" s="59">
        <f>algandmed!AL251</f>
        <v>0</v>
      </c>
      <c r="T251" s="59" t="str">
        <f>algandmed!AM251</f>
        <v>Lääne-Viru</v>
      </c>
      <c r="U251" s="59" t="str">
        <f>algandmed!AN251</f>
        <v>Tapa linn</v>
      </c>
      <c r="V251" s="59" t="str">
        <f>algandmed!AO251</f>
        <v>Avariis</v>
      </c>
      <c r="W251" s="59" t="str">
        <f>algandmed!AP251</f>
        <v>Manteltoru ülemine osa on välja tõmmatud ja PA kinni varisenud 6,57m maapinnast.Algne sügavus oli oli 14m maapinnast.</v>
      </c>
      <c r="X251" s="59" t="str">
        <f>algandmed!AQ251</f>
        <v>Proovi ei saa võtta. PA-st pole kunagi proove võetud.</v>
      </c>
      <c r="Y251" s="59" t="str">
        <f>algandmed!AR251</f>
        <v>-</v>
      </c>
      <c r="Z251" s="59" t="str">
        <f>algandmed!AS251</f>
        <v>PA tuleb puhastada settest ja nõuetekohaselt likvideerida. PA taastamine pole otstarbekas.</v>
      </c>
      <c r="AA251" s="59" t="str">
        <f>algandmed!AT251</f>
        <v>Tapa sõjaväelennuvälja petroolireostus</v>
      </c>
    </row>
    <row r="252" spans="1:27">
      <c r="A252">
        <f>algandmed!A252</f>
        <v>0</v>
      </c>
      <c r="B252" t="str">
        <f>algandmed!B252</f>
        <v>J-3</v>
      </c>
      <c r="C252" t="str">
        <f>algandmed!C252</f>
        <v>JRA0000001</v>
      </c>
      <c r="D252" t="str">
        <f>algandmed!D252</f>
        <v>Tapa sõjaväelennuväli - III väljak</v>
      </c>
      <c r="E252" s="59">
        <f>algandmed!E252</f>
        <v>611916.84</v>
      </c>
      <c r="F252" s="59">
        <f>algandmed!F252</f>
        <v>6569569</v>
      </c>
      <c r="G252" t="str">
        <f>algandmed!G252</f>
        <v>79001:001:0549</v>
      </c>
      <c r="H252">
        <f>algandmed!H252</f>
        <v>101.15</v>
      </c>
      <c r="I252">
        <f>algandmed!I252</f>
        <v>0</v>
      </c>
      <c r="J252">
        <f>algandmed!J252</f>
        <v>0.4</v>
      </c>
      <c r="K252">
        <f>algandmed!K252</f>
        <v>14</v>
      </c>
      <c r="L252">
        <f>algandmed!L252</f>
        <v>5.9300000000000006</v>
      </c>
      <c r="M252">
        <f>algandmed!M252</f>
        <v>95.22</v>
      </c>
      <c r="N252" s="63">
        <f>algandmed!N252</f>
        <v>35411</v>
      </c>
      <c r="O252" t="str">
        <f>algandmed!O252</f>
        <v>Metall 168mm: +0,8-0,85m; 168mm: F 0,85-11,2m; 151mm: F 11,2-14,0m</v>
      </c>
      <c r="P252" s="59" t="str">
        <f>algandmed!AI252</f>
        <v>Eesti Vabariik</v>
      </c>
      <c r="Q252" s="59" t="str">
        <f>algandmed!AJ252</f>
        <v>-</v>
      </c>
      <c r="R252" s="59">
        <f>algandmed!AK252</f>
        <v>0</v>
      </c>
      <c r="S252" s="59">
        <f>algandmed!AL252</f>
        <v>0</v>
      </c>
      <c r="T252" s="59" t="str">
        <f>algandmed!AM252</f>
        <v>Lääne-Viru</v>
      </c>
      <c r="U252" s="59" t="str">
        <f>algandmed!AN252</f>
        <v>Tapa linn</v>
      </c>
      <c r="V252" s="59" t="str">
        <f>algandmed!AO252</f>
        <v>Avariis</v>
      </c>
      <c r="W252" s="59" t="str">
        <f>algandmed!AP252</f>
        <v>Manteltoru ülemine osa on välja tõmmatud ja PA kinni varisenud 0,4m maapinnast. Algne sügavus oli oli 14m maapinnast.</v>
      </c>
      <c r="X252" s="59" t="str">
        <f>algandmed!AQ252</f>
        <v>Proovi ei saa võtta. PA-st pole kunagi proove võetud.</v>
      </c>
      <c r="Y252" s="59" t="str">
        <f>algandmed!AR252</f>
        <v>-</v>
      </c>
      <c r="Z252" s="59" t="str">
        <f>algandmed!AS252</f>
        <v>PA tuleb puhastada settest ja nõuetekohaselt likvideerida. PA taastamine pole otstarbekas.</v>
      </c>
      <c r="AA252" s="59" t="str">
        <f>algandmed!AT252</f>
        <v>Tapa sõjaväelennuvälja petroolireostus</v>
      </c>
    </row>
    <row r="253" spans="1:27">
      <c r="A253">
        <f>algandmed!A253</f>
        <v>0</v>
      </c>
      <c r="B253" t="str">
        <f>algandmed!B253</f>
        <v>S-6</v>
      </c>
      <c r="C253" t="str">
        <f>algandmed!C253</f>
        <v>JRA0000001</v>
      </c>
      <c r="D253" t="str">
        <f>algandmed!D253</f>
        <v>Tapa sõjaväelennuväli - III väljak</v>
      </c>
      <c r="E253" s="59">
        <f>algandmed!E253</f>
        <v>611957.6</v>
      </c>
      <c r="F253" s="59">
        <f>algandmed!F253</f>
        <v>6569632.0800000001</v>
      </c>
      <c r="G253" t="str">
        <f>algandmed!G253</f>
        <v>79101:016:0029</v>
      </c>
      <c r="H253">
        <f>algandmed!H253</f>
        <v>101.25</v>
      </c>
      <c r="I253">
        <f>algandmed!I253</f>
        <v>0.91</v>
      </c>
      <c r="J253">
        <f>algandmed!J253</f>
        <v>5.07</v>
      </c>
      <c r="K253">
        <f>algandmed!K253</f>
        <v>12</v>
      </c>
      <c r="L253" t="str">
        <f>algandmed!L253</f>
        <v>5,98 kinni</v>
      </c>
      <c r="M253" t="str">
        <f>algandmed!M253</f>
        <v>95,27 kinni</v>
      </c>
      <c r="N253" s="63">
        <f>algandmed!N253</f>
        <v>42853</v>
      </c>
      <c r="O253" t="str">
        <f>algandmed!O253</f>
        <v>Metall 168mm: +0,8-1,9m; 151mm: F 1,9-12,0m</v>
      </c>
      <c r="P253" s="59" t="str">
        <f>algandmed!AI253</f>
        <v>Eesti Vabariik</v>
      </c>
      <c r="Q253" s="59" t="str">
        <f>algandmed!AJ253</f>
        <v>-</v>
      </c>
      <c r="R253" s="59">
        <f>algandmed!AK253</f>
        <v>0</v>
      </c>
      <c r="S253" s="59">
        <f>algandmed!AL253</f>
        <v>0</v>
      </c>
      <c r="T253" s="59" t="str">
        <f>algandmed!AM253</f>
        <v>Lääne-Viru</v>
      </c>
      <c r="U253" s="59" t="str">
        <f>algandmed!AN253</f>
        <v>Tapa linn</v>
      </c>
      <c r="V253" s="59" t="str">
        <f>algandmed!AO253</f>
        <v>Avariis</v>
      </c>
      <c r="W253" s="59" t="str">
        <f>algandmed!AP253</f>
        <v>PA on avariis. PA on täis loobitud, sügavusel 5,98m torust, vett pole. PA-l puudub päis. Algne sügavus oli oli 12m maapinnast.</v>
      </c>
      <c r="X253" s="59" t="str">
        <f>algandmed!AQ253</f>
        <v>Proovi ei saa võtta. PA-st pole kunagi proove võetud.</v>
      </c>
      <c r="Y253" s="59" t="str">
        <f>algandmed!AR253</f>
        <v>-</v>
      </c>
      <c r="Z253" s="59" t="str">
        <f>algandmed!AS253</f>
        <v>PA tuleb puhastada settest ja nõuetekohaselt likvideerida. PA taastamine pole otstarbekas.</v>
      </c>
      <c r="AA253" s="59" t="str">
        <f>algandmed!AT253</f>
        <v>Tapa sõjaväelennuvälja petroolireostus</v>
      </c>
    </row>
    <row r="254" spans="1:27">
      <c r="A254">
        <f>algandmed!A254</f>
        <v>0</v>
      </c>
      <c r="B254" t="str">
        <f>algandmed!B254</f>
        <v>S-9</v>
      </c>
      <c r="C254" t="str">
        <f>algandmed!C254</f>
        <v>JRA0000001</v>
      </c>
      <c r="D254" t="str">
        <f>algandmed!D254</f>
        <v>Tapa sõjaväelennuväli - III väljak</v>
      </c>
      <c r="E254" s="59">
        <f>algandmed!E254</f>
        <v>611850</v>
      </c>
      <c r="F254" s="59">
        <f>algandmed!F254</f>
        <v>6569484</v>
      </c>
      <c r="G254" t="str">
        <f>algandmed!G254</f>
        <v>79001:001:0549</v>
      </c>
      <c r="H254">
        <f>algandmed!H254</f>
        <v>102.09</v>
      </c>
      <c r="I254">
        <f>algandmed!I254</f>
        <v>0.7</v>
      </c>
      <c r="J254">
        <f>algandmed!J254</f>
        <v>0</v>
      </c>
      <c r="K254">
        <f>algandmed!K254</f>
        <v>12.2</v>
      </c>
      <c r="L254">
        <f>algandmed!L254</f>
        <v>4.6500000000000004</v>
      </c>
      <c r="M254">
        <f>algandmed!M254</f>
        <v>97.44</v>
      </c>
      <c r="N254" s="63">
        <f>algandmed!N254</f>
        <v>35411</v>
      </c>
      <c r="O254" t="str">
        <f>algandmed!O254</f>
        <v>Metall 168mm: +0,7-1,9m; 151mm: F 1,9-12,2m</v>
      </c>
      <c r="P254" s="59" t="str">
        <f>algandmed!AI254</f>
        <v>Eesti Vabariik</v>
      </c>
      <c r="Q254" s="59" t="str">
        <f>algandmed!AJ254</f>
        <v>-</v>
      </c>
      <c r="R254" s="59">
        <f>algandmed!AK254</f>
        <v>0</v>
      </c>
      <c r="S254" s="59">
        <f>algandmed!AL254</f>
        <v>0</v>
      </c>
      <c r="T254" s="59" t="str">
        <f>algandmed!AM254</f>
        <v>Lääne-Viru</v>
      </c>
      <c r="U254" s="59" t="str">
        <f>algandmed!AN254</f>
        <v>Tapa linn</v>
      </c>
      <c r="V254" s="59" t="str">
        <f>algandmed!AO254</f>
        <v>Hävinud/likvideeritud</v>
      </c>
      <c r="W254" s="59" t="str">
        <f>algandmed!AP254</f>
        <v>PA on hävinud või likvideeritud 1999.a juulis.</v>
      </c>
      <c r="X254" s="59" t="str">
        <f>algandmed!AQ254</f>
        <v>Proovi ei saa võtta. PA-st pole kunagi proove võetud.</v>
      </c>
      <c r="Y254" s="59" t="str">
        <f>algandmed!AR254</f>
        <v>-</v>
      </c>
      <c r="Z254" s="59" t="str">
        <f>algandmed!AS254</f>
        <v>-</v>
      </c>
      <c r="AA254" s="59" t="str">
        <f>algandmed!AT254</f>
        <v>Tapa sõjaväelennuvälja petroolireostus</v>
      </c>
    </row>
    <row r="255" spans="1:27">
      <c r="A255">
        <f>algandmed!A255</f>
        <v>0</v>
      </c>
      <c r="B255" t="str">
        <f>algandmed!B255</f>
        <v>S-13</v>
      </c>
      <c r="C255" t="str">
        <f>algandmed!C255</f>
        <v>JRA0000001</v>
      </c>
      <c r="D255" t="str">
        <f>algandmed!D255</f>
        <v>Tapa sõjaväelennuväli - III väljak</v>
      </c>
      <c r="E255" s="59">
        <f>algandmed!E255</f>
        <v>611895.03</v>
      </c>
      <c r="F255" s="59">
        <f>algandmed!F255</f>
        <v>6569526.54</v>
      </c>
      <c r="G255" t="str">
        <f>algandmed!G255</f>
        <v>79001:001:0549</v>
      </c>
      <c r="H255">
        <f>algandmed!H255</f>
        <v>101.4</v>
      </c>
      <c r="I255">
        <f>algandmed!I255</f>
        <v>0.1</v>
      </c>
      <c r="J255">
        <f>algandmed!J255</f>
        <v>0</v>
      </c>
      <c r="K255">
        <f>algandmed!K255</f>
        <v>12</v>
      </c>
      <c r="L255">
        <f>algandmed!L255</f>
        <v>5.33</v>
      </c>
      <c r="M255">
        <f>algandmed!M255</f>
        <v>96.070000000000007</v>
      </c>
      <c r="N255" s="63">
        <f>algandmed!N255</f>
        <v>35411</v>
      </c>
      <c r="O255" t="str">
        <f>algandmed!O255</f>
        <v>Metall 151mm: +0,1-2,2m; 132mm: F 2,2-12,0m</v>
      </c>
      <c r="P255" s="59" t="str">
        <f>algandmed!AI255</f>
        <v>Eesti Vabariik</v>
      </c>
      <c r="Q255" s="59" t="str">
        <f>algandmed!AJ255</f>
        <v>-</v>
      </c>
      <c r="R255" s="59">
        <f>algandmed!AK255</f>
        <v>0</v>
      </c>
      <c r="S255" s="59">
        <f>algandmed!AL255</f>
        <v>0</v>
      </c>
      <c r="T255" s="59" t="str">
        <f>algandmed!AM255</f>
        <v>Lääne-Viru</v>
      </c>
      <c r="U255" s="59" t="str">
        <f>algandmed!AN255</f>
        <v>Tapa linn</v>
      </c>
      <c r="V255" s="59" t="str">
        <f>algandmed!AO255</f>
        <v>Avariis</v>
      </c>
      <c r="W255" s="59" t="str">
        <f>algandmed!AP255</f>
        <v>PA on avariis. Manteltoru ülemine osa on välja tõmmatud ja PA kinni varisenud.</v>
      </c>
      <c r="X255" s="59" t="str">
        <f>algandmed!AQ255</f>
        <v>Proovi ei saa võtta. PA-st pole kunagi proove võetud.</v>
      </c>
      <c r="Y255" s="59" t="str">
        <f>algandmed!AR255</f>
        <v>-</v>
      </c>
      <c r="Z255" s="59" t="str">
        <f>algandmed!AS255</f>
        <v>PA õige asukoht tuleb leida lahtikaevamisega, puhastada settest ja nõuetekohaselt likvideerida. PA taastamine pole otstarbekas. (PA koordinaadid võivad olla ka 611900,9; 6569531,4)</v>
      </c>
      <c r="AA255" s="59" t="str">
        <f>algandmed!AT255</f>
        <v>Tapa sõjaväelennuvälja petroolireostus</v>
      </c>
    </row>
    <row r="256" spans="1:27">
      <c r="A256" t="str">
        <f>algandmed!A256</f>
        <v>19910</v>
      </c>
      <c r="B256" t="str">
        <f>algandmed!B256</f>
        <v>E-8</v>
      </c>
      <c r="C256" t="str">
        <f>algandmed!C256</f>
        <v>JRA0000001</v>
      </c>
      <c r="D256" t="str">
        <f>algandmed!D256</f>
        <v>Tapa sõjaväelennuväli - IV väljak</v>
      </c>
      <c r="E256" s="59">
        <f>algandmed!E256</f>
        <v>611586</v>
      </c>
      <c r="F256" s="59">
        <f>algandmed!F256</f>
        <v>6568820</v>
      </c>
      <c r="G256" t="str">
        <f>algandmed!G256</f>
        <v>79101:016:0150</v>
      </c>
      <c r="H256">
        <f>algandmed!H256</f>
        <v>101.44999999999999</v>
      </c>
      <c r="I256">
        <f>algandmed!I256</f>
        <v>0.6</v>
      </c>
      <c r="J256">
        <f>algandmed!J256</f>
        <v>0</v>
      </c>
      <c r="K256">
        <f>algandmed!K256</f>
        <v>12.2</v>
      </c>
      <c r="L256">
        <f>algandmed!L256</f>
        <v>5.17</v>
      </c>
      <c r="M256">
        <f>algandmed!M256</f>
        <v>96.279999999999987</v>
      </c>
      <c r="N256" s="63">
        <f>algandmed!N256</f>
        <v>35411</v>
      </c>
      <c r="O256" t="str">
        <f>algandmed!O256</f>
        <v>Metall 168mm: +0,6-1,9m; 151mm: F 1,90-12,2m</v>
      </c>
      <c r="P256" s="59" t="str">
        <f>algandmed!AI256</f>
        <v>Eesti Vabariik</v>
      </c>
      <c r="Q256" s="59" t="str">
        <f>algandmed!AJ256</f>
        <v>-</v>
      </c>
      <c r="R256" s="59" t="str">
        <f>algandmed!AK256</f>
        <v>7170571 Andri.Uprus@kaitseinvesteeringud.ee; Jaanika.Hain@kaitseinvesteeringud.ee</v>
      </c>
      <c r="S256" s="59">
        <f>algandmed!AL256</f>
        <v>0</v>
      </c>
      <c r="T256" s="59" t="str">
        <f>algandmed!AM256</f>
        <v>Lääne-Viru</v>
      </c>
      <c r="U256" s="59" t="str">
        <f>algandmed!AN256</f>
        <v>Tapa linn</v>
      </c>
      <c r="V256" s="59" t="str">
        <f>algandmed!AO256</f>
        <v>Hävinud/likvideeritud</v>
      </c>
      <c r="W256" s="59" t="str">
        <f>algandmed!AP256</f>
        <v>VPA on hävinud.</v>
      </c>
      <c r="X256" s="59" t="str">
        <f>algandmed!AQ256</f>
        <v>-</v>
      </c>
      <c r="Y256" s="59" t="str">
        <f>algandmed!AR256</f>
        <v>-</v>
      </c>
      <c r="Z256" s="59" t="str">
        <f>algandmed!AS256</f>
        <v>-</v>
      </c>
      <c r="AA256" s="59" t="str">
        <f>algandmed!AT256</f>
        <v>Tapa sõjaväelennuvälja petroolireostus</v>
      </c>
    </row>
    <row r="257" spans="1:27">
      <c r="A257">
        <f>algandmed!A257</f>
        <v>19886</v>
      </c>
      <c r="B257" t="str">
        <f>algandmed!B257</f>
        <v>PA-4421</v>
      </c>
      <c r="C257" t="str">
        <f>algandmed!C257</f>
        <v>JRA0000019</v>
      </c>
      <c r="D257" t="str">
        <f>algandmed!D257</f>
        <v>Tapa Vagunidepoo</v>
      </c>
      <c r="E257" s="59">
        <f>algandmed!E257</f>
        <v>611204.93000000005</v>
      </c>
      <c r="F257" s="59">
        <f>algandmed!F257</f>
        <v>6571426.9500000002</v>
      </c>
      <c r="G257" t="str">
        <f>algandmed!G257</f>
        <v>79101:017:0038</v>
      </c>
      <c r="H257">
        <f>algandmed!H257</f>
        <v>99.33</v>
      </c>
      <c r="I257">
        <f>algandmed!I257</f>
        <v>0.88</v>
      </c>
      <c r="J257">
        <f>algandmed!J257</f>
        <v>13</v>
      </c>
      <c r="K257">
        <f>algandmed!K257</f>
        <v>13</v>
      </c>
      <c r="L257">
        <f>algandmed!L257</f>
        <v>10.220000000000001</v>
      </c>
      <c r="M257">
        <f>algandmed!M257</f>
        <v>89.11</v>
      </c>
      <c r="N257" s="63">
        <f>algandmed!N257</f>
        <v>38926</v>
      </c>
      <c r="O257" t="str">
        <f>algandmed!O257</f>
        <v>Metall 108mm: +0,87-3,53m; 93mm: F 3,53-13,00m</v>
      </c>
      <c r="P257" s="59" t="str">
        <f>algandmed!AI257</f>
        <v>Eesti Vabariik; AS EVR Cargo</v>
      </c>
      <c r="Q257" s="59" t="str">
        <f>algandmed!AJ257</f>
        <v>-; 11575850</v>
      </c>
      <c r="R257" s="59" t="str">
        <f>algandmed!AK257</f>
        <v>5228579 Gunnar Trofimov; 6158696, 6156664; 5106295 Peeter Seliste; info@evrcargo.ee</v>
      </c>
      <c r="S257" s="59" t="str">
        <f>algandmed!AL257</f>
        <v>AS EVR Cargo</v>
      </c>
      <c r="T257" s="59" t="str">
        <f>algandmed!AM257</f>
        <v>Lääne-Viru</v>
      </c>
      <c r="U257" s="59" t="str">
        <f>algandmed!AN257</f>
        <v>Tapa linn</v>
      </c>
      <c r="V257" s="59" t="str">
        <f>algandmed!AO257</f>
        <v>Korras</v>
      </c>
      <c r="W257" s="59" t="str">
        <f>algandmed!AP257</f>
        <v>VPA on terve. Avamiseks padrunvõti 17 või 6-kantvõti 8. Puuraugu põhjas pehme õline sete ja veepinnal naftasaaduste kiht.</v>
      </c>
      <c r="X257" s="59" t="str">
        <f>algandmed!AQ257</f>
        <v>Proovi ei võeta, kuna see iseloomustaks vaid naftasaaduste lahustuvust vees.</v>
      </c>
      <c r="Y257" s="59" t="str">
        <f>algandmed!AR257</f>
        <v>-</v>
      </c>
      <c r="Z257" s="59" t="str">
        <f>algandmed!AS257</f>
        <v>Jätkata seiret.</v>
      </c>
      <c r="AA257" s="59" t="str">
        <f>algandmed!AT257</f>
        <v>Jääkreostuse likvideerimise projekti ettevalmistus endistel militaar- ja industriaalaladel, Maves nr-5168</v>
      </c>
    </row>
    <row r="258" spans="1:27">
      <c r="A258">
        <f>algandmed!A258</f>
        <v>19887</v>
      </c>
      <c r="B258" t="str">
        <f>algandmed!B258</f>
        <v>PA-4422</v>
      </c>
      <c r="C258" t="str">
        <f>algandmed!C258</f>
        <v>JRA0000019</v>
      </c>
      <c r="D258" t="str">
        <f>algandmed!D258</f>
        <v>Tapa Vagunidepoo</v>
      </c>
      <c r="E258" s="59">
        <f>algandmed!E258</f>
        <v>611319.35</v>
      </c>
      <c r="F258" s="59">
        <f>algandmed!F258</f>
        <v>6571397.5899999999</v>
      </c>
      <c r="G258" t="str">
        <f>algandmed!G258</f>
        <v>79101:017:0038</v>
      </c>
      <c r="H258">
        <f>algandmed!H258</f>
        <v>98.62</v>
      </c>
      <c r="I258">
        <f>algandmed!I258</f>
        <v>0.75</v>
      </c>
      <c r="J258">
        <f>algandmed!J258</f>
        <v>12.3</v>
      </c>
      <c r="K258">
        <f>algandmed!K258</f>
        <v>12.4</v>
      </c>
      <c r="L258">
        <f>algandmed!L258</f>
        <v>9.33</v>
      </c>
      <c r="M258">
        <f>algandmed!M258</f>
        <v>89.29</v>
      </c>
      <c r="N258" s="63">
        <f>algandmed!N258</f>
        <v>38926</v>
      </c>
      <c r="O258" t="str">
        <f>algandmed!O258</f>
        <v>Metall 108mm: +0,73-2,07m; 93mm: F 2,07-12,4m</v>
      </c>
      <c r="P258" s="59" t="str">
        <f>algandmed!AI258</f>
        <v>Eesti Vabariik; AS EVR Cargo</v>
      </c>
      <c r="Q258" s="59" t="str">
        <f>algandmed!AJ258</f>
        <v>-; 11575850</v>
      </c>
      <c r="R258" s="59" t="str">
        <f>algandmed!AK258</f>
        <v>5228579 Gunnar Trofimov; 6158696, 6156664; 5106295 Peeter Seliste; info@evrcargo.ee</v>
      </c>
      <c r="S258" s="59" t="str">
        <f>algandmed!AL258</f>
        <v>AS EVR Cargo</v>
      </c>
      <c r="T258" s="59" t="str">
        <f>algandmed!AM258</f>
        <v>Lääne-Viru</v>
      </c>
      <c r="U258" s="59" t="str">
        <f>algandmed!AN258</f>
        <v>Tapa linn</v>
      </c>
      <c r="V258" s="59" t="str">
        <f>algandmed!AO258</f>
        <v>Korras</v>
      </c>
      <c r="W258" s="59" t="str">
        <f>algandmed!AP258</f>
        <v>VPA on terve. Avamiseks padrunvõti 17 või 6-kantvõti 8. Algne sügavus oli oli 12,4m. Veepinnal naftasaaduste kihti pole.</v>
      </c>
      <c r="X258" s="59" t="str">
        <f>algandmed!AQ258</f>
        <v>Proov võeti pumbaga MP-1. VPA läbilõike lubjakivi osas on kihid, mis annavad pumpamisel veepinnale õli laike.</v>
      </c>
      <c r="Y258" s="59" t="str">
        <f>algandmed!AR258</f>
        <v>Proovi võtmisel 22.09.2017 oli vett VPA-s 31l, pumba sügavus 12,8m manteltoru otsast. Proov võeti pärast 4-kordse veekoguse välja pumpamist (7 minutit) sagedusel 250Hz. q 0,3. S 0,01</v>
      </c>
      <c r="Z258" s="59" t="str">
        <f>algandmed!AS258</f>
        <v>Jätkata seiret.</v>
      </c>
      <c r="AA258" s="59" t="str">
        <f>algandmed!AT258</f>
        <v>Jääkreostuse likvideerimise projekti ettevalmistus endistel militaar- ja industriaalaladel, Maves nr-5168</v>
      </c>
    </row>
    <row r="259" spans="1:27">
      <c r="A259">
        <f>algandmed!A259</f>
        <v>0</v>
      </c>
      <c r="B259" t="str">
        <f>algandmed!B259</f>
        <v>VPA-3</v>
      </c>
      <c r="C259" t="str">
        <f>algandmed!C259</f>
        <v>JRA0000019</v>
      </c>
      <c r="D259" t="str">
        <f>algandmed!D259</f>
        <v>Tapa Vagunidepoo</v>
      </c>
      <c r="E259" s="59">
        <f>algandmed!E259</f>
        <v>611276.13</v>
      </c>
      <c r="F259" s="59">
        <f>algandmed!F259</f>
        <v>6571363.4100000001</v>
      </c>
      <c r="G259" t="str">
        <f>algandmed!G259</f>
        <v>79101:017:0038</v>
      </c>
      <c r="H259">
        <f>algandmed!H259</f>
        <v>98.12</v>
      </c>
      <c r="I259">
        <f>algandmed!I259</f>
        <v>0.52</v>
      </c>
      <c r="J259">
        <f>algandmed!J259</f>
        <v>12.68</v>
      </c>
      <c r="K259">
        <f>algandmed!K259</f>
        <v>12.9</v>
      </c>
      <c r="L259">
        <f>algandmed!L259</f>
        <v>8.9</v>
      </c>
      <c r="M259">
        <f>algandmed!M259</f>
        <v>89.22</v>
      </c>
      <c r="N259" s="63">
        <f>algandmed!N259</f>
        <v>41193</v>
      </c>
      <c r="O259" t="str">
        <f>algandmed!O259</f>
        <v>R/vmetall 114mm: +0,55-1,45m; HDPE 90mm: +0,55-12,9; F 1,45-12,9m</v>
      </c>
      <c r="P259" s="59" t="str">
        <f>algandmed!AI259</f>
        <v>Eesti Vabariik; AS EVR Cargo</v>
      </c>
      <c r="Q259" s="59" t="str">
        <f>algandmed!AJ259</f>
        <v>-; 11575850</v>
      </c>
      <c r="R259" s="59" t="str">
        <f>algandmed!AK259</f>
        <v>5228579 Gunnar Trofimov; 6158696, 6156664; 5106295 Peeter Seliste; info@evrcargo.ee</v>
      </c>
      <c r="S259" s="59" t="str">
        <f>algandmed!AL259</f>
        <v>AS EVR Cargo</v>
      </c>
      <c r="T259" s="59" t="str">
        <f>algandmed!AM259</f>
        <v>Lääne-Viru</v>
      </c>
      <c r="U259" s="59" t="str">
        <f>algandmed!AN259</f>
        <v>Tapa linn</v>
      </c>
      <c r="V259" s="59" t="str">
        <f>algandmed!AO259</f>
        <v>Korras</v>
      </c>
      <c r="W259" s="59" t="str">
        <f>algandmed!AP259</f>
        <v>VPA on terve. Avamiseks 6-kantvõti 8. Algne sügavus oli oli 12,9m. Veepinnal naftasaaduste kihti pole.</v>
      </c>
      <c r="X259" s="59" t="str">
        <f>algandmed!AQ259</f>
        <v>Proov võeti pumbaga MP-1. VPA läbilõike lubjakivi osas on kihid, mis annavad pumpamisel veepinnale õli laike.</v>
      </c>
      <c r="Y259" s="59" t="str">
        <f>algandmed!AR259</f>
        <v>Proovi võtmisel 22.09.2017 oli vett VPA-s 23,5l, pumba sügavus 12,85m manteltoru otsast. Proov võeti pärast 4-kordse veekoguse välja pumpamist (10 minutit) sagedusel 200Hz. q 0,17. S 0,5</v>
      </c>
      <c r="Z259" s="59" t="str">
        <f>algandmed!AS259</f>
        <v>Jätkata seiret.</v>
      </c>
      <c r="AA259" s="59" t="str">
        <f>algandmed!AT259</f>
        <v>Seirepuuraugu projekt No JR44, Maves nr-11101</v>
      </c>
    </row>
    <row r="260" spans="1:27">
      <c r="A260">
        <f>algandmed!A260</f>
        <v>0</v>
      </c>
      <c r="B260" t="str">
        <f>algandmed!B260</f>
        <v>B-0101</v>
      </c>
      <c r="C260" t="str">
        <f>algandmed!C260</f>
        <v>JRA0000015</v>
      </c>
      <c r="D260" t="str">
        <f>algandmed!D260</f>
        <v>Tapa Veduridepoo</v>
      </c>
      <c r="E260" s="59">
        <f>algandmed!E260</f>
        <v>612691.73</v>
      </c>
      <c r="F260" s="59">
        <f>algandmed!F260</f>
        <v>6571589.0199999996</v>
      </c>
      <c r="G260" t="str">
        <f>algandmed!G260</f>
        <v>79101:017:0045</v>
      </c>
      <c r="H260">
        <f>algandmed!H260</f>
        <v>93.84</v>
      </c>
      <c r="I260">
        <f>algandmed!I260</f>
        <v>0.43</v>
      </c>
      <c r="J260">
        <f>algandmed!J260</f>
        <v>5.63</v>
      </c>
      <c r="K260">
        <f>algandmed!K260</f>
        <v>5.6</v>
      </c>
      <c r="L260">
        <f>algandmed!L260</f>
        <v>5.65</v>
      </c>
      <c r="M260">
        <f>algandmed!M260</f>
        <v>88.19</v>
      </c>
      <c r="N260" s="63">
        <f>algandmed!N260</f>
        <v>42852</v>
      </c>
      <c r="O260" t="str">
        <f>algandmed!O260</f>
        <v>Metall 168mm: +0,4-0,6m; PVC 125mm: +0,4-5,6m F 2,6-5,6m</v>
      </c>
      <c r="P260" s="59" t="str">
        <f>algandmed!AI260</f>
        <v>Eesti Vabariik; AS Eesti Raudtee</v>
      </c>
      <c r="Q260" s="59" t="str">
        <f>algandmed!AJ260</f>
        <v>-; 11575838</v>
      </c>
      <c r="R260" s="59" t="str">
        <f>algandmed!AK260</f>
        <v>5228579 Gunnar Trofimov; 6158610; 5106295 Peeter Seliste; raudtee@evr.ee</v>
      </c>
      <c r="S260" s="59">
        <f>algandmed!AL260</f>
        <v>0</v>
      </c>
      <c r="T260" s="59" t="str">
        <f>algandmed!AM260</f>
        <v>Lääne-Viru</v>
      </c>
      <c r="U260" s="59" t="str">
        <f>algandmed!AN260</f>
        <v>Tapa linn</v>
      </c>
      <c r="V260" s="59" t="str">
        <f>algandmed!AO260</f>
        <v>Korras</v>
      </c>
      <c r="W260" s="59" t="str">
        <f>algandmed!AP260</f>
        <v>VPA on terve. Avamiseks padrun- ja lehtvõti 13. Sisemine plasttoru 12cm metallmanteltorust madalama. Veepinnal naftasaaduste kihti pole. Põhjas pehme sete, mis pole masuut.</v>
      </c>
      <c r="X260" s="59" t="str">
        <f>algandmed!AQ260</f>
        <v>Proov võeti pumbaga MP-1.</v>
      </c>
      <c r="Y260" s="59" t="str">
        <f>algandmed!AR260</f>
        <v>Proovi võtmisel 22.09.2017 oli vett VPA-s 12l, pumba sügavus oli 5,75m manteltoru otsast. Proov võeti pärast 1-kordse veekoguse välja pumpamist (2 minutiga alanes veetase pumbani). q 0,1. S 0,92</v>
      </c>
      <c r="Z260" s="59" t="str">
        <f>algandmed!AS260</f>
        <v>Jätkata seiret.</v>
      </c>
      <c r="AA260" s="59" t="str">
        <f>algandmed!AT260</f>
        <v>Tapa veduridepoo territooriumi pinnase ja põhjavee reostusuuring. Salveesia 2000</v>
      </c>
    </row>
    <row r="261" spans="1:27">
      <c r="A261">
        <f>algandmed!A261</f>
        <v>0</v>
      </c>
      <c r="B261" t="str">
        <f>algandmed!B261</f>
        <v>B-0201</v>
      </c>
      <c r="C261" t="str">
        <f>algandmed!C261</f>
        <v>JRA0000015</v>
      </c>
      <c r="D261" t="str">
        <f>algandmed!D261</f>
        <v>Tapa Veduridepoo</v>
      </c>
      <c r="E261" s="59">
        <f>algandmed!E261</f>
        <v>612801.77</v>
      </c>
      <c r="F261" s="59">
        <f>algandmed!F261</f>
        <v>6571585.3499999996</v>
      </c>
      <c r="G261" t="str">
        <f>algandmed!G261</f>
        <v>79101:017:0046</v>
      </c>
      <c r="H261">
        <f>algandmed!H261</f>
        <v>94.79</v>
      </c>
      <c r="I261">
        <f>algandmed!I261</f>
        <v>0.69</v>
      </c>
      <c r="J261">
        <f>algandmed!J261</f>
        <v>6.07</v>
      </c>
      <c r="K261">
        <f>algandmed!K261</f>
        <v>6</v>
      </c>
      <c r="L261">
        <f>algandmed!L261</f>
        <v>4.99</v>
      </c>
      <c r="M261">
        <f>algandmed!M261</f>
        <v>89.800000000000011</v>
      </c>
      <c r="N261" s="63">
        <f>algandmed!N261</f>
        <v>42852</v>
      </c>
      <c r="O261" t="str">
        <f>algandmed!O261</f>
        <v>Metall 168mm: +0,4-0,6m; PVC 125mm: +0,4-6,0m F 3,0-6,0m</v>
      </c>
      <c r="P261" s="59" t="str">
        <f>algandmed!AI261</f>
        <v>Eesti Vabariik; AS EVR Cargo</v>
      </c>
      <c r="Q261" s="59" t="str">
        <f>algandmed!AJ261</f>
        <v>-; 11575850</v>
      </c>
      <c r="R261" s="59" t="str">
        <f>algandmed!AK261</f>
        <v>5228579 Gunnar Trofimov; 6158696, 6156664; 5106295 Peeter Seliste; info@evrcargo.ee</v>
      </c>
      <c r="S261" s="59">
        <f>algandmed!AL261</f>
        <v>0</v>
      </c>
      <c r="T261" s="59" t="str">
        <f>algandmed!AM261</f>
        <v>Lääne-Viru</v>
      </c>
      <c r="U261" s="59" t="str">
        <f>algandmed!AN261</f>
        <v>Tapa linn</v>
      </c>
      <c r="V261" s="59" t="str">
        <f>algandmed!AO261</f>
        <v>Korras</v>
      </c>
      <c r="W261" s="59" t="str">
        <f>algandmed!AP261</f>
        <v>VPA on terve. Avamiseks padrun- ja lehtvõti 13, kuid päise kaas on lahtiselt peal. Veepinnal võib esineda naftasaaduste kiht.</v>
      </c>
      <c r="X261" s="59" t="str">
        <f>algandmed!AQ261</f>
        <v>Proovi ei võeta, kuna see iseloomustaks vaid naftasaaduste lahustuvust vees.</v>
      </c>
      <c r="Y261" s="59" t="str">
        <f>algandmed!AR261</f>
        <v>-</v>
      </c>
      <c r="Z261" s="59" t="str">
        <f>algandmed!AS261</f>
        <v>Eemaldada VPA-st naftasaadused (vajadusel korduvalt) ja jätkata seiret.</v>
      </c>
      <c r="AA261" s="59" t="str">
        <f>algandmed!AT261</f>
        <v>Tapa veduridepoo territooriumi pinnase ja põhjavee reostusuuring. Salveesia 2000</v>
      </c>
    </row>
    <row r="262" spans="1:27">
      <c r="A262">
        <f>algandmed!A262</f>
        <v>0</v>
      </c>
      <c r="B262" t="str">
        <f>algandmed!B262</f>
        <v>B-0202</v>
      </c>
      <c r="C262" t="str">
        <f>algandmed!C262</f>
        <v>JRA0000015</v>
      </c>
      <c r="D262" t="str">
        <f>algandmed!D262</f>
        <v>Tapa Veduridepoo</v>
      </c>
      <c r="E262" s="59">
        <f>algandmed!E262</f>
        <v>612764.30000000005</v>
      </c>
      <c r="F262" s="59">
        <f>algandmed!F262</f>
        <v>6571503.0999999996</v>
      </c>
      <c r="G262" t="str">
        <f>algandmed!G262</f>
        <v>79101:017:0046</v>
      </c>
      <c r="H262">
        <f>algandmed!H262</f>
        <v>0</v>
      </c>
      <c r="I262">
        <f>algandmed!I262</f>
        <v>0.4</v>
      </c>
      <c r="J262">
        <f>algandmed!J262</f>
        <v>0</v>
      </c>
      <c r="K262">
        <f>algandmed!K262</f>
        <v>4</v>
      </c>
      <c r="L262">
        <f>algandmed!L262</f>
        <v>3.45</v>
      </c>
      <c r="M262">
        <f>algandmed!M262</f>
        <v>-3.45</v>
      </c>
      <c r="N262" s="63">
        <f>algandmed!N262</f>
        <v>36648</v>
      </c>
      <c r="O262" t="str">
        <f>algandmed!O262</f>
        <v>Metall 168mm: +0,4-0,6m; PVC 125mm: +0,4-4,0m F 1,0-4,0m</v>
      </c>
      <c r="P262" s="59" t="str">
        <f>algandmed!AI262</f>
        <v>Eesti Vabariik; AS EVR Cargo</v>
      </c>
      <c r="Q262" s="59" t="str">
        <f>algandmed!AJ262</f>
        <v>-; 11575850</v>
      </c>
      <c r="R262" s="59" t="str">
        <f>algandmed!AK262</f>
        <v>5228579 Gunnar Trofimov; 6158696, 6156664; 5106295 Peeter Seliste; info@evrcargo.ee</v>
      </c>
      <c r="S262" s="59">
        <f>algandmed!AL262</f>
        <v>0</v>
      </c>
      <c r="T262" s="59" t="str">
        <f>algandmed!AM262</f>
        <v>Lääne-Viru</v>
      </c>
      <c r="U262" s="59" t="str">
        <f>algandmed!AN262</f>
        <v>Tapa linn</v>
      </c>
      <c r="V262" s="59" t="str">
        <f>algandmed!AO262</f>
        <v>Hävinud/likvideeritud</v>
      </c>
      <c r="W262" s="59" t="str">
        <f>algandmed!AP262</f>
        <v>VPA on likvideeritud pinnasereostuse puhastustööde käigus 2015.a</v>
      </c>
      <c r="X262" s="59" t="str">
        <f>algandmed!AQ262</f>
        <v>-</v>
      </c>
      <c r="Y262" s="59" t="str">
        <f>algandmed!AR262</f>
        <v>-</v>
      </c>
      <c r="Z262" s="59" t="str">
        <f>algandmed!AS262</f>
        <v>-</v>
      </c>
      <c r="AA262" s="59" t="str">
        <f>algandmed!AT262</f>
        <v>Tapa veduridepoo territooriumi pinnase ja põhjavee reostusuuring. Salveesia 2000</v>
      </c>
    </row>
    <row r="263" spans="1:27">
      <c r="A263">
        <f>algandmed!A263</f>
        <v>0</v>
      </c>
      <c r="B263" t="str">
        <f>algandmed!B263</f>
        <v>B-0301</v>
      </c>
      <c r="C263" t="str">
        <f>algandmed!C263</f>
        <v>JRA0000015</v>
      </c>
      <c r="D263" t="str">
        <f>algandmed!D263</f>
        <v>Tapa Veduridepoo</v>
      </c>
      <c r="E263" s="59">
        <f>algandmed!E263</f>
        <v>612787.93000000005</v>
      </c>
      <c r="F263" s="59">
        <f>algandmed!F263</f>
        <v>6571441.2999999998</v>
      </c>
      <c r="G263" t="str">
        <f>algandmed!G263</f>
        <v>79101:017:0046</v>
      </c>
      <c r="H263">
        <f>algandmed!H263</f>
        <v>93.38</v>
      </c>
      <c r="I263">
        <f>algandmed!I263</f>
        <v>0.38</v>
      </c>
      <c r="J263">
        <f>algandmed!J263</f>
        <v>4.07</v>
      </c>
      <c r="K263">
        <f>algandmed!K263</f>
        <v>4</v>
      </c>
      <c r="L263">
        <f>algandmed!L263</f>
        <v>2.92</v>
      </c>
      <c r="M263">
        <f>algandmed!M263</f>
        <v>90.46</v>
      </c>
      <c r="N263" s="63">
        <f>algandmed!N263</f>
        <v>42852</v>
      </c>
      <c r="O263" t="str">
        <f>algandmed!O263</f>
        <v>Metall 168mm: +0,4-0,6m; PVC 125mm: +0,4-4,0m F 1,0-4,0m</v>
      </c>
      <c r="P263" s="59" t="str">
        <f>algandmed!AI263</f>
        <v>Eesti Vabariik; AS EVR Cargo</v>
      </c>
      <c r="Q263" s="59" t="str">
        <f>algandmed!AJ263</f>
        <v>-; 11575850</v>
      </c>
      <c r="R263" s="59" t="str">
        <f>algandmed!AK263</f>
        <v>5228579 Gunnar Trofimov; 6158696, 6156664; 5106295 Peeter Seliste; info@evrcargo.ee</v>
      </c>
      <c r="S263" s="59">
        <f>algandmed!AL263</f>
        <v>0</v>
      </c>
      <c r="T263" s="59" t="str">
        <f>algandmed!AM263</f>
        <v>Lääne-Viru</v>
      </c>
      <c r="U263" s="59" t="str">
        <f>algandmed!AN263</f>
        <v>Tapa linn</v>
      </c>
      <c r="V263" s="59" t="str">
        <f>algandmed!AO263</f>
        <v>Korras</v>
      </c>
      <c r="W263" s="59" t="str">
        <f>algandmed!AP263</f>
        <v>VPA on terve. Avamiseks padrunvõti 13. Sisemine plasttoru 110mm. Kogu vedeliku sammas VPA-s on naftasaadus.</v>
      </c>
      <c r="X263" s="59" t="str">
        <f>algandmed!AQ263</f>
        <v>Proovi ei võetud.</v>
      </c>
      <c r="Y263" s="59" t="str">
        <f>algandmed!AR263</f>
        <v>-</v>
      </c>
      <c r="Z263" s="59" t="str">
        <f>algandmed!AS263</f>
        <v>Eemaldada VPA-st naftasaadused (vajadusel korduvalt) ja jätkata seiret.</v>
      </c>
      <c r="AA263" s="59" t="str">
        <f>algandmed!AT263</f>
        <v>Tapa veduridepoo territooriumi pinnase ja põhjavee reostusuuring. Salveesia 2000</v>
      </c>
    </row>
    <row r="264" spans="1:27">
      <c r="A264">
        <f>algandmed!A264</f>
        <v>0</v>
      </c>
      <c r="B264" t="str">
        <f>algandmed!B264</f>
        <v>B-0501</v>
      </c>
      <c r="C264" t="str">
        <f>algandmed!C264</f>
        <v>JRA0000015</v>
      </c>
      <c r="D264" t="str">
        <f>algandmed!D264</f>
        <v>Tapa Veduridepoo</v>
      </c>
      <c r="E264" s="59">
        <f>algandmed!E264</f>
        <v>612708.93999999994</v>
      </c>
      <c r="F264" s="59">
        <f>algandmed!F264</f>
        <v>6571566.3200000003</v>
      </c>
      <c r="G264" t="str">
        <f>algandmed!G264</f>
        <v>79101:017:0046</v>
      </c>
      <c r="H264">
        <f>algandmed!H264</f>
        <v>93.69</v>
      </c>
      <c r="I264">
        <f>algandmed!I264</f>
        <v>0.49</v>
      </c>
      <c r="J264">
        <f>algandmed!J264</f>
        <v>0</v>
      </c>
      <c r="K264">
        <f>algandmed!K264</f>
        <v>6</v>
      </c>
      <c r="L264">
        <f>algandmed!L264</f>
        <v>3.06</v>
      </c>
      <c r="M264">
        <f>algandmed!M264</f>
        <v>90.63</v>
      </c>
      <c r="N264" s="63">
        <f>algandmed!N264</f>
        <v>42852</v>
      </c>
      <c r="O264" t="str">
        <f>algandmed!O264</f>
        <v>Metall 168mm: +0,4-0,6m; PVC 125mm: +0,4-6,0m F 2,0-6,0m</v>
      </c>
      <c r="P264" s="59" t="str">
        <f>algandmed!AI264</f>
        <v>Eesti Vabariik; AS EVR Cargo</v>
      </c>
      <c r="Q264" s="59" t="str">
        <f>algandmed!AJ264</f>
        <v>-; 11575850</v>
      </c>
      <c r="R264" s="59" t="str">
        <f>algandmed!AK264</f>
        <v>5228579 Gunnar Trofimov; 6158696, 6156664; 5106295 Peeter Seliste; info@evrcargo.ee</v>
      </c>
      <c r="S264" s="59" t="str">
        <f>algandmed!AL264</f>
        <v>AS Eesti Raudtee</v>
      </c>
      <c r="T264" s="59" t="str">
        <f>algandmed!AM264</f>
        <v>Lääne-Viru</v>
      </c>
      <c r="U264" s="59" t="str">
        <f>algandmed!AN264</f>
        <v>Tapa linn</v>
      </c>
      <c r="V264" s="59" t="str">
        <f>algandmed!AO264</f>
        <v>Korras</v>
      </c>
      <c r="W264" s="59" t="str">
        <f>algandmed!AP264</f>
        <v>VPA on terve. Avamiseks padrunvõti 13. Sisemine 110mm plasttoru on 16cm metallkaitsetorust madalamal. Sügavust ei mõõdetud, kuna tegemist on paksu masuudiga, kuhu mõõdulint ega proovivõtja sisse ei lähe.</v>
      </c>
      <c r="X264" s="59" t="str">
        <f>algandmed!AQ264</f>
        <v>Proovi ei võetud.</v>
      </c>
      <c r="Y264" s="59" t="str">
        <f>algandmed!AR264</f>
        <v>-</v>
      </c>
      <c r="Z264" s="59" t="str">
        <f>algandmed!AS264</f>
        <v>Eemaldada VPA-st naftasaadused (vajadusel korduvalt) ja jätkata seiret.</v>
      </c>
      <c r="AA264" s="59" t="str">
        <f>algandmed!AT264</f>
        <v>Tapa veduridepoo territooriumi pinnase ja põhjavee reostusuuring. Salveesia 2000</v>
      </c>
    </row>
    <row r="265" spans="1:27">
      <c r="A265">
        <f>algandmed!A265</f>
        <v>0</v>
      </c>
      <c r="B265" t="str">
        <f>algandmed!B265</f>
        <v>B-0601</v>
      </c>
      <c r="C265" t="str">
        <f>algandmed!C265</f>
        <v>JRA0000015</v>
      </c>
      <c r="D265" t="str">
        <f>algandmed!D265</f>
        <v>Tapa Veduridepoo</v>
      </c>
      <c r="E265" s="59">
        <f>algandmed!E265</f>
        <v>612664.06000000006</v>
      </c>
      <c r="F265" s="59">
        <f>algandmed!F265</f>
        <v>6571392.8899999997</v>
      </c>
      <c r="G265" t="str">
        <f>algandmed!G265</f>
        <v>79101:017:0046</v>
      </c>
      <c r="H265">
        <f>algandmed!H265</f>
        <v>96.31</v>
      </c>
      <c r="I265">
        <f>algandmed!I265</f>
        <v>0.4</v>
      </c>
      <c r="J265">
        <f>algandmed!J265</f>
        <v>0</v>
      </c>
      <c r="K265">
        <f>algandmed!K265</f>
        <v>6</v>
      </c>
      <c r="L265">
        <f>algandmed!L265</f>
        <v>4.78</v>
      </c>
      <c r="M265">
        <f>algandmed!M265</f>
        <v>91.53</v>
      </c>
      <c r="N265" s="63">
        <f>algandmed!N265</f>
        <v>36647</v>
      </c>
      <c r="O265" t="str">
        <f>algandmed!O265</f>
        <v>Metall 146mm: +0,4-0,9m; PVC 110mm: +0,4-6,0m F 3,0-6,0m</v>
      </c>
      <c r="P265" s="59" t="str">
        <f>algandmed!AI265</f>
        <v>Eesti Vabariik; AS EVR Cargo</v>
      </c>
      <c r="Q265" s="59" t="str">
        <f>algandmed!AJ265</f>
        <v>-; 11575850</v>
      </c>
      <c r="R265" s="59" t="str">
        <f>algandmed!AK265</f>
        <v>5228579 Gunnar Trofimov; 6158696, 6156664; 5106295 Peeter Seliste; info@evrcargo.ee</v>
      </c>
      <c r="S265" s="59" t="str">
        <f>algandmed!AL265</f>
        <v>AS Eesti Raudtee</v>
      </c>
      <c r="T265" s="59" t="str">
        <f>algandmed!AM265</f>
        <v>Lääne-Viru</v>
      </c>
      <c r="U265" s="59" t="str">
        <f>algandmed!AN265</f>
        <v>Tapa linn</v>
      </c>
      <c r="V265" s="59" t="str">
        <f>algandmed!AO265</f>
        <v>Hävinud/likvideeritud</v>
      </c>
      <c r="W265" s="59" t="str">
        <f>algandmed!AP265</f>
        <v>VPA on hävinud.</v>
      </c>
      <c r="X265" s="59" t="str">
        <f>algandmed!AQ265</f>
        <v>-</v>
      </c>
      <c r="Y265" s="59" t="str">
        <f>algandmed!AR265</f>
        <v>-</v>
      </c>
      <c r="Z265" s="59" t="str">
        <f>algandmed!AS265</f>
        <v>-</v>
      </c>
      <c r="AA265" s="59" t="str">
        <f>algandmed!AT265</f>
        <v>Tapa veduridepoo territooriumi pinnase ja põhjavee reostusuuring. Salveesia 2000</v>
      </c>
    </row>
    <row r="266" spans="1:27">
      <c r="A266">
        <f>algandmed!A266</f>
        <v>0</v>
      </c>
      <c r="B266" t="str">
        <f>algandmed!B266</f>
        <v>B-0602</v>
      </c>
      <c r="C266" t="str">
        <f>algandmed!C266</f>
        <v>JRA0000015</v>
      </c>
      <c r="D266" t="str">
        <f>algandmed!D266</f>
        <v>Tapa Veduridepoo</v>
      </c>
      <c r="E266" s="59">
        <f>algandmed!E266</f>
        <v>612654.86</v>
      </c>
      <c r="F266" s="59">
        <f>algandmed!F266</f>
        <v>6571378.3499999996</v>
      </c>
      <c r="G266" t="str">
        <f>algandmed!G266</f>
        <v>79101:017:0046</v>
      </c>
      <c r="H266">
        <f>algandmed!H266</f>
        <v>95.78</v>
      </c>
      <c r="I266">
        <f>algandmed!I266</f>
        <v>0</v>
      </c>
      <c r="J266">
        <f>algandmed!J266</f>
        <v>6.07</v>
      </c>
      <c r="K266">
        <f>algandmed!K266</f>
        <v>6.2</v>
      </c>
      <c r="L266">
        <f>algandmed!L266</f>
        <v>4.45</v>
      </c>
      <c r="M266">
        <f>algandmed!M266</f>
        <v>91.33</v>
      </c>
      <c r="N266" s="63">
        <f>algandmed!N266</f>
        <v>42852</v>
      </c>
      <c r="O266" t="str">
        <f>algandmed!O266</f>
        <v>Metall 146mm: +0,4-0,9m; PVC 110mm: +0,4-6,0m F 3,0-6,0m</v>
      </c>
      <c r="P266" s="59" t="str">
        <f>algandmed!AI266</f>
        <v>Eesti Vabariik; AS EVR Cargo</v>
      </c>
      <c r="Q266" s="59" t="str">
        <f>algandmed!AJ266</f>
        <v>-; 11575850</v>
      </c>
      <c r="R266" s="59" t="str">
        <f>algandmed!AK266</f>
        <v>5228579 Gunnar Trofimov; 6158696, 6156664; 5106295 Peeter Seliste; info@evrcargo.ee</v>
      </c>
      <c r="S266" s="59">
        <f>algandmed!AL266</f>
        <v>0</v>
      </c>
      <c r="T266" s="59" t="str">
        <f>algandmed!AM266</f>
        <v>Lääne-Viru</v>
      </c>
      <c r="U266" s="59" t="str">
        <f>algandmed!AN266</f>
        <v>Tapa linn</v>
      </c>
      <c r="V266" s="59" t="str">
        <f>algandmed!AO266</f>
        <v>Avariis</v>
      </c>
      <c r="W266" s="59" t="str">
        <f>algandmed!AP266</f>
        <v>VPA on maapinnaga tasa, suue on katteta. VPA asub transpordi alal. VPA põhjas paksud naftasaadused.</v>
      </c>
      <c r="X266" s="59" t="str">
        <f>algandmed!AQ266</f>
        <v>Proovi ei võeta, kuna see iseloomustaks vaid naftasaaduste lahustuvust vees.</v>
      </c>
      <c r="Y266" s="59" t="str">
        <f>algandmed!AR266</f>
        <v>-</v>
      </c>
      <c r="Z266" s="59" t="str">
        <f>algandmed!AS266</f>
        <v>Eemaldada VPA-st naftasaadused (vajadusel korduvalt) ja jätkata seiret.</v>
      </c>
      <c r="AA266" s="59" t="str">
        <f>algandmed!AT266</f>
        <v>Tapa veduridepoo territooriumi pinnase ja põhjavee reostusuuring. Salveesia 2000</v>
      </c>
    </row>
    <row r="267" spans="1:27">
      <c r="A267">
        <f>algandmed!A267</f>
        <v>0</v>
      </c>
      <c r="B267" t="str">
        <f>algandmed!B267</f>
        <v>B-0603</v>
      </c>
      <c r="C267" t="str">
        <f>algandmed!C267</f>
        <v>JRA0000015</v>
      </c>
      <c r="D267" t="str">
        <f>algandmed!D267</f>
        <v>Tapa Veduridepoo</v>
      </c>
      <c r="E267" s="59">
        <f>algandmed!E267</f>
        <v>612640.94999999995</v>
      </c>
      <c r="F267" s="59">
        <f>algandmed!F267</f>
        <v>6571384.2599999998</v>
      </c>
      <c r="G267" t="str">
        <f>algandmed!G267</f>
        <v>79101:017:0046</v>
      </c>
      <c r="H267">
        <f>algandmed!H267</f>
        <v>95.79</v>
      </c>
      <c r="I267">
        <f>algandmed!I267</f>
        <v>0</v>
      </c>
      <c r="J267">
        <f>algandmed!J267</f>
        <v>6</v>
      </c>
      <c r="K267">
        <f>algandmed!K267</f>
        <v>6</v>
      </c>
      <c r="L267">
        <f>algandmed!L267</f>
        <v>3.57</v>
      </c>
      <c r="M267">
        <f>algandmed!M267</f>
        <v>92.220000000000013</v>
      </c>
      <c r="N267" s="63">
        <f>algandmed!N267</f>
        <v>42852</v>
      </c>
      <c r="O267" t="str">
        <f>algandmed!O267</f>
        <v>Metall 146mm: +0,4-0,9m; PVC 110mm: +0,4-6,0m F 3,0-6,0m</v>
      </c>
      <c r="P267" s="59" t="str">
        <f>algandmed!AI267</f>
        <v>Eesti Vabariik; AS EVR Cargo</v>
      </c>
      <c r="Q267" s="59" t="str">
        <f>algandmed!AJ267</f>
        <v>-; 11575850</v>
      </c>
      <c r="R267" s="59" t="str">
        <f>algandmed!AK267</f>
        <v>5228579 Gunnar Trofimov; 6158696, 6156664; 5106295 Peeter Seliste; info@evrcargo.ee</v>
      </c>
      <c r="S267" s="59">
        <f>algandmed!AL267</f>
        <v>0</v>
      </c>
      <c r="T267" s="59" t="str">
        <f>algandmed!AM267</f>
        <v>Lääne-Viru</v>
      </c>
      <c r="U267" s="59" t="str">
        <f>algandmed!AN267</f>
        <v>Tapa linn</v>
      </c>
      <c r="V267" s="59" t="str">
        <f>algandmed!AO267</f>
        <v>Avariis</v>
      </c>
      <c r="W267" s="59" t="str">
        <f>algandmed!AP267</f>
        <v>VPA on maapinnaga tasa, suudmel on lahtine kate. VPA asub transpordi alal. VPA põhjas 10cm naftasaadusi.</v>
      </c>
      <c r="X267" s="59" t="str">
        <f>algandmed!AQ267</f>
        <v>Proovi ei võeta, kuna see iseloomustaks vaid naftasaaduste lahustuvust vees.</v>
      </c>
      <c r="Y267" s="59" t="str">
        <f>algandmed!AR267</f>
        <v>-</v>
      </c>
      <c r="Z267" s="59" t="str">
        <f>algandmed!AS267</f>
        <v>Eemaldada VPA-st naftasaadused (vajadusel korduvalt) ja jätkata seiret.</v>
      </c>
      <c r="AA267" s="59" t="str">
        <f>algandmed!AT267</f>
        <v>Tapa veduridepoo territooriumi pinnase ja põhjavee reostusuuring. Salveesia 2000</v>
      </c>
    </row>
    <row r="268" spans="1:27">
      <c r="A268">
        <f>algandmed!A268</f>
        <v>0</v>
      </c>
      <c r="B268" t="str">
        <f>algandmed!B268</f>
        <v>B-0604</v>
      </c>
      <c r="C268" t="str">
        <f>algandmed!C268</f>
        <v>JRA0000015</v>
      </c>
      <c r="D268" t="str">
        <f>algandmed!D268</f>
        <v>Tapa Veduridepoo</v>
      </c>
      <c r="E268" s="59">
        <f>algandmed!E268</f>
        <v>612616.49</v>
      </c>
      <c r="F268" s="59">
        <f>algandmed!F268</f>
        <v>6571399.9800000004</v>
      </c>
      <c r="G268" t="str">
        <f>algandmed!G268</f>
        <v>79101:017:0046</v>
      </c>
      <c r="H268">
        <f>algandmed!H268</f>
        <v>96.47</v>
      </c>
      <c r="I268">
        <f>algandmed!I268</f>
        <v>0.54</v>
      </c>
      <c r="J268">
        <f>algandmed!J268</f>
        <v>5.54</v>
      </c>
      <c r="K268">
        <f>algandmed!K268</f>
        <v>6</v>
      </c>
      <c r="L268">
        <f>algandmed!L268</f>
        <v>4.5199999999999996</v>
      </c>
      <c r="M268">
        <f>algandmed!M268</f>
        <v>91.95</v>
      </c>
      <c r="N268" s="63">
        <f>algandmed!N268</f>
        <v>42852</v>
      </c>
      <c r="O268" t="str">
        <f>algandmed!O268</f>
        <v>Metall 146mm: +0,4-0,9m; PVC 110mm: +0,4-6,0m F 3,0-6,0m</v>
      </c>
      <c r="P268" s="59" t="str">
        <f>algandmed!AI268</f>
        <v>Eesti Vabariik; AS EVR Cargo</v>
      </c>
      <c r="Q268" s="59" t="str">
        <f>algandmed!AJ268</f>
        <v>-; 11575850</v>
      </c>
      <c r="R268" s="59" t="str">
        <f>algandmed!AK268</f>
        <v>5228579 Gunnar Trofimov; 6158696, 6156664; 5106295 Peeter Seliste; info@evrcargo.ee</v>
      </c>
      <c r="S268" s="59">
        <f>algandmed!AL268</f>
        <v>0</v>
      </c>
      <c r="T268" s="59" t="str">
        <f>algandmed!AM268</f>
        <v>Lääne-Viru</v>
      </c>
      <c r="U268" s="59" t="str">
        <f>algandmed!AN268</f>
        <v>Tapa linn</v>
      </c>
      <c r="V268" s="59" t="str">
        <f>algandmed!AO268</f>
        <v>Korras</v>
      </c>
      <c r="W268" s="59" t="str">
        <f>algandmed!AP268</f>
        <v>VPA on terve. VPA asub transpordi alal. Algne sügavus oli oli 6m ja VPA põhjas naftasaadused 46cm.</v>
      </c>
      <c r="X268" s="59" t="str">
        <f>algandmed!AQ268</f>
        <v>Proovi ei võeta, kuna see iseloomustaks vaid naftasaaduste lahustuvust vees.</v>
      </c>
      <c r="Y268" s="59" t="str">
        <f>algandmed!AR268</f>
        <v>-</v>
      </c>
      <c r="Z268" s="59" t="str">
        <f>algandmed!AS268</f>
        <v>Eemaldada VPA-st naftasaadused (vajadusel korduvalt) ja jätkata seiret.</v>
      </c>
      <c r="AA268" s="59" t="str">
        <f>algandmed!AT268</f>
        <v>Tapa veduridepoo territooriumi pinnase ja põhjavee reostusuuring. Salveesia 2000</v>
      </c>
    </row>
    <row r="269" spans="1:27">
      <c r="A269">
        <f>algandmed!A269</f>
        <v>0</v>
      </c>
      <c r="B269" t="str">
        <f>algandmed!B269</f>
        <v>B-0605</v>
      </c>
      <c r="C269" t="str">
        <f>algandmed!C269</f>
        <v>JRA0000015</v>
      </c>
      <c r="D269" t="str">
        <f>algandmed!D269</f>
        <v>Tapa Veduridepoo</v>
      </c>
      <c r="E269" s="59">
        <f>algandmed!E269</f>
        <v>612644.85</v>
      </c>
      <c r="F269" s="59">
        <f>algandmed!F269</f>
        <v>6571356.5099999998</v>
      </c>
      <c r="G269" t="str">
        <f>algandmed!G269</f>
        <v>79101:017:0046</v>
      </c>
      <c r="H269">
        <f>algandmed!H269</f>
        <v>95.69</v>
      </c>
      <c r="I269">
        <f>algandmed!I269</f>
        <v>0</v>
      </c>
      <c r="J269">
        <f>algandmed!J269</f>
        <v>4.8099999999999996</v>
      </c>
      <c r="K269">
        <f>algandmed!K269</f>
        <v>6</v>
      </c>
      <c r="L269">
        <f>algandmed!L269</f>
        <v>1.95</v>
      </c>
      <c r="M269">
        <f>algandmed!M269</f>
        <v>93.74</v>
      </c>
      <c r="N269" s="63">
        <f>algandmed!N269</f>
        <v>42852</v>
      </c>
      <c r="O269" t="str">
        <f>algandmed!O269</f>
        <v>Metall 146mm: +0,0-1,2m; PVC 110mm: +0,0-6,0m F 3,0-6,0m</v>
      </c>
      <c r="P269" s="59" t="str">
        <f>algandmed!AI269</f>
        <v>Eesti Vabariik; AS EVR Cargo</v>
      </c>
      <c r="Q269" s="59" t="str">
        <f>algandmed!AJ269</f>
        <v>-; 11575850</v>
      </c>
      <c r="R269" s="59" t="str">
        <f>algandmed!AK269</f>
        <v>5228579 Gunnar Trofimov; 6158696, 6156664; 5106295 Peeter Seliste; info@evrcargo.ee</v>
      </c>
      <c r="S269" s="59">
        <f>algandmed!AL269</f>
        <v>0</v>
      </c>
      <c r="T269" s="59" t="str">
        <f>algandmed!AM269</f>
        <v>Lääne-Viru</v>
      </c>
      <c r="U269" s="59" t="str">
        <f>algandmed!AN269</f>
        <v>Tapa linn</v>
      </c>
      <c r="V269" s="59" t="str">
        <f>algandmed!AO269</f>
        <v>Avariis</v>
      </c>
      <c r="W269" s="59" t="str">
        <f>algandmed!AP269</f>
        <v>VPA on maapinnaga tasa, suudmel on lahtine kate. VPA asub transpordi alal. VPA põhjas võib naftasaaduste kihi paksus olla 1,95m. Algne sügavus oli oli 6m.</v>
      </c>
      <c r="X269" s="59" t="str">
        <f>algandmed!AQ269</f>
        <v>Proovi ei võeta, kuna see iseloomustaks vaid naftasaaduste lahustuvust vees.</v>
      </c>
      <c r="Y269" s="59" t="str">
        <f>algandmed!AR269</f>
        <v>-</v>
      </c>
      <c r="Z269" s="59" t="str">
        <f>algandmed!AS269</f>
        <v>Eemaldada VPA-st naftasaadused (vajadusel korduvalt) ja jätkata seiret.</v>
      </c>
      <c r="AA269" s="59" t="str">
        <f>algandmed!AT269</f>
        <v>Tapa veduridepoo territooriumi pinnase ja põhjavee reostusuuring. Salveesia 2000</v>
      </c>
    </row>
    <row r="270" spans="1:27">
      <c r="A270">
        <f>algandmed!A270</f>
        <v>0</v>
      </c>
      <c r="B270" t="str">
        <f>algandmed!B270</f>
        <v>B-0606</v>
      </c>
      <c r="C270" t="str">
        <f>algandmed!C270</f>
        <v>JRA0000015</v>
      </c>
      <c r="D270" t="str">
        <f>algandmed!D270</f>
        <v>Tapa Veduridepoo</v>
      </c>
      <c r="E270" s="59">
        <f>algandmed!E270</f>
        <v>612584.05000000005</v>
      </c>
      <c r="F270" s="59">
        <f>algandmed!F270</f>
        <v>6571373.7400000002</v>
      </c>
      <c r="G270" t="str">
        <f>algandmed!G270</f>
        <v>79101:017:0046</v>
      </c>
      <c r="H270">
        <f>algandmed!H270</f>
        <v>95.9</v>
      </c>
      <c r="I270">
        <f>algandmed!I270</f>
        <v>0</v>
      </c>
      <c r="J270">
        <f>algandmed!J270</f>
        <v>0</v>
      </c>
      <c r="K270">
        <f>algandmed!K270</f>
        <v>6</v>
      </c>
      <c r="L270">
        <f>algandmed!L270</f>
        <v>4.41</v>
      </c>
      <c r="M270">
        <f>algandmed!M270</f>
        <v>91.490000000000009</v>
      </c>
      <c r="N270" s="63">
        <f>algandmed!N270</f>
        <v>36647</v>
      </c>
      <c r="O270" t="str">
        <f>algandmed!O270</f>
        <v>Metall 146mm: +0,0-1,2m; PVC 110mm: +0,0-6,0m F 3,0-6,0m</v>
      </c>
      <c r="P270" s="59" t="str">
        <f>algandmed!AI270</f>
        <v>Eesti Vabariik; AS EVR Cargo</v>
      </c>
      <c r="Q270" s="59" t="str">
        <f>algandmed!AJ270</f>
        <v>-; 11575850</v>
      </c>
      <c r="R270" s="59" t="str">
        <f>algandmed!AK270</f>
        <v>5228579 Gunnar Trofimov; 6158696, 6156664; 5106295 Peeter Seliste; info@evrcargo.ee</v>
      </c>
      <c r="S270" s="59">
        <f>algandmed!AL270</f>
        <v>0</v>
      </c>
      <c r="T270" s="59" t="str">
        <f>algandmed!AM270</f>
        <v>Lääne-Viru</v>
      </c>
      <c r="U270" s="59" t="str">
        <f>algandmed!AN270</f>
        <v>Tapa linn</v>
      </c>
      <c r="V270" s="59" t="str">
        <f>algandmed!AO270</f>
        <v>Hävinud/likvideeritud</v>
      </c>
      <c r="W270" s="59" t="str">
        <f>algandmed!AP270</f>
        <v>VPA on hävinud. VPA asukohta ei leidnud.</v>
      </c>
      <c r="X270" s="59" t="str">
        <f>algandmed!AQ270</f>
        <v>-</v>
      </c>
      <c r="Y270" s="59" t="str">
        <f>algandmed!AR270</f>
        <v>-</v>
      </c>
      <c r="Z270" s="59" t="str">
        <f>algandmed!AS270</f>
        <v>-</v>
      </c>
      <c r="AA270" s="59" t="str">
        <f>algandmed!AT270</f>
        <v>Tapa veduridepoo territooriumi pinnase ja põhjavee reostusuuring. Salveesia 2000</v>
      </c>
    </row>
    <row r="271" spans="1:27">
      <c r="A271">
        <f>algandmed!A271</f>
        <v>0</v>
      </c>
      <c r="B271" t="str">
        <f>algandmed!B271</f>
        <v>B-1M</v>
      </c>
      <c r="C271" t="str">
        <f>algandmed!C271</f>
        <v>JRA0000015</v>
      </c>
      <c r="D271" t="str">
        <f>algandmed!D271</f>
        <v>Tapa Veduridepoo</v>
      </c>
      <c r="E271" s="59">
        <f>algandmed!E271</f>
        <v>612497.91</v>
      </c>
      <c r="F271" s="59">
        <f>algandmed!F271</f>
        <v>6571337.6699999999</v>
      </c>
      <c r="G271" t="str">
        <f>algandmed!G271</f>
        <v>79101:017:0041</v>
      </c>
      <c r="H271">
        <f>algandmed!H271</f>
        <v>97.03</v>
      </c>
      <c r="I271">
        <f>algandmed!I271</f>
        <v>0.38</v>
      </c>
      <c r="J271">
        <f>algandmed!J271</f>
        <v>6.52</v>
      </c>
      <c r="K271">
        <f>algandmed!K271</f>
        <v>6</v>
      </c>
      <c r="L271">
        <f>algandmed!L271</f>
        <v>6.21</v>
      </c>
      <c r="M271">
        <f>algandmed!M271</f>
        <v>90.820000000000007</v>
      </c>
      <c r="N271" s="63">
        <f>algandmed!N271</f>
        <v>42852</v>
      </c>
      <c r="O271" t="str">
        <f>algandmed!O271</f>
        <v>Metall 127mm: +0,5-3,4m; 112mm: F 3,4-6,0m</v>
      </c>
      <c r="P271" s="59" t="str">
        <f>algandmed!AI271</f>
        <v>LEONHARD WEISS RTE AS</v>
      </c>
      <c r="Q271" s="59" t="str">
        <f>algandmed!AJ271</f>
        <v>10133328</v>
      </c>
      <c r="R271" s="59" t="str">
        <f>algandmed!AK271</f>
        <v>6158282; rte@leonhard-weiss.com</v>
      </c>
      <c r="S271" s="59">
        <f>algandmed!AL271</f>
        <v>0</v>
      </c>
      <c r="T271" s="59" t="str">
        <f>algandmed!AM271</f>
        <v>Lääne-Viru</v>
      </c>
      <c r="U271" s="59" t="str">
        <f>algandmed!AN271</f>
        <v>Tapa linn</v>
      </c>
      <c r="V271" s="59" t="str">
        <f>algandmed!AO271</f>
        <v>Korras</v>
      </c>
      <c r="W271" s="59" t="str">
        <f>algandmed!AP271</f>
        <v>VPA on terve. VPA päis keere-keermes, avamiseks kettvõti. Veepinnal naftasaaduste kihti pole.</v>
      </c>
      <c r="X271" s="59" t="str">
        <f>algandmed!AQ271</f>
        <v>Proov võeti pumbaga MP-1.</v>
      </c>
      <c r="Y271" s="59" t="str">
        <f>algandmed!AR271</f>
        <v>Proovi võtmisel 25.09.2017 oli vett VPA-s 10l, pumba sügavus 6,65m manteltoru otsast. Proov võeti pärast 4-kordse veekoguse välja pumpamist (5 minutit) sagedusel 150Hz. q 0,14. S 0,1.</v>
      </c>
      <c r="Z271" s="59" t="str">
        <f>algandmed!AS271</f>
        <v>Jätkata seiret.</v>
      </c>
      <c r="AA271" s="59" t="str">
        <f>algandmed!AT271</f>
        <v>Tapa veduridepoo territooriumi pinnase ja põhjavee reostusuuring. Salveesia 2000</v>
      </c>
    </row>
    <row r="272" spans="1:27">
      <c r="A272">
        <f>algandmed!A272</f>
        <v>0</v>
      </c>
      <c r="B272" t="str">
        <f>algandmed!B272</f>
        <v>B-2M</v>
      </c>
      <c r="C272" t="str">
        <f>algandmed!C272</f>
        <v>JRA0000015</v>
      </c>
      <c r="D272" t="str">
        <f>algandmed!D272</f>
        <v>Tapa Veduridepoo</v>
      </c>
      <c r="E272" s="59">
        <f>algandmed!E272</f>
        <v>612627.30000000005</v>
      </c>
      <c r="F272" s="59">
        <f>algandmed!F272</f>
        <v>6571267.9000000004</v>
      </c>
      <c r="G272" t="str">
        <f>algandmed!G272</f>
        <v>79101:017:0045</v>
      </c>
      <c r="H272">
        <f>algandmed!H272</f>
        <v>0</v>
      </c>
      <c r="I272">
        <f>algandmed!I272</f>
        <v>0.1</v>
      </c>
      <c r="J272">
        <f>algandmed!J272</f>
        <v>0</v>
      </c>
      <c r="K272">
        <f>algandmed!K272</f>
        <v>6</v>
      </c>
      <c r="L272">
        <f>algandmed!L272</f>
        <v>4.75</v>
      </c>
      <c r="M272">
        <f>algandmed!M272</f>
        <v>-4.75</v>
      </c>
      <c r="N272" s="63">
        <f>algandmed!N272</f>
        <v>36648</v>
      </c>
      <c r="O272" t="str">
        <f>algandmed!O272</f>
        <v>Metall 127mm: +0,1-3,4m; 112mm: F 3,4-6,0m</v>
      </c>
      <c r="P272" s="59" t="str">
        <f>algandmed!AI272</f>
        <v>Eesti Vabariik; AS Eesti Raudtee</v>
      </c>
      <c r="Q272" s="59" t="str">
        <f>algandmed!AJ272</f>
        <v>-; 11575838</v>
      </c>
      <c r="R272" s="59" t="str">
        <f>algandmed!AK272</f>
        <v>5228579 Gunnar Trofimov; 6158610; 5106295 Peeter Seliste; raudtee@evr.ee</v>
      </c>
      <c r="S272" s="59">
        <f>algandmed!AL272</f>
        <v>0</v>
      </c>
      <c r="T272" s="59" t="str">
        <f>algandmed!AM272</f>
        <v>Lääne-Viru</v>
      </c>
      <c r="U272" s="59" t="str">
        <f>algandmed!AN272</f>
        <v>Tapa linn</v>
      </c>
      <c r="V272" s="59" t="str">
        <f>algandmed!AO272</f>
        <v>Hävinud/likvideeritud</v>
      </c>
      <c r="W272" s="59" t="str">
        <f>algandmed!AP272</f>
        <v>VPA on hävinud või likvideeritud raudteeäärsete alade korrastamise käigus.</v>
      </c>
      <c r="X272" s="59" t="str">
        <f>algandmed!AQ272</f>
        <v>-</v>
      </c>
      <c r="Y272" s="59" t="str">
        <f>algandmed!AR272</f>
        <v>-</v>
      </c>
      <c r="Z272" s="59" t="str">
        <f>algandmed!AS272</f>
        <v>-</v>
      </c>
      <c r="AA272" s="59" t="str">
        <f>algandmed!AT272</f>
        <v>Tapa veduridepoo territooriumi pinnase ja põhjavee reostusuuring. Salveesia 2000</v>
      </c>
    </row>
    <row r="273" spans="1:27">
      <c r="A273">
        <f>algandmed!A273</f>
        <v>0</v>
      </c>
      <c r="B273" t="str">
        <f>algandmed!B273</f>
        <v>B-3M</v>
      </c>
      <c r="C273" t="str">
        <f>algandmed!C273</f>
        <v>JRA0000015</v>
      </c>
      <c r="D273" t="str">
        <f>algandmed!D273</f>
        <v>Tapa Veduridepoo</v>
      </c>
      <c r="E273" s="59">
        <f>algandmed!E273</f>
        <v>612694.07999999996</v>
      </c>
      <c r="F273" s="59">
        <f>algandmed!F273</f>
        <v>6571213.1900000004</v>
      </c>
      <c r="G273" t="str">
        <f>algandmed!G273</f>
        <v>79101:017:0045</v>
      </c>
      <c r="H273">
        <f>algandmed!H273</f>
        <v>94.84</v>
      </c>
      <c r="I273">
        <f>algandmed!I273</f>
        <v>0.21</v>
      </c>
      <c r="J273">
        <f>algandmed!J273</f>
        <v>5.49</v>
      </c>
      <c r="K273">
        <f>algandmed!K273</f>
        <v>5.5</v>
      </c>
      <c r="L273">
        <f>algandmed!L273</f>
        <v>4.05</v>
      </c>
      <c r="M273">
        <f>algandmed!M273</f>
        <v>90.79</v>
      </c>
      <c r="N273" s="63">
        <f>algandmed!N273</f>
        <v>42852</v>
      </c>
      <c r="O273" t="str">
        <f>algandmed!O273</f>
        <v>Metall 127mm: +0,62-3,4m; 112mm: F 3,4-5,5m</v>
      </c>
      <c r="P273" s="59" t="str">
        <f>algandmed!AI273</f>
        <v>Eesti Vabariik; AS Eesti Raudtee</v>
      </c>
      <c r="Q273" s="59" t="str">
        <f>algandmed!AJ273</f>
        <v>-; 11575838</v>
      </c>
      <c r="R273" s="59" t="str">
        <f>algandmed!AK273</f>
        <v>5228579 Gunnar Trofimov; 6158610; 5106295 Peeter Seliste; raudtee@evr.ee</v>
      </c>
      <c r="S273" s="59">
        <f>algandmed!AL273</f>
        <v>0</v>
      </c>
      <c r="T273" s="59" t="str">
        <f>algandmed!AM273</f>
        <v>Lääne-Viru</v>
      </c>
      <c r="U273" s="59" t="str">
        <f>algandmed!AN273</f>
        <v>Tapa linn</v>
      </c>
      <c r="V273" s="59" t="str">
        <f>algandmed!AO273</f>
        <v>Korras</v>
      </c>
      <c r="W273" s="59" t="str">
        <f>algandmed!AP273</f>
        <v>VPA on terve. Päis on keere-keermes, avamiseks kettvõti. Veepinnal naftasaaduste kihti pole.</v>
      </c>
      <c r="X273" s="59" t="str">
        <f>algandmed!AQ273</f>
        <v>Proov võeti pumbaga MP-1.</v>
      </c>
      <c r="Y273" s="59" t="str">
        <f>algandmed!AR273</f>
        <v>Proovi võtmisel 25.09.2017 oli vett VPA-s 18l, pumba sügavus 5,5m manteltoru otsast. Proov võeti pärast 4-kordse veekoguse välja pumpamist (47 minutit) sagedusel 102Hz. q 0,02. S 0,34. Pumbates sagedusega 150Hz alanes veetase 3 minutiga pumbani.</v>
      </c>
      <c r="Z273" s="59" t="str">
        <f>algandmed!AS273</f>
        <v>Jätkata seiret.</v>
      </c>
      <c r="AA273" s="59" t="str">
        <f>algandmed!AT273</f>
        <v>Tapa veduridepoo territooriumi pinnase ja põhjavee reostusuuring. Salveesia 2000</v>
      </c>
    </row>
    <row r="274" spans="1:27">
      <c r="A274">
        <f>algandmed!A274</f>
        <v>19881</v>
      </c>
      <c r="B274" t="str">
        <f>algandmed!B274</f>
        <v>PA-4316</v>
      </c>
      <c r="C274" t="str">
        <f>algandmed!C274</f>
        <v>JRA0000015</v>
      </c>
      <c r="D274" t="str">
        <f>algandmed!D274</f>
        <v>Tapa Veduridepoo</v>
      </c>
      <c r="E274" s="59">
        <f>algandmed!E274</f>
        <v>612810.1</v>
      </c>
      <c r="F274" s="59">
        <f>algandmed!F274</f>
        <v>6571637.7999999998</v>
      </c>
      <c r="G274" t="str">
        <f>algandmed!G274</f>
        <v>79101:017:0046</v>
      </c>
      <c r="H274">
        <f>algandmed!H274</f>
        <v>91.95</v>
      </c>
      <c r="I274">
        <f>algandmed!I274</f>
        <v>0.99</v>
      </c>
      <c r="J274">
        <f>algandmed!J274</f>
        <v>6.89</v>
      </c>
      <c r="K274">
        <f>algandmed!K274</f>
        <v>6.8</v>
      </c>
      <c r="L274">
        <f>algandmed!L274</f>
        <v>4.2699999999999996</v>
      </c>
      <c r="M274">
        <f>algandmed!M274</f>
        <v>87.68</v>
      </c>
      <c r="N274" s="63">
        <f>algandmed!N274</f>
        <v>42852</v>
      </c>
      <c r="O274" t="str">
        <f>algandmed!O274</f>
        <v>Metall 108mm: +0,98-1,82m; 93mm: F 1,82-6,8m;</v>
      </c>
      <c r="P274" s="59" t="str">
        <f>algandmed!AI274</f>
        <v>Eesti Vabariik; AS EVR Cargo</v>
      </c>
      <c r="Q274" s="59" t="str">
        <f>algandmed!AJ274</f>
        <v>-; 11575850</v>
      </c>
      <c r="R274" s="59" t="str">
        <f>algandmed!AK274</f>
        <v>5228579 Gunnar Trofimov; 6158696, 6156664; 5106295 Peeter Seliste; info@evrcargo.ee</v>
      </c>
      <c r="S274" s="59">
        <f>algandmed!AL274</f>
        <v>0</v>
      </c>
      <c r="T274" s="59" t="str">
        <f>algandmed!AM274</f>
        <v>Lääne-Viru</v>
      </c>
      <c r="U274" s="59" t="str">
        <f>algandmed!AN274</f>
        <v>Tapa linn</v>
      </c>
      <c r="V274" s="59" t="str">
        <f>algandmed!AO274</f>
        <v>Korras</v>
      </c>
      <c r="W274" s="59" t="str">
        <f>algandmed!AP274</f>
        <v>VPA on terve. Päise avamiseks 6-kantvõti 8. Veepinnal naftasaaduste kihti pole.</v>
      </c>
      <c r="X274" s="59" t="str">
        <f>algandmed!AQ274</f>
        <v>Proov võeti pumbaga MP-1. Pumpamisae algul oli veepinnal naftasaaduste laigud. VPA-st on võetud proove Tapa Veduridepoo pinnasereostuse likvideerimise järgse seire raames.</v>
      </c>
      <c r="Y274" s="59" t="str">
        <f>algandmed!AR274</f>
        <v>Proovi võtmisel 22.09.2017 oli vett VPA-s 26l, pumba sügavus 7,6m manteltoru otsast. Proov võeti pärast 4-kordse veekoguse välja pumpamist (15 minutit) sagedusel 135Hz. q 0,11. S 3,45. Pumbates sagedusega 200Hz alanes veetase 3 minutiga pumbani.</v>
      </c>
      <c r="Z274" s="59" t="str">
        <f>algandmed!AS274</f>
        <v>Jätkata seiret.</v>
      </c>
      <c r="AA274" s="59" t="str">
        <f>algandmed!AT274</f>
        <v>Jääkreostuse likvideerimise projekti ettevalmistus endistel militaar- ja industriaalaladel, Maves nr-5168</v>
      </c>
    </row>
    <row r="275" spans="1:27">
      <c r="A275">
        <f>algandmed!A275</f>
        <v>19882</v>
      </c>
      <c r="B275" t="str">
        <f>algandmed!B275</f>
        <v>PA-4331</v>
      </c>
      <c r="C275" t="str">
        <f>algandmed!C275</f>
        <v>JRA0000015</v>
      </c>
      <c r="D275" t="str">
        <f>algandmed!D275</f>
        <v>Tapa Veduridepoo</v>
      </c>
      <c r="E275" s="59">
        <f>algandmed!E275</f>
        <v>612835.09</v>
      </c>
      <c r="F275" s="59">
        <f>algandmed!F275</f>
        <v>6571492.5300000003</v>
      </c>
      <c r="G275" t="str">
        <f>algandmed!G275</f>
        <v>79101:017:0046</v>
      </c>
      <c r="H275">
        <f>algandmed!H275</f>
        <v>94.21</v>
      </c>
      <c r="I275">
        <f>algandmed!I275</f>
        <v>0.74</v>
      </c>
      <c r="J275">
        <f>algandmed!J275</f>
        <v>8.5</v>
      </c>
      <c r="K275">
        <f>algandmed!K275</f>
        <v>8.5</v>
      </c>
      <c r="L275">
        <f>algandmed!L275</f>
        <v>5.2</v>
      </c>
      <c r="M275">
        <f>algandmed!M275</f>
        <v>89.009999999999991</v>
      </c>
      <c r="N275" s="63">
        <f>algandmed!N275</f>
        <v>42852</v>
      </c>
      <c r="O275" t="str">
        <f>algandmed!O275</f>
        <v>Metall 108mm: +0,73-4,72m; 93mm: F 4,72-8,5m;</v>
      </c>
      <c r="P275" s="59" t="str">
        <f>algandmed!AI275</f>
        <v>Eesti Vabariik; AS EVR Cargo</v>
      </c>
      <c r="Q275" s="59" t="str">
        <f>algandmed!AJ275</f>
        <v>-; 11575850</v>
      </c>
      <c r="R275" s="59" t="str">
        <f>algandmed!AK275</f>
        <v>5228579 Gunnar Trofimov; 6158696, 6156664; 5106295 Peeter Seliste; info@evrcargo.ee</v>
      </c>
      <c r="S275" s="59">
        <f>algandmed!AL275</f>
        <v>0</v>
      </c>
      <c r="T275" s="59" t="str">
        <f>algandmed!AM275</f>
        <v>Lääne-Viru</v>
      </c>
      <c r="U275" s="59" t="str">
        <f>algandmed!AN275</f>
        <v>Tapa linn</v>
      </c>
      <c r="V275" s="59" t="str">
        <f>algandmed!AO275</f>
        <v>Korras</v>
      </c>
      <c r="W275" s="59" t="str">
        <f>algandmed!AP275</f>
        <v>VPA on terve. Päise avamiseks 6-kantvõti 8. Veepinnal naftasaaduste kihti pole.</v>
      </c>
      <c r="X275" s="59" t="str">
        <f>algandmed!AQ275</f>
        <v>Proov võeti pumbaga MP-1.</v>
      </c>
      <c r="Y275" s="59" t="str">
        <f>algandmed!AR275</f>
        <v>Proovi võtmisel 22.09.2017 oli vett VPA-s 31,3l, pumba sügavus 8,2m manteltoru otsast. Proov võeti pärast 4-kordse veekoguse välja pumpamist (6 minutit) sagedusel 250Hz. q 0,32. S 0,98.</v>
      </c>
      <c r="Z275" s="59" t="str">
        <f>algandmed!AS275</f>
        <v>Jätkata seiret.</v>
      </c>
      <c r="AA275" s="59" t="str">
        <f>algandmed!AT275</f>
        <v>Jääkreostuse likvideerimise projekti ettevalmistus endistel militaar- ja industriaalaladel, Maves nr-5168</v>
      </c>
    </row>
    <row r="276" spans="1:27">
      <c r="A276">
        <f>algandmed!A276</f>
        <v>19121</v>
      </c>
      <c r="B276" t="str">
        <f>algandmed!B276</f>
        <v>PA-627</v>
      </c>
      <c r="C276" t="str">
        <f>algandmed!C276</f>
        <v>JRA0000015</v>
      </c>
      <c r="D276" t="str">
        <f>algandmed!D276</f>
        <v>Tapa Veduridepoo</v>
      </c>
      <c r="E276" s="59">
        <f>algandmed!E276</f>
        <v>612715.5</v>
      </c>
      <c r="F276" s="59">
        <f>algandmed!F276</f>
        <v>6571505</v>
      </c>
      <c r="G276" t="str">
        <f>algandmed!G276</f>
        <v>79101:017:0046</v>
      </c>
      <c r="H276">
        <f>algandmed!H276</f>
        <v>93.4</v>
      </c>
      <c r="I276">
        <f>algandmed!I276</f>
        <v>0.1</v>
      </c>
      <c r="J276">
        <f>algandmed!J276</f>
        <v>0</v>
      </c>
      <c r="K276">
        <f>algandmed!K276</f>
        <v>30.3</v>
      </c>
      <c r="L276">
        <f>algandmed!L276</f>
        <v>5.4</v>
      </c>
      <c r="M276">
        <f>algandmed!M276</f>
        <v>88</v>
      </c>
      <c r="N276" s="63">
        <f>algandmed!N276</f>
        <v>28230</v>
      </c>
      <c r="O276" t="str">
        <f>algandmed!O276</f>
        <v>Metall 146mm: +0,1-8,0m; 93mm: F 8-30,3m</v>
      </c>
      <c r="P276" s="59" t="str">
        <f>algandmed!AI276</f>
        <v>Eesti Vabariik; AS EVR Cargo</v>
      </c>
      <c r="Q276" s="59" t="str">
        <f>algandmed!AJ276</f>
        <v>-; 11575850</v>
      </c>
      <c r="R276" s="59" t="str">
        <f>algandmed!AK276</f>
        <v>5228579 Gunnar Trofimov; 6158696, 6156664; 5106295 Peeter Seliste; info@evrcargo.ee</v>
      </c>
      <c r="S276" s="59">
        <f>algandmed!AL276</f>
        <v>0</v>
      </c>
      <c r="T276" s="59" t="str">
        <f>algandmed!AM276</f>
        <v>Lääne-Viru</v>
      </c>
      <c r="U276" s="59" t="str">
        <f>algandmed!AN276</f>
        <v>Tapa linn</v>
      </c>
      <c r="V276" s="59" t="str">
        <f>algandmed!AO276</f>
        <v>Hävinud/likvideeritud</v>
      </c>
      <c r="W276" s="59" t="str">
        <f>algandmed!AP276</f>
        <v>VPA on likvideeritud pinnasereostuse puhastustööde käigus 2015.a</v>
      </c>
      <c r="X276" s="59" t="str">
        <f>algandmed!AQ276</f>
        <v>-</v>
      </c>
      <c r="Y276" s="59" t="str">
        <f>algandmed!AR276</f>
        <v>-</v>
      </c>
      <c r="Z276" s="59" t="str">
        <f>algandmed!AS276</f>
        <v>-</v>
      </c>
      <c r="AA276" s="59">
        <f>algandmed!AT276</f>
        <v>0</v>
      </c>
    </row>
    <row r="277" spans="1:27">
      <c r="A277">
        <f>algandmed!A277</f>
        <v>19122</v>
      </c>
      <c r="B277" t="str">
        <f>algandmed!B277</f>
        <v>PA-628</v>
      </c>
      <c r="C277" t="str">
        <f>algandmed!C277</f>
        <v>JRA0000015</v>
      </c>
      <c r="D277" t="str">
        <f>algandmed!D277</f>
        <v>Tapa Veduridepoo</v>
      </c>
      <c r="E277" s="59">
        <f>algandmed!E277</f>
        <v>612696.54</v>
      </c>
      <c r="F277" s="59">
        <f>algandmed!F277</f>
        <v>6571511.71</v>
      </c>
      <c r="G277" t="str">
        <f>algandmed!G277</f>
        <v>79101:017:0046</v>
      </c>
      <c r="H277">
        <f>algandmed!H277</f>
        <v>94.43</v>
      </c>
      <c r="I277">
        <f>algandmed!I277</f>
        <v>0.76</v>
      </c>
      <c r="J277">
        <f>algandmed!J277</f>
        <v>0</v>
      </c>
      <c r="K277">
        <f>algandmed!K277</f>
        <v>20.2</v>
      </c>
      <c r="L277">
        <f>algandmed!L277</f>
        <v>4.5199999999999996</v>
      </c>
      <c r="M277">
        <f>algandmed!M277</f>
        <v>89.910000000000011</v>
      </c>
      <c r="N277" s="63">
        <f>algandmed!N277</f>
        <v>42852</v>
      </c>
      <c r="O277" t="str">
        <f>algandmed!O277</f>
        <v>Metall 146mm: +0,2-5,0m; 93mm: F 5-20,2m</v>
      </c>
      <c r="P277" s="59" t="str">
        <f>algandmed!AI277</f>
        <v>Eesti Vabariik; AS EVR Cargo</v>
      </c>
      <c r="Q277" s="59" t="str">
        <f>algandmed!AJ277</f>
        <v>-; 11575850</v>
      </c>
      <c r="R277" s="59" t="str">
        <f>algandmed!AK277</f>
        <v>5228579 Gunnar Trofimov; 6158696, 6156664; 5106295 Peeter Seliste; info@evrcargo.ee</v>
      </c>
      <c r="S277" s="59">
        <f>algandmed!AL277</f>
        <v>0</v>
      </c>
      <c r="T277" s="59" t="str">
        <f>algandmed!AM277</f>
        <v>Lääne-Viru</v>
      </c>
      <c r="U277" s="59" t="str">
        <f>algandmed!AN277</f>
        <v>Tapa linn</v>
      </c>
      <c r="V277" s="59" t="str">
        <f>algandmed!AO277</f>
        <v>Korras</v>
      </c>
      <c r="W277" s="59" t="str">
        <f>algandmed!AP277</f>
        <v>VPA on terve. Avamiseks padrunvõti 17. Manteltoru on olnud 0,2m üle maapinna, praegu 0,56m kõrgemaks keevitatud. Veepinnal on paks masuudikiht, VPA sügavust ei saanud mõõta.</v>
      </c>
      <c r="X277" s="59" t="str">
        <f>algandmed!AQ277</f>
        <v>Proovi ei võeta, kuna see iseloomustaks vaid naftasaaduste lahustuvust vees.</v>
      </c>
      <c r="Y277" s="59" t="str">
        <f>algandmed!AR277</f>
        <v>-</v>
      </c>
      <c r="Z277" s="59" t="str">
        <f>algandmed!AS277</f>
        <v>Eemaldada VPA-st naftasaadused (vajadusel korduvalt) ja jätkata seiret.</v>
      </c>
      <c r="AA277" s="59">
        <f>algandmed!AT277</f>
        <v>0</v>
      </c>
    </row>
    <row r="278" spans="1:27">
      <c r="A278">
        <f>algandmed!A278</f>
        <v>19123</v>
      </c>
      <c r="B278" t="str">
        <f>algandmed!B278</f>
        <v>PA-628A</v>
      </c>
      <c r="C278" t="str">
        <f>algandmed!C278</f>
        <v>JRA0000015</v>
      </c>
      <c r="D278" t="str">
        <f>algandmed!D278</f>
        <v>Tapa Veduridepoo</v>
      </c>
      <c r="E278" s="59">
        <f>algandmed!E278</f>
        <v>613088</v>
      </c>
      <c r="F278" s="59">
        <f>algandmed!F278</f>
        <v>6571647</v>
      </c>
      <c r="G278" t="str">
        <f>algandmed!G278</f>
        <v>Reformimata riigimaa</v>
      </c>
      <c r="H278">
        <f>algandmed!H278</f>
        <v>91.15</v>
      </c>
      <c r="I278">
        <f>algandmed!I278</f>
        <v>0.3</v>
      </c>
      <c r="J278">
        <f>algandmed!J278</f>
        <v>0</v>
      </c>
      <c r="K278">
        <f>algandmed!K278</f>
        <v>20</v>
      </c>
      <c r="L278">
        <f>algandmed!L278</f>
        <v>3.26</v>
      </c>
      <c r="M278">
        <f>algandmed!M278</f>
        <v>87.89</v>
      </c>
      <c r="N278" s="63">
        <f>algandmed!N278</f>
        <v>28754</v>
      </c>
      <c r="O278" t="str">
        <f>algandmed!O278</f>
        <v>Metall 127mm: +0,3-6,0m; 112mm: F 6-20m</v>
      </c>
      <c r="P278" s="59">
        <f>algandmed!AI278</f>
        <v>0</v>
      </c>
      <c r="Q278" s="59">
        <f>algandmed!AJ278</f>
        <v>0</v>
      </c>
      <c r="R278" s="59">
        <f>algandmed!AK278</f>
        <v>0</v>
      </c>
      <c r="S278" s="59">
        <f>algandmed!AL278</f>
        <v>0</v>
      </c>
      <c r="T278" s="59" t="str">
        <f>algandmed!AM278</f>
        <v>Lääne-Viru</v>
      </c>
      <c r="U278" s="59" t="str">
        <f>algandmed!AN278</f>
        <v>Tapa linn</v>
      </c>
      <c r="V278" s="59" t="str">
        <f>algandmed!AO278</f>
        <v>Hävinud/likvideeritud</v>
      </c>
      <c r="W278" s="59" t="str">
        <f>algandmed!AP278</f>
        <v>VPA on hävinud või likvideeritud. VPA-d ei leitud. VEKA koordinaadid valed. Ilmselt on VPA manteltoru välja tõmmatud.</v>
      </c>
      <c r="X278" s="59" t="str">
        <f>algandmed!AQ278</f>
        <v>-</v>
      </c>
      <c r="Y278" s="59" t="str">
        <f>algandmed!AR278</f>
        <v>-</v>
      </c>
      <c r="Z278" s="59" t="str">
        <f>algandmed!AS278</f>
        <v>-</v>
      </c>
      <c r="AA278" s="59">
        <f>algandmed!AT278</f>
        <v>0</v>
      </c>
    </row>
    <row r="279" spans="1:27">
      <c r="A279">
        <f>algandmed!A279</f>
        <v>19124</v>
      </c>
      <c r="B279" t="str">
        <f>algandmed!B279</f>
        <v>PA-629</v>
      </c>
      <c r="C279" t="str">
        <f>algandmed!C279</f>
        <v>JRA0000015</v>
      </c>
      <c r="D279" t="str">
        <f>algandmed!D279</f>
        <v>Tapa Veduridepoo</v>
      </c>
      <c r="E279" s="59">
        <f>algandmed!E279</f>
        <v>612714.79</v>
      </c>
      <c r="F279" s="59">
        <f>algandmed!F279</f>
        <v>6571765.6600000001</v>
      </c>
      <c r="G279" t="str">
        <f>algandmed!G279</f>
        <v>Reformimata riigimaa</v>
      </c>
      <c r="H279">
        <f>algandmed!H279</f>
        <v>88.43</v>
      </c>
      <c r="I279">
        <f>algandmed!I279</f>
        <v>0.56999999999999995</v>
      </c>
      <c r="J279">
        <f>algandmed!J279</f>
        <v>0.44</v>
      </c>
      <c r="K279">
        <f>algandmed!K279</f>
        <v>20.6</v>
      </c>
      <c r="L279">
        <f>algandmed!L279</f>
        <v>0.78</v>
      </c>
      <c r="M279">
        <f>algandmed!M279</f>
        <v>87.65</v>
      </c>
      <c r="N279" s="63">
        <f>algandmed!N279</f>
        <v>42852</v>
      </c>
      <c r="O279" t="str">
        <f>algandmed!O279</f>
        <v>Metall 127mm: +0,3-7,7m; 112mm: F 7,7-20,6m</v>
      </c>
      <c r="P279" s="59">
        <f>algandmed!AI279</f>
        <v>0</v>
      </c>
      <c r="Q279" s="59">
        <f>algandmed!AJ279</f>
        <v>0</v>
      </c>
      <c r="R279" s="59">
        <f>algandmed!AK279</f>
        <v>0</v>
      </c>
      <c r="S279" s="59">
        <f>algandmed!AL279</f>
        <v>0</v>
      </c>
      <c r="T279" s="59" t="str">
        <f>algandmed!AM279</f>
        <v>Lääne-Viru</v>
      </c>
      <c r="U279" s="59" t="str">
        <f>algandmed!AN279</f>
        <v>Tapa linn</v>
      </c>
      <c r="V279" s="59" t="str">
        <f>algandmed!AO279</f>
        <v>Avariis</v>
      </c>
      <c r="W279" s="59" t="str">
        <f>algandmed!AP279</f>
        <v>VPA on avriis, täisloobitud. VPA on päiseta. Algne sügavus oli oli 20,6m maapinnast. Veepinnal naftasaaduste kihti pole.</v>
      </c>
      <c r="X279" s="59" t="str">
        <f>algandmed!AQ279</f>
        <v>Proovi ei võetud.</v>
      </c>
      <c r="Y279" s="59" t="str">
        <f>algandmed!AR279</f>
        <v>-</v>
      </c>
      <c r="Z279" s="59" t="str">
        <f>algandmed!AS279</f>
        <v>VPA tuleks nõuetekohaselt likvideerida.</v>
      </c>
      <c r="AA279" s="59">
        <f>algandmed!AT279</f>
        <v>0</v>
      </c>
    </row>
    <row r="280" spans="1:27">
      <c r="A280">
        <f>algandmed!A280</f>
        <v>19125</v>
      </c>
      <c r="B280" t="str">
        <f>algandmed!B280</f>
        <v>PA-630</v>
      </c>
      <c r="C280" t="str">
        <f>algandmed!C280</f>
        <v>JRA0000015</v>
      </c>
      <c r="D280" t="str">
        <f>algandmed!D280</f>
        <v>Tapa Veduridepoo</v>
      </c>
      <c r="E280" s="59">
        <f>algandmed!E280</f>
        <v>612584.71</v>
      </c>
      <c r="F280" s="59">
        <f>algandmed!F280</f>
        <v>6571856.0499999998</v>
      </c>
      <c r="G280" t="str">
        <f>algandmed!G280</f>
        <v>Reformimata riigimaa</v>
      </c>
      <c r="H280">
        <f>algandmed!H280</f>
        <v>88.38</v>
      </c>
      <c r="I280">
        <f>algandmed!I280</f>
        <v>0.94</v>
      </c>
      <c r="J280">
        <f>algandmed!J280</f>
        <v>5.59</v>
      </c>
      <c r="K280">
        <f>algandmed!K280</f>
        <v>20.2</v>
      </c>
      <c r="L280">
        <f>algandmed!L280</f>
        <v>0.75</v>
      </c>
      <c r="M280">
        <f>algandmed!M280</f>
        <v>87.63</v>
      </c>
      <c r="N280" s="63">
        <f>algandmed!N280</f>
        <v>42852</v>
      </c>
      <c r="O280" t="str">
        <f>algandmed!O280</f>
        <v>Metall 127mm: +0,2-7,6m; 108mm: F 7,6-20,2m</v>
      </c>
      <c r="P280" s="59">
        <f>algandmed!AI280</f>
        <v>0</v>
      </c>
      <c r="Q280" s="59" t="str">
        <f>algandmed!AJ280</f>
        <v>-</v>
      </c>
      <c r="R280" s="59">
        <f>algandmed!AK280</f>
        <v>0</v>
      </c>
      <c r="S280" s="59">
        <f>algandmed!AL280</f>
        <v>0</v>
      </c>
      <c r="T280" s="59" t="str">
        <f>algandmed!AM280</f>
        <v>Lääne-Viru</v>
      </c>
      <c r="U280" s="59" t="str">
        <f>algandmed!AN280</f>
        <v>Tapa linn</v>
      </c>
      <c r="V280" s="59" t="str">
        <f>algandmed!AO280</f>
        <v>Avariis</v>
      </c>
      <c r="W280" s="59" t="str">
        <f>algandmed!AP280</f>
        <v>VPA on täis loobitud. VPA on päiseta. Algne sügavus oli oli 20,2m maapinnast. Veepinnal naftasaaduste kihti pole.</v>
      </c>
      <c r="X280" s="59" t="str">
        <f>algandmed!AQ280</f>
        <v>Proovi ei võetud.</v>
      </c>
      <c r="Y280" s="59" t="str">
        <f>algandmed!AR280</f>
        <v>-</v>
      </c>
      <c r="Z280" s="59" t="str">
        <f>algandmed!AS280</f>
        <v>VPA tuleks nõuetekohaselt likvideerida.</v>
      </c>
      <c r="AA280" s="59">
        <f>algandmed!AT280</f>
        <v>0</v>
      </c>
    </row>
    <row r="281" spans="1:27">
      <c r="A281">
        <f>algandmed!A281</f>
        <v>19127</v>
      </c>
      <c r="B281" t="str">
        <f>algandmed!B281</f>
        <v>PA-633</v>
      </c>
      <c r="C281" t="str">
        <f>algandmed!C281</f>
        <v>JRA0000015</v>
      </c>
      <c r="D281" t="str">
        <f>algandmed!D281</f>
        <v>Tapa Veduridepoo</v>
      </c>
      <c r="E281" s="59">
        <f>algandmed!E281</f>
        <v>612725</v>
      </c>
      <c r="F281" s="59">
        <f>algandmed!F281</f>
        <v>6571575</v>
      </c>
      <c r="G281" t="str">
        <f>algandmed!G281</f>
        <v>79101:017:0045</v>
      </c>
      <c r="H281">
        <f>algandmed!H281</f>
        <v>91.91</v>
      </c>
      <c r="I281">
        <f>algandmed!I281</f>
        <v>0.2</v>
      </c>
      <c r="J281">
        <f>algandmed!J281</f>
        <v>0</v>
      </c>
      <c r="K281">
        <f>algandmed!K281</f>
        <v>20</v>
      </c>
      <c r="L281">
        <f>algandmed!L281</f>
        <v>4.08</v>
      </c>
      <c r="M281">
        <f>algandmed!M281</f>
        <v>87.83</v>
      </c>
      <c r="N281" s="63">
        <f>algandmed!N281</f>
        <v>28320</v>
      </c>
      <c r="O281" t="str">
        <f>algandmed!O281</f>
        <v>Metall 127mm: +0,2-5,0m; 112mm: F 5-20m</v>
      </c>
      <c r="P281" s="59" t="str">
        <f>algandmed!AI281</f>
        <v>Eesti Vabariik; AS Eesti Raudtee</v>
      </c>
      <c r="Q281" s="59" t="str">
        <f>algandmed!AJ281</f>
        <v>-; 11575838</v>
      </c>
      <c r="R281" s="59" t="str">
        <f>algandmed!AK281</f>
        <v>5228579 Gunnar Trofimov; 6158610; 5106295 Peeter Seliste; raudtee@evr.ee</v>
      </c>
      <c r="S281" s="59">
        <f>algandmed!AL281</f>
        <v>0</v>
      </c>
      <c r="T281" s="59" t="str">
        <f>algandmed!AM281</f>
        <v>Lääne-Viru</v>
      </c>
      <c r="U281" s="59" t="str">
        <f>algandmed!AN281</f>
        <v>Tapa linn</v>
      </c>
      <c r="V281" s="59" t="str">
        <f>algandmed!AO281</f>
        <v>Hävinud/likvideeritud</v>
      </c>
      <c r="W281" s="59" t="str">
        <f>algandmed!AP281</f>
        <v>VPA hävinud või likvideeritud. VPA-d ei leitud. VEKA koordinaadid valed. Paiknes VPA 634 lähedal. Ilmselt on VPA manteltoru välja tõmmatud.</v>
      </c>
      <c r="X281" s="59" t="str">
        <f>algandmed!AQ281</f>
        <v>-</v>
      </c>
      <c r="Y281" s="59" t="str">
        <f>algandmed!AR281</f>
        <v>-</v>
      </c>
      <c r="Z281" s="59" t="str">
        <f>algandmed!AS281</f>
        <v>-</v>
      </c>
      <c r="AA281" s="59">
        <f>algandmed!AT281</f>
        <v>0</v>
      </c>
    </row>
    <row r="282" spans="1:27">
      <c r="A282">
        <f>algandmed!A282</f>
        <v>19128</v>
      </c>
      <c r="B282" t="str">
        <f>algandmed!B282</f>
        <v>PA-634</v>
      </c>
      <c r="C282" t="str">
        <f>algandmed!C282</f>
        <v>JRA0000015</v>
      </c>
      <c r="D282" t="str">
        <f>algandmed!D282</f>
        <v>Tapa Veduridepoo</v>
      </c>
      <c r="E282" s="59">
        <f>algandmed!E282</f>
        <v>612619.92000000004</v>
      </c>
      <c r="F282" s="59">
        <f>algandmed!F282</f>
        <v>6571578.2199999997</v>
      </c>
      <c r="G282" t="str">
        <f>algandmed!G282</f>
        <v>79101:017:0045</v>
      </c>
      <c r="H282">
        <f>algandmed!H282</f>
        <v>92.89</v>
      </c>
      <c r="I282">
        <f>algandmed!I282</f>
        <v>0.41</v>
      </c>
      <c r="J282">
        <f>algandmed!J282</f>
        <v>35.07</v>
      </c>
      <c r="K282">
        <f>algandmed!K282</f>
        <v>40</v>
      </c>
      <c r="L282">
        <f>algandmed!L282</f>
        <v>5.19</v>
      </c>
      <c r="M282">
        <f>algandmed!M282</f>
        <v>87.7</v>
      </c>
      <c r="N282" s="63">
        <f>algandmed!N282</f>
        <v>42852</v>
      </c>
      <c r="O282" t="str">
        <f>algandmed!O282</f>
        <v>Metall 127mm: +0,7-20,0m; 112mm: F 20-40m</v>
      </c>
      <c r="P282" s="59" t="str">
        <f>algandmed!AI282</f>
        <v>Eesti Vabariik; AS Eesti Raudtee</v>
      </c>
      <c r="Q282" s="59" t="str">
        <f>algandmed!AJ282</f>
        <v>-; 11575838</v>
      </c>
      <c r="R282" s="59" t="str">
        <f>algandmed!AK282</f>
        <v>5228579 Gunnar Trofimov; 6158610; 5106295 Peeter Seliste; raudtee@evr.ee</v>
      </c>
      <c r="S282" s="59">
        <f>algandmed!AL282</f>
        <v>0</v>
      </c>
      <c r="T282" s="59" t="str">
        <f>algandmed!AM282</f>
        <v>Lääne-Viru</v>
      </c>
      <c r="U282" s="59" t="str">
        <f>algandmed!AN282</f>
        <v>Tapa linn</v>
      </c>
      <c r="V282" s="59" t="str">
        <f>algandmed!AO282</f>
        <v>Korras</v>
      </c>
      <c r="W282" s="59" t="str">
        <f>algandmed!AP282</f>
        <v>VPA on terve. Avamiseks padrunvõti 17 või 19. Veepinnal on paks masuudikiht, ka põhjas võib olla paks masuut. Algne sügavus oli oli 40m.</v>
      </c>
      <c r="X282" s="59" t="str">
        <f>algandmed!AQ282</f>
        <v>Proovi ei võetud.</v>
      </c>
      <c r="Y282" s="59" t="str">
        <f>algandmed!AR282</f>
        <v>-</v>
      </c>
      <c r="Z282" s="59" t="str">
        <f>algandmed!AS282</f>
        <v>Eemaldada VPA-st naftasaadused (vajadusel korduvalt) ja jätkata seiret.</v>
      </c>
      <c r="AA282" s="59">
        <f>algandmed!AT282</f>
        <v>0</v>
      </c>
    </row>
    <row r="283" spans="1:27">
      <c r="A283">
        <f>algandmed!A283</f>
        <v>0</v>
      </c>
      <c r="B283" t="str">
        <f>algandmed!B283</f>
        <v>W-1</v>
      </c>
      <c r="C283" t="str">
        <f>algandmed!C283</f>
        <v>JRA0000015</v>
      </c>
      <c r="D283" t="str">
        <f>algandmed!D283</f>
        <v>Tapa Veduridepoo</v>
      </c>
      <c r="E283" s="59">
        <f>algandmed!E283</f>
        <v>612785</v>
      </c>
      <c r="F283" s="59">
        <f>algandmed!F283</f>
        <v>6571430</v>
      </c>
      <c r="G283" t="str">
        <f>algandmed!G283</f>
        <v>79101:017:0046</v>
      </c>
      <c r="H283">
        <f>algandmed!H283</f>
        <v>0</v>
      </c>
      <c r="I283">
        <f>algandmed!I283</f>
        <v>0.5</v>
      </c>
      <c r="J283">
        <f>algandmed!J283</f>
        <v>0</v>
      </c>
      <c r="K283">
        <f>algandmed!K283</f>
        <v>4.38</v>
      </c>
      <c r="L283">
        <f>algandmed!L283</f>
        <v>3.12</v>
      </c>
      <c r="M283">
        <f>algandmed!M283</f>
        <v>-3.12</v>
      </c>
      <c r="N283" s="63">
        <f>algandmed!N283</f>
        <v>35683</v>
      </c>
      <c r="O283" t="str">
        <f>algandmed!O283</f>
        <v>Metall 108mm: +0,5-1,0m; PVC 50mm: +0,5-4,38 F 1,34-4,3m</v>
      </c>
      <c r="P283" s="59" t="str">
        <f>algandmed!AI283</f>
        <v>Eesti Vabariik; AS EVR Cargo</v>
      </c>
      <c r="Q283" s="59" t="str">
        <f>algandmed!AJ283</f>
        <v>-; 11575850</v>
      </c>
      <c r="R283" s="59" t="str">
        <f>algandmed!AK283</f>
        <v>5228579 Gunnar Trofimov; 6158696, 6156664; 5106295 Peeter Seliste; info@evrcargo.ee</v>
      </c>
      <c r="S283" s="59">
        <f>algandmed!AL283</f>
        <v>0</v>
      </c>
      <c r="T283" s="59" t="str">
        <f>algandmed!AM283</f>
        <v>Lääne-Viru</v>
      </c>
      <c r="U283" s="59" t="str">
        <f>algandmed!AN283</f>
        <v>Tapa linn</v>
      </c>
      <c r="V283" s="59" t="str">
        <f>algandmed!AO283</f>
        <v>Hävinud/likvideeritud</v>
      </c>
      <c r="W283" s="59" t="str">
        <f>algandmed!AP283</f>
        <v>VPA on hävinud või likvideeritud.</v>
      </c>
      <c r="X283" s="59" t="str">
        <f>algandmed!AQ283</f>
        <v>-</v>
      </c>
      <c r="Y283" s="59" t="str">
        <f>algandmed!AR283</f>
        <v>-</v>
      </c>
      <c r="Z283" s="59" t="str">
        <f>algandmed!AS283</f>
        <v>-</v>
      </c>
      <c r="AA283" s="59" t="str">
        <f>algandmed!AT283</f>
        <v>Tapa veduridepoo territooriumi keskkonnauuring. E-Konsult, nr E-416</v>
      </c>
    </row>
    <row r="284" spans="1:27">
      <c r="A284">
        <f>algandmed!A284</f>
        <v>0</v>
      </c>
      <c r="B284" t="str">
        <f>algandmed!B284</f>
        <v>W-2</v>
      </c>
      <c r="C284" t="str">
        <f>algandmed!C284</f>
        <v>JRA0000015</v>
      </c>
      <c r="D284" t="str">
        <f>algandmed!D284</f>
        <v>Tapa Veduridepoo</v>
      </c>
      <c r="E284" s="59">
        <f>algandmed!E284</f>
        <v>612634.9</v>
      </c>
      <c r="F284" s="59">
        <f>algandmed!F284</f>
        <v>6571516</v>
      </c>
      <c r="G284" t="str">
        <f>algandmed!G284</f>
        <v>79101:017:0046</v>
      </c>
      <c r="H284">
        <f>algandmed!H284</f>
        <v>0</v>
      </c>
      <c r="I284">
        <f>algandmed!I284</f>
        <v>0</v>
      </c>
      <c r="J284">
        <f>algandmed!J284</f>
        <v>0</v>
      </c>
      <c r="K284">
        <f>algandmed!K284</f>
        <v>3.8</v>
      </c>
      <c r="L284">
        <f>algandmed!L284</f>
        <v>2.5</v>
      </c>
      <c r="M284">
        <f>algandmed!M284</f>
        <v>-2.5</v>
      </c>
      <c r="N284" s="63">
        <f>algandmed!N284</f>
        <v>35683</v>
      </c>
      <c r="O284" t="str">
        <f>algandmed!O284</f>
        <v>Metall 108mm: +0,0-1,0m; PVC 50mm: +0,0-3,8 F 1,76-3,72m</v>
      </c>
      <c r="P284" s="59" t="str">
        <f>algandmed!AI284</f>
        <v>Eesti Vabariik; AS EVR Cargo</v>
      </c>
      <c r="Q284" s="59" t="str">
        <f>algandmed!AJ284</f>
        <v>-; 11575850</v>
      </c>
      <c r="R284" s="59" t="str">
        <f>algandmed!AK284</f>
        <v>5228579 Gunnar Trofimov; 6158696, 6156664; 5106295 Peeter Seliste; info@evrcargo.ee</v>
      </c>
      <c r="S284" s="59">
        <f>algandmed!AL284</f>
        <v>0</v>
      </c>
      <c r="T284" s="59" t="str">
        <f>algandmed!AM284</f>
        <v>Lääne-Viru</v>
      </c>
      <c r="U284" s="59" t="str">
        <f>algandmed!AN284</f>
        <v>Tapa linn</v>
      </c>
      <c r="V284" s="59" t="str">
        <f>algandmed!AO284</f>
        <v>Hävinud/likvideeritud</v>
      </c>
      <c r="W284" s="59" t="str">
        <f>algandmed!AP284</f>
        <v>VPA on likvideeritud hoone ehitustööde käigus.</v>
      </c>
      <c r="X284" s="59" t="str">
        <f>algandmed!AQ284</f>
        <v>-</v>
      </c>
      <c r="Y284" s="59" t="str">
        <f>algandmed!AR284</f>
        <v>-</v>
      </c>
      <c r="Z284" s="59" t="str">
        <f>algandmed!AS284</f>
        <v>-</v>
      </c>
      <c r="AA284" s="59" t="str">
        <f>algandmed!AT284</f>
        <v>Tapa veduridepoo territooriumi keskkonnauuring. E-Konsult, nr E-416</v>
      </c>
    </row>
    <row r="285" spans="1:27">
      <c r="A285">
        <f>algandmed!A285</f>
        <v>0</v>
      </c>
      <c r="B285" t="str">
        <f>algandmed!B285</f>
        <v>W-3</v>
      </c>
      <c r="C285" t="str">
        <f>algandmed!C285</f>
        <v>JRA0000015</v>
      </c>
      <c r="D285" t="str">
        <f>algandmed!D285</f>
        <v>Tapa Veduridepoo</v>
      </c>
      <c r="E285" s="59">
        <f>algandmed!E285</f>
        <v>612703.6</v>
      </c>
      <c r="F285" s="59">
        <f>algandmed!F285</f>
        <v>6571536.9000000004</v>
      </c>
      <c r="G285" t="str">
        <f>algandmed!G285</f>
        <v>79101:017:0046</v>
      </c>
      <c r="H285">
        <f>algandmed!H285</f>
        <v>0</v>
      </c>
      <c r="I285">
        <f>algandmed!I285</f>
        <v>0.82</v>
      </c>
      <c r="J285">
        <f>algandmed!J285</f>
        <v>0</v>
      </c>
      <c r="K285">
        <f>algandmed!K285</f>
        <v>4.0999999999999996</v>
      </c>
      <c r="L285">
        <f>algandmed!L285</f>
        <v>3.38</v>
      </c>
      <c r="M285">
        <f>algandmed!M285</f>
        <v>-3.38</v>
      </c>
      <c r="N285" s="63">
        <f>algandmed!N285</f>
        <v>35683</v>
      </c>
      <c r="O285" t="str">
        <f>algandmed!O285</f>
        <v>Metall 108mm: +0,82-1,0m; PVC 50mm: +0,82-4,1 F 1,06-4,02m</v>
      </c>
      <c r="P285" s="59" t="str">
        <f>algandmed!AI285</f>
        <v>Eesti Vabariik; AS EVR Cargo</v>
      </c>
      <c r="Q285" s="59" t="str">
        <f>algandmed!AJ285</f>
        <v>-; 11575850</v>
      </c>
      <c r="R285" s="59" t="str">
        <f>algandmed!AK285</f>
        <v>5228579 Gunnar Trofimov; 6158696, 6156664; 5106295 Peeter Seliste; info@evrcargo.ee</v>
      </c>
      <c r="S285" s="59">
        <f>algandmed!AL285</f>
        <v>0</v>
      </c>
      <c r="T285" s="59" t="str">
        <f>algandmed!AM285</f>
        <v>Lääne-Viru</v>
      </c>
      <c r="U285" s="59" t="str">
        <f>algandmed!AN285</f>
        <v>Tapa linn</v>
      </c>
      <c r="V285" s="59" t="str">
        <f>algandmed!AO285</f>
        <v>Hävinud/likvideeritud</v>
      </c>
      <c r="W285" s="59" t="str">
        <f>algandmed!AP285</f>
        <v>VPA on likvideeritud maa-aluse mahuti likvideerimistööde ja uue, maapealse mahutipargi rajamise käigus.</v>
      </c>
      <c r="X285" s="59" t="str">
        <f>algandmed!AQ285</f>
        <v>-</v>
      </c>
      <c r="Y285" s="59" t="str">
        <f>algandmed!AR285</f>
        <v>-</v>
      </c>
      <c r="Z285" s="59" t="str">
        <f>algandmed!AS285</f>
        <v>-</v>
      </c>
      <c r="AA285" s="59" t="str">
        <f>algandmed!AT285</f>
        <v>Tapa veduridepoo territooriumi keskkonnauuring. E-Konsult, nr E-416</v>
      </c>
    </row>
    <row r="286" spans="1:27">
      <c r="A286">
        <f>algandmed!A286</f>
        <v>0</v>
      </c>
      <c r="B286" t="str">
        <f>algandmed!B286</f>
        <v>W-4</v>
      </c>
      <c r="C286" t="str">
        <f>algandmed!C286</f>
        <v>JRA0000015</v>
      </c>
      <c r="D286" t="str">
        <f>algandmed!D286</f>
        <v>Tapa Veduridepoo</v>
      </c>
      <c r="E286" s="59">
        <f>algandmed!E286</f>
        <v>612544.69999999995</v>
      </c>
      <c r="F286" s="59">
        <f>algandmed!F286</f>
        <v>6571493.2000000002</v>
      </c>
      <c r="G286" t="str">
        <f>algandmed!G286</f>
        <v>79101:017:0046</v>
      </c>
      <c r="H286">
        <f>algandmed!H286</f>
        <v>0</v>
      </c>
      <c r="I286">
        <f>algandmed!I286</f>
        <v>0.74</v>
      </c>
      <c r="J286">
        <f>algandmed!J286</f>
        <v>0</v>
      </c>
      <c r="K286">
        <f>algandmed!K286</f>
        <v>3.34</v>
      </c>
      <c r="L286">
        <f>algandmed!L286</f>
        <v>2.17</v>
      </c>
      <c r="M286">
        <f>algandmed!M286</f>
        <v>-2.17</v>
      </c>
      <c r="N286" s="63">
        <f>algandmed!N286</f>
        <v>35683</v>
      </c>
      <c r="O286" t="str">
        <f>algandmed!O286</f>
        <v>Metall 108mm: +0,74-1,0m; PVC 50mm: +0,74-3,34 F 1,3-3,26m</v>
      </c>
      <c r="P286" s="59" t="str">
        <f>algandmed!AI286</f>
        <v>Eesti Vabariik; AS EVR Cargo</v>
      </c>
      <c r="Q286" s="59" t="str">
        <f>algandmed!AJ286</f>
        <v>-; 11575850</v>
      </c>
      <c r="R286" s="59" t="str">
        <f>algandmed!AK286</f>
        <v>5228579 Gunnar Trofimov; 6158696, 6156664; 5106295 Peeter Seliste; info@evrcargo.ee</v>
      </c>
      <c r="S286" s="59">
        <f>algandmed!AL286</f>
        <v>0</v>
      </c>
      <c r="T286" s="59" t="str">
        <f>algandmed!AM286</f>
        <v>Lääne-Viru</v>
      </c>
      <c r="U286" s="59" t="str">
        <f>algandmed!AN286</f>
        <v>Tapa linn</v>
      </c>
      <c r="V286" s="59" t="str">
        <f>algandmed!AO286</f>
        <v>Hävinud/likvideeritud</v>
      </c>
      <c r="W286" s="59" t="str">
        <f>algandmed!AP286</f>
        <v>VPA on likvideeritud uue hoone ja raudteeharude rajamise käigus.</v>
      </c>
      <c r="X286" s="59" t="str">
        <f>algandmed!AQ286</f>
        <v>-</v>
      </c>
      <c r="Y286" s="59" t="str">
        <f>algandmed!AR286</f>
        <v>-</v>
      </c>
      <c r="Z286" s="59" t="str">
        <f>algandmed!AS286</f>
        <v>-</v>
      </c>
      <c r="AA286" s="59" t="str">
        <f>algandmed!AT286</f>
        <v>Tapa veduridepoo territooriumi keskkonnauuring. E-Konsult, nr E-416</v>
      </c>
    </row>
    <row r="287" spans="1:27">
      <c r="A287">
        <f>algandmed!A287</f>
        <v>0</v>
      </c>
      <c r="B287" t="str">
        <f>algandmed!B287</f>
        <v>W-5</v>
      </c>
      <c r="C287" t="str">
        <f>algandmed!C287</f>
        <v>JRA0000015</v>
      </c>
      <c r="D287" t="str">
        <f>algandmed!D287</f>
        <v>Tapa Veduridepoo</v>
      </c>
      <c r="E287" s="59">
        <f>algandmed!E287</f>
        <v>612601.59999999998</v>
      </c>
      <c r="F287" s="59">
        <f>algandmed!F287</f>
        <v>6571420</v>
      </c>
      <c r="G287" t="str">
        <f>algandmed!G287</f>
        <v>79101:017:0046</v>
      </c>
      <c r="H287">
        <f>algandmed!H287</f>
        <v>0</v>
      </c>
      <c r="I287">
        <f>algandmed!I287</f>
        <v>0.74</v>
      </c>
      <c r="J287">
        <f>algandmed!J287</f>
        <v>0</v>
      </c>
      <c r="K287">
        <f>algandmed!K287</f>
        <v>4.3600000000000003</v>
      </c>
      <c r="L287">
        <f>algandmed!L287</f>
        <v>4.29</v>
      </c>
      <c r="M287">
        <f>algandmed!M287</f>
        <v>-4.29</v>
      </c>
      <c r="N287" s="63">
        <f>algandmed!N287</f>
        <v>35683</v>
      </c>
      <c r="O287" t="str">
        <f>algandmed!O287</f>
        <v>Metall 108mm: +0,74-1,0m; PVC 50mm: +0,74-4,36 F 1,32-4,28m</v>
      </c>
      <c r="P287" s="59" t="str">
        <f>algandmed!AI287</f>
        <v>Eesti Vabariik; AS EVR Cargo</v>
      </c>
      <c r="Q287" s="59" t="str">
        <f>algandmed!AJ287</f>
        <v>-; 11575850</v>
      </c>
      <c r="R287" s="59" t="str">
        <f>algandmed!AK287</f>
        <v>5228579 Gunnar Trofimov; 6158696, 6156664; 5106295 Peeter Seliste; info@evrcargo.ee</v>
      </c>
      <c r="S287" s="59">
        <f>algandmed!AL287</f>
        <v>0</v>
      </c>
      <c r="T287" s="59" t="str">
        <f>algandmed!AM287</f>
        <v>Lääne-Viru</v>
      </c>
      <c r="U287" s="59" t="str">
        <f>algandmed!AN287</f>
        <v>Tapa linn</v>
      </c>
      <c r="V287" s="59" t="str">
        <f>algandmed!AO287</f>
        <v>Hävinud/likvideeritud</v>
      </c>
      <c r="W287" s="59" t="str">
        <f>algandmed!AP287</f>
        <v>VPA on hävinud.</v>
      </c>
      <c r="X287" s="59" t="str">
        <f>algandmed!AQ287</f>
        <v>-</v>
      </c>
      <c r="Y287" s="59" t="str">
        <f>algandmed!AR287</f>
        <v>-</v>
      </c>
      <c r="Z287" s="59" t="str">
        <f>algandmed!AS287</f>
        <v>-</v>
      </c>
      <c r="AA287" s="59" t="str">
        <f>algandmed!AT287</f>
        <v>Tapa veduridepoo territooriumi keskkonnauuring. E-Konsult, nr E-416</v>
      </c>
    </row>
    <row r="288" spans="1:27">
      <c r="A288">
        <f>algandmed!A288</f>
        <v>0</v>
      </c>
      <c r="B288" t="str">
        <f>algandmed!B288</f>
        <v>W-6</v>
      </c>
      <c r="C288" t="str">
        <f>algandmed!C288</f>
        <v>JRA0000015</v>
      </c>
      <c r="D288" t="str">
        <f>algandmed!D288</f>
        <v>Tapa Veduridepoo</v>
      </c>
      <c r="E288" s="59">
        <f>algandmed!E288</f>
        <v>612794.15</v>
      </c>
      <c r="F288" s="59">
        <f>algandmed!F288</f>
        <v>6571629.0800000001</v>
      </c>
      <c r="G288" t="str">
        <f>algandmed!G288</f>
        <v>79101:017:0046</v>
      </c>
      <c r="H288">
        <f>algandmed!H288</f>
        <v>91.92</v>
      </c>
      <c r="I288">
        <f>algandmed!I288</f>
        <v>0.85</v>
      </c>
      <c r="J288">
        <f>algandmed!J288</f>
        <v>3.04</v>
      </c>
      <c r="K288">
        <f>algandmed!K288</f>
        <v>4.2</v>
      </c>
      <c r="L288" t="str">
        <f>algandmed!L288</f>
        <v>3,04 kuiv</v>
      </c>
      <c r="M288" t="str">
        <f>algandmed!M288</f>
        <v>88,88 kuiv</v>
      </c>
      <c r="N288" s="63">
        <f>algandmed!N288</f>
        <v>42852</v>
      </c>
      <c r="O288" t="str">
        <f>algandmed!O288</f>
        <v>Metall 108mm: +0,69-1,0m; PVC 50mm: +0,69-4,20 F 1,16-4,12m</v>
      </c>
      <c r="P288" s="59" t="str">
        <f>algandmed!AI288</f>
        <v>Eesti Vabariik; AS EVR Cargo</v>
      </c>
      <c r="Q288" s="59" t="str">
        <f>algandmed!AJ288</f>
        <v>-; 11575850</v>
      </c>
      <c r="R288" s="59" t="str">
        <f>algandmed!AK288</f>
        <v>5228579 Gunnar Trofimov; 6158696, 6156664; 5106295 Peeter Seliste; info@evrcargo.ee</v>
      </c>
      <c r="S288" s="59">
        <f>algandmed!AL288</f>
        <v>0</v>
      </c>
      <c r="T288" s="59" t="str">
        <f>algandmed!AM288</f>
        <v>Lääne-Viru</v>
      </c>
      <c r="U288" s="59" t="str">
        <f>algandmed!AN288</f>
        <v>Tapa linn</v>
      </c>
      <c r="V288" s="59" t="str">
        <f>algandmed!AO288</f>
        <v>Avariis</v>
      </c>
      <c r="W288" s="59" t="str">
        <f>algandmed!AP288</f>
        <v xml:space="preserve">VPA päis on lahtiselt peal, osaliselt täisloobitud. Algne sügavus oli oli 4,2m, vett VPA-s pole. Plastoru 7cm metallmanteltorust madalamal. </v>
      </c>
      <c r="X288" s="59" t="str">
        <f>algandmed!AQ288</f>
        <v>Proovi ei võetud.</v>
      </c>
      <c r="Y288" s="59" t="str">
        <f>algandmed!AR288</f>
        <v>-</v>
      </c>
      <c r="Z288" s="59" t="str">
        <f>algandmed!AS288</f>
        <v>VPA tuleb puhastada settest ja nõuetekohaselt likvideerida. VPA taastamine pole otstarbekas.</v>
      </c>
      <c r="AA288" s="59" t="str">
        <f>algandmed!AT288</f>
        <v>Tapa veduridepoo territooriumi keskkonnauuring. E-Konsult, nr E-416</v>
      </c>
    </row>
    <row r="289" spans="1:27">
      <c r="A289">
        <f>algandmed!A289</f>
        <v>0</v>
      </c>
      <c r="B289" t="str">
        <f>algandmed!B289</f>
        <v>W-7</v>
      </c>
      <c r="C289" t="str">
        <f>algandmed!C289</f>
        <v>JRA0000015</v>
      </c>
      <c r="D289" t="str">
        <f>algandmed!D289</f>
        <v>Tapa Veduridepoo</v>
      </c>
      <c r="E289" s="59">
        <f>algandmed!E289</f>
        <v>612487.15</v>
      </c>
      <c r="F289" s="59">
        <f>algandmed!F289</f>
        <v>6571385.7000000002</v>
      </c>
      <c r="G289" t="str">
        <f>algandmed!G289</f>
        <v>79101:017:0045</v>
      </c>
      <c r="H289">
        <f>algandmed!H289</f>
        <v>97.1</v>
      </c>
      <c r="I289">
        <f>algandmed!I289</f>
        <v>0.79</v>
      </c>
      <c r="J289">
        <f>algandmed!J289</f>
        <v>5.28</v>
      </c>
      <c r="K289">
        <f>algandmed!K289</f>
        <v>5.7</v>
      </c>
      <c r="L289">
        <f>algandmed!L289</f>
        <v>3.73</v>
      </c>
      <c r="M289">
        <f>algandmed!M289</f>
        <v>93.36999999999999</v>
      </c>
      <c r="N289" s="63">
        <f>algandmed!N289</f>
        <v>42852</v>
      </c>
      <c r="O289">
        <f>algandmed!O289</f>
        <v>0</v>
      </c>
      <c r="P289" s="59" t="str">
        <f>algandmed!AI289</f>
        <v>Eesti Vabariik; AS Eesti Raudtee</v>
      </c>
      <c r="Q289" s="59" t="str">
        <f>algandmed!AJ289</f>
        <v>-; 11575838</v>
      </c>
      <c r="R289" s="59" t="str">
        <f>algandmed!AK289</f>
        <v>5228579 Gunnar Trofimov; 6158610; 5106295 Peeter Seliste; raudtee@evr.ee</v>
      </c>
      <c r="S289" s="59">
        <f>algandmed!AL289</f>
        <v>0</v>
      </c>
      <c r="T289" s="59" t="str">
        <f>algandmed!AM289</f>
        <v>Lääne-Viru</v>
      </c>
      <c r="U289" s="59" t="str">
        <f>algandmed!AN289</f>
        <v>Tapa linn</v>
      </c>
      <c r="V289" s="59" t="str">
        <f>algandmed!AO289</f>
        <v>Korras</v>
      </c>
      <c r="W289" s="59" t="str">
        <f>algandmed!AP289</f>
        <v>VPA on terve. Päis on lahtiselt peal. Sisemine plasttoru on 4cm metallmanteltorust madalam. Algne sügavus oli oli 5,7m. VPA veepinnal oli 0,5cm naftasaaduste kiht.</v>
      </c>
      <c r="X289" s="59" t="str">
        <f>algandmed!AQ289</f>
        <v>Proovi ei võeta, kuna see iseloomustaks vaid naftasaaduste lahustuvust vees.</v>
      </c>
      <c r="Y289" s="59" t="str">
        <f>algandmed!AR289</f>
        <v>-</v>
      </c>
      <c r="Z289" s="59" t="str">
        <f>algandmed!AS289</f>
        <v>Eemaldada VPA-st naftasaadused (vajadusel korduvalt) ja jätkata seiret.</v>
      </c>
      <c r="AA289" s="59" t="str">
        <f>algandmed!AT289</f>
        <v>Tapa veduridepoo territooriumi keskkonnauuring. E-Konsult, nr E-416</v>
      </c>
    </row>
    <row r="290" spans="1:27">
      <c r="A290">
        <f>algandmed!A290</f>
        <v>0</v>
      </c>
      <c r="B290" t="str">
        <f>algandmed!B290</f>
        <v>W-8</v>
      </c>
      <c r="C290" t="str">
        <f>algandmed!C290</f>
        <v>JRA0000015</v>
      </c>
      <c r="D290" t="str">
        <f>algandmed!D290</f>
        <v>Tapa Veduridepoo</v>
      </c>
      <c r="E290" s="59">
        <f>algandmed!E290</f>
        <v>612727.80000000005</v>
      </c>
      <c r="F290" s="59">
        <f>algandmed!F290</f>
        <v>6571462.4000000004</v>
      </c>
      <c r="G290" t="str">
        <f>algandmed!G290</f>
        <v>79101:017:0046</v>
      </c>
      <c r="H290">
        <f>algandmed!H290</f>
        <v>0</v>
      </c>
      <c r="I290">
        <f>algandmed!I290</f>
        <v>0.63</v>
      </c>
      <c r="J290">
        <f>algandmed!J290</f>
        <v>0</v>
      </c>
      <c r="K290">
        <f>algandmed!K290</f>
        <v>3.78</v>
      </c>
      <c r="L290">
        <f>algandmed!L290</f>
        <v>2.83</v>
      </c>
      <c r="M290">
        <f>algandmed!M290</f>
        <v>-2.83</v>
      </c>
      <c r="N290" s="63">
        <f>algandmed!N290</f>
        <v>35683</v>
      </c>
      <c r="O290" t="str">
        <f>algandmed!O290</f>
        <v>Metall 108mm: +0,63-1,0m; PVC 50mm: +0,63-3,78 F 1,11-3,07m</v>
      </c>
      <c r="P290" s="59" t="str">
        <f>algandmed!AI290</f>
        <v>Eesti Vabariik; AS EVR Cargo</v>
      </c>
      <c r="Q290" s="59" t="str">
        <f>algandmed!AJ290</f>
        <v>-; 11575850</v>
      </c>
      <c r="R290" s="59" t="str">
        <f>algandmed!AK290</f>
        <v>5228579 Gunnar Trofimov; 6158696, 6156664; 5106295 Peeter Seliste; info@evrcargo.ee</v>
      </c>
      <c r="S290" s="59">
        <f>algandmed!AL290</f>
        <v>0</v>
      </c>
      <c r="T290" s="59" t="str">
        <f>algandmed!AM290</f>
        <v>Lääne-Viru</v>
      </c>
      <c r="U290" s="59" t="str">
        <f>algandmed!AN290</f>
        <v>Tapa linn</v>
      </c>
      <c r="V290" s="59" t="str">
        <f>algandmed!AO290</f>
        <v>Hävinud/likvideeritud</v>
      </c>
      <c r="W290" s="59" t="str">
        <f>algandmed!AP290</f>
        <v>VPA on hävinud, jäetud tee alla. Tapa veduridepoo esindaja ütlusel pole seda likvideeritud vaid suletud pealt sette VPA-sse sattumise vältimiseks.</v>
      </c>
      <c r="X290" s="59" t="str">
        <f>algandmed!AQ290</f>
        <v>Proovi ei võetud.</v>
      </c>
      <c r="Y290" s="59" t="str">
        <f>algandmed!AR290</f>
        <v>-</v>
      </c>
      <c r="Z290" s="59" t="str">
        <f>algandmed!AS290</f>
        <v>VPA tuleb seirevõrgust välja arvata, VPA taastamine pole otstarbekas.</v>
      </c>
      <c r="AA290" s="59" t="str">
        <f>algandmed!AT290</f>
        <v>Tapa veduridepoo territooriumi keskkonnauuring. E-Konsult, nr E-416</v>
      </c>
    </row>
    <row r="291" spans="1:27">
      <c r="A291">
        <f>algandmed!A291</f>
        <v>0</v>
      </c>
      <c r="B291" t="str">
        <f>algandmed!B291</f>
        <v>VPA-1</v>
      </c>
      <c r="C291" t="str">
        <f>algandmed!C291</f>
        <v>JRA0000015</v>
      </c>
      <c r="D291" t="str">
        <f>algandmed!D291</f>
        <v>Tapa Veduridepoo</v>
      </c>
      <c r="E291" s="59">
        <f>algandmed!E291</f>
        <v>612797.87</v>
      </c>
      <c r="F291" s="59">
        <f>algandmed!F291</f>
        <v>6571582.21</v>
      </c>
      <c r="G291" t="str">
        <f>algandmed!G291</f>
        <v>79101:017:0046</v>
      </c>
      <c r="H291">
        <f>algandmed!H291</f>
        <v>94.55</v>
      </c>
      <c r="I291">
        <f>algandmed!I291</f>
        <v>0.56999999999999995</v>
      </c>
      <c r="J291">
        <f>algandmed!J291</f>
        <v>9.9</v>
      </c>
      <c r="K291">
        <f>algandmed!K291</f>
        <v>9.9</v>
      </c>
      <c r="L291">
        <f>algandmed!L291</f>
        <v>4.07</v>
      </c>
      <c r="M291">
        <f>algandmed!M291</f>
        <v>90.47999999999999</v>
      </c>
      <c r="N291" s="63">
        <f>algandmed!N291</f>
        <v>42852</v>
      </c>
      <c r="O291" t="str">
        <f>algandmed!O291</f>
        <v>R/vmetall 114mm: +0,5-1,25m; HDPE 90mm: +0,47-9,9; F 1,9-9,9m</v>
      </c>
      <c r="P291" s="59" t="str">
        <f>algandmed!AI291</f>
        <v>Eesti Vabariik; AS EVR Cargo</v>
      </c>
      <c r="Q291" s="59" t="str">
        <f>algandmed!AJ291</f>
        <v>-; 11575850</v>
      </c>
      <c r="R291" s="59" t="str">
        <f>algandmed!AK291</f>
        <v>5228579 Gunnar Trofimov; 6158696, 6156664; 5106295 Peeter Seliste; info@evrcargo.ee</v>
      </c>
      <c r="S291" s="59">
        <f>algandmed!AL291</f>
        <v>0</v>
      </c>
      <c r="T291" s="59" t="str">
        <f>algandmed!AM291</f>
        <v>Lääne-Viru</v>
      </c>
      <c r="U291" s="59" t="str">
        <f>algandmed!AN291</f>
        <v>Tapa linn</v>
      </c>
      <c r="V291" s="59" t="str">
        <f>algandmed!AO291</f>
        <v>Korras</v>
      </c>
      <c r="W291" s="59" t="str">
        <f>algandmed!AP291</f>
        <v>VPA on terve. Päise avamiseks 6-kantvõti 8. Puuraugu veepinnal võib esineda kuni 1m paksune naftasaaduste kiht.</v>
      </c>
      <c r="X291" s="59" t="str">
        <f>algandmed!AQ291</f>
        <v>Proovi ei võeta, kuna see iseloomustaks vaid naftasaaduste lahustuvust vees.</v>
      </c>
      <c r="Y291" s="59" t="str">
        <f>algandmed!AR291</f>
        <v>-</v>
      </c>
      <c r="Z291" s="59" t="str">
        <f>algandmed!AS291</f>
        <v>Eemaldada VPA-st naftasaadused (vajadusel korduvalt) ja jätkata seiret.</v>
      </c>
      <c r="AA291" s="59" t="str">
        <f>algandmed!AT291</f>
        <v>Seirepuuraugu projekt No JR43, Maves nr-12121</v>
      </c>
    </row>
    <row r="292" spans="1:27">
      <c r="A292">
        <f>algandmed!A292</f>
        <v>0</v>
      </c>
      <c r="B292" t="str">
        <f>algandmed!B292</f>
        <v>VPA-2</v>
      </c>
      <c r="C292" t="str">
        <f>algandmed!C292</f>
        <v>JRA0000015</v>
      </c>
      <c r="D292" t="str">
        <f>algandmed!D292</f>
        <v>Tapa Veduridepoo</v>
      </c>
      <c r="E292" s="59">
        <f>algandmed!E292</f>
        <v>612690.88</v>
      </c>
      <c r="F292" s="59">
        <f>algandmed!F292</f>
        <v>6571470.0300000003</v>
      </c>
      <c r="G292" t="str">
        <f>algandmed!G292</f>
        <v>79101:017:0046</v>
      </c>
      <c r="H292">
        <f>algandmed!H292</f>
        <v>95.36</v>
      </c>
      <c r="I292">
        <f>algandmed!I292</f>
        <v>0.53</v>
      </c>
      <c r="J292">
        <f>algandmed!J292</f>
        <v>9.69</v>
      </c>
      <c r="K292">
        <f>algandmed!K292</f>
        <v>9.5299999999999994</v>
      </c>
      <c r="L292">
        <f>algandmed!L292</f>
        <v>5.75</v>
      </c>
      <c r="M292">
        <f>algandmed!M292</f>
        <v>89.61</v>
      </c>
      <c r="N292" s="63">
        <f>algandmed!N292</f>
        <v>42852</v>
      </c>
      <c r="O292" t="str">
        <f>algandmed!O292</f>
        <v>R/vmetall 114mm: +0,5-0,85m; HDPE 90mm: +0,47-9,53m F 1,53-9,53m</v>
      </c>
      <c r="P292" s="59" t="str">
        <f>algandmed!AI292</f>
        <v>Eesti Vabariik; AS EVR Cargo</v>
      </c>
      <c r="Q292" s="59" t="str">
        <f>algandmed!AJ292</f>
        <v>-; 11575850</v>
      </c>
      <c r="R292" s="59" t="str">
        <f>algandmed!AK292</f>
        <v>5228579 Gunnar Trofimov; 6158696, 6156664; 5106295 Peeter Seliste; info@evrcargo.ee</v>
      </c>
      <c r="S292" s="59">
        <f>algandmed!AL292</f>
        <v>0</v>
      </c>
      <c r="T292" s="59" t="str">
        <f>algandmed!AM292</f>
        <v>Lääne-Viru</v>
      </c>
      <c r="U292" s="59" t="str">
        <f>algandmed!AN292</f>
        <v>Tapa linn</v>
      </c>
      <c r="V292" s="59" t="str">
        <f>algandmed!AO292</f>
        <v>Korras</v>
      </c>
      <c r="W292" s="59" t="str">
        <f>algandmed!AP292</f>
        <v>VPA on terve. Päise avamiseks 6-kantvõti 8. VPA veepinnal üle 1m paksune naftasaaduste kiht ja põhjas paks naftasaaduste emulsioon.</v>
      </c>
      <c r="X292" s="59" t="str">
        <f>algandmed!AQ292</f>
        <v>Proovi ei võeta, kuna see iseloomustaks vaid naftasaaduste lahustuvust vees.</v>
      </c>
      <c r="Y292" s="59" t="str">
        <f>algandmed!AR292</f>
        <v>-</v>
      </c>
      <c r="Z292" s="59" t="str">
        <f>algandmed!AS292</f>
        <v>Eemaldada VPA-st naftasaadused (vajadusel korduvalt) ja jätkata seiret.</v>
      </c>
      <c r="AA292" s="59" t="str">
        <f>algandmed!AT292</f>
        <v>Seirepuuraugu projekt No JR43, Maves nr-12122</v>
      </c>
    </row>
    <row r="293" spans="1:27">
      <c r="A293">
        <f>algandmed!A293</f>
        <v>19864</v>
      </c>
      <c r="B293" t="str">
        <f>algandmed!B293</f>
        <v>PA-6931</v>
      </c>
      <c r="C293" t="str">
        <f>algandmed!C293</f>
        <v>JRA0000022</v>
      </c>
      <c r="D293" t="str">
        <f>algandmed!D293</f>
        <v>Umbsaare ABT</v>
      </c>
      <c r="E293" s="59">
        <f>algandmed!E293</f>
        <v>682191.34900000005</v>
      </c>
      <c r="F293" s="59">
        <f>algandmed!F293</f>
        <v>6413336.9359999998</v>
      </c>
      <c r="G293" t="str">
        <f>algandmed!G293</f>
        <v>91804:004:0216</v>
      </c>
      <c r="H293">
        <f>algandmed!H293</f>
        <v>82</v>
      </c>
      <c r="I293">
        <f>algandmed!I293</f>
        <v>0.73</v>
      </c>
      <c r="J293">
        <f>algandmed!J293</f>
        <v>6.33</v>
      </c>
      <c r="K293">
        <f>algandmed!K293</f>
        <v>6.3</v>
      </c>
      <c r="L293">
        <f>algandmed!L293</f>
        <v>3.49</v>
      </c>
      <c r="M293">
        <f>algandmed!M293</f>
        <v>78.510000000000005</v>
      </c>
      <c r="N293" s="63">
        <f>algandmed!N293</f>
        <v>42838</v>
      </c>
      <c r="O293" t="str">
        <f>algandmed!O293</f>
        <v>Metall 108 mm: +0,7-1,5m; HDPE 60mm: +0,7-6,3m; F +0,7-5,3m</v>
      </c>
      <c r="P293" s="59" t="str">
        <f>algandmed!AI293</f>
        <v>Aivar Kelder</v>
      </c>
      <c r="Q293" s="59" t="str">
        <f>algandmed!AJ293</f>
        <v>35705176512</v>
      </c>
      <c r="R293" s="59" t="str">
        <f>algandmed!AK293</f>
        <v>5110112 Aivar Kelder</v>
      </c>
      <c r="S293" s="59" t="str">
        <f>algandmed!AL293</f>
        <v>Aivar Kelder</v>
      </c>
      <c r="T293" s="59" t="str">
        <f>algandmed!AM293</f>
        <v>Võru</v>
      </c>
      <c r="U293" s="59" t="str">
        <f>algandmed!AN293</f>
        <v>Võru vald</v>
      </c>
      <c r="V293" s="59" t="str">
        <f>algandmed!AO293</f>
        <v>Korras</v>
      </c>
      <c r="W293" s="59" t="str">
        <f>algandmed!AP293</f>
        <v>VPA on terve. Avamiseks 6-kant võti 8. Plasttoru 8,5cm metalltorust sügavamal. Veepinnal naftasaaduste kihti pole.</v>
      </c>
      <c r="X293" s="59" t="str">
        <f>algandmed!AQ293</f>
        <v>Proov võeti baileriga.</v>
      </c>
      <c r="Y293" s="59" t="str">
        <f>algandmed!AR293</f>
        <v>Proovi võtmiseks 27.09.2017 pumbaga MP-1 oli vähe vett. Veetase alanes pumbani 1 minutiga. Proov võeti baileriga pärast VPA 1-kordset tühjendamist. Vee juurdevool VPA-sse on vähene.</v>
      </c>
      <c r="Z293" s="59" t="str">
        <f>algandmed!AS293</f>
        <v>Jätkata seiret.</v>
      </c>
      <c r="AA293" s="59" t="str">
        <f>algandmed!AT293</f>
        <v>Jääkreostuse likvideerimise projekti ettevalmistus endistel militaar- ja industriaalaladel, Maves nr-5168</v>
      </c>
    </row>
    <row r="294" spans="1:27">
      <c r="A294">
        <f>algandmed!A294</f>
        <v>19865</v>
      </c>
      <c r="B294" t="str">
        <f>algandmed!B294</f>
        <v>PA-6932</v>
      </c>
      <c r="C294" t="str">
        <f>algandmed!C294</f>
        <v>JRA0000022</v>
      </c>
      <c r="D294" t="str">
        <f>algandmed!D294</f>
        <v>Umbsaare ABT</v>
      </c>
      <c r="E294" s="59">
        <f>algandmed!E294</f>
        <v>682362.27899999998</v>
      </c>
      <c r="F294" s="59">
        <f>algandmed!F294</f>
        <v>6413196.8380000005</v>
      </c>
      <c r="G294" t="str">
        <f>algandmed!G294</f>
        <v>91804:004:0216</v>
      </c>
      <c r="H294">
        <f>algandmed!H294</f>
        <v>83.17</v>
      </c>
      <c r="I294">
        <f>algandmed!I294</f>
        <v>0.45</v>
      </c>
      <c r="J294">
        <f>algandmed!J294</f>
        <v>7.23</v>
      </c>
      <c r="K294">
        <f>algandmed!K294</f>
        <v>7.8</v>
      </c>
      <c r="L294">
        <f>algandmed!L294</f>
        <v>4.96</v>
      </c>
      <c r="M294">
        <f>algandmed!M294</f>
        <v>78.210000000000008</v>
      </c>
      <c r="N294" s="63">
        <f>algandmed!N294</f>
        <v>42838</v>
      </c>
      <c r="O294" t="str">
        <f>algandmed!O294</f>
        <v>Metall 108 mm: +0,65-1,65m; HDPE 90mm: +0,65-7,8m; F 3,8-7,8m</v>
      </c>
      <c r="P294" s="59" t="str">
        <f>algandmed!AI294</f>
        <v>Aivar Kelder</v>
      </c>
      <c r="Q294" s="59" t="str">
        <f>algandmed!AJ294</f>
        <v>35705176512</v>
      </c>
      <c r="R294" s="59" t="str">
        <f>algandmed!AK294</f>
        <v>5110112 Aivar Kelder</v>
      </c>
      <c r="S294" s="59" t="str">
        <f>algandmed!AL294</f>
        <v>Aivar Kelder</v>
      </c>
      <c r="T294" s="59" t="str">
        <f>algandmed!AM294</f>
        <v>Võru</v>
      </c>
      <c r="U294" s="59" t="str">
        <f>algandmed!AN294</f>
        <v>Võru vald</v>
      </c>
      <c r="V294" s="59" t="str">
        <f>algandmed!AO294</f>
        <v>Korras</v>
      </c>
      <c r="W294" s="59" t="str">
        <f>algandmed!AP294</f>
        <v>VPA on terve. Avamiseks 6-kant võti 8. Plasttoru metalltoruga samal kõrgusel. Vesi rauarikas ja savikas. Algne sügavus oli 7,8m. Veepinnal naftasaaduste kihti pole.</v>
      </c>
      <c r="X294" s="59" t="str">
        <f>algandmed!AQ294</f>
        <v>Proov võeti pumbaga MP-1. Pumpamisel annab palju liiva.</v>
      </c>
      <c r="Y294" s="59" t="str">
        <f>algandmed!AR294</f>
        <v>Proovi võtmisel 27.09.2017 oli vett VPA-s 14,25l, pumba sügavus 7,5m manteltoru otsast. Proov võeti pärast 4-kordse veekoguse välja pumpamist (9 minutit) sagedusel 120Hz. Q 0,1. S 0,15</v>
      </c>
      <c r="Z294" s="59" t="str">
        <f>algandmed!AS294</f>
        <v>Jätkata seiret.</v>
      </c>
      <c r="AA294" s="59" t="str">
        <f>algandmed!AT294</f>
        <v>Jääkreostuse likvideerimise projekti ettevalmistus endistel militaar- ja industriaalaladel, Maves nr-5168</v>
      </c>
    </row>
    <row r="295" spans="1:27">
      <c r="A295">
        <f>algandmed!A295</f>
        <v>53628</v>
      </c>
      <c r="B295" t="str">
        <f>algandmed!B295</f>
        <v>SP-1</v>
      </c>
      <c r="C295" t="str">
        <f>algandmed!C295</f>
        <v>JRA0000022</v>
      </c>
      <c r="D295" t="str">
        <f>algandmed!D295</f>
        <v>Umbsaare ABT</v>
      </c>
      <c r="E295" s="59">
        <f>algandmed!E295</f>
        <v>682394.79</v>
      </c>
      <c r="F295" s="59">
        <f>algandmed!F295</f>
        <v>6413326.5889999997</v>
      </c>
      <c r="G295" t="str">
        <f>algandmed!G295</f>
        <v>91804:004:0216</v>
      </c>
      <c r="H295">
        <f>algandmed!H295</f>
        <v>83.86</v>
      </c>
      <c r="I295">
        <f>algandmed!I295</f>
        <v>0.37</v>
      </c>
      <c r="J295">
        <f>algandmed!J295</f>
        <v>8.35</v>
      </c>
      <c r="K295">
        <f>algandmed!K295</f>
        <v>8</v>
      </c>
      <c r="L295">
        <f>algandmed!L295</f>
        <v>5.74</v>
      </c>
      <c r="M295">
        <f>algandmed!M295</f>
        <v>78.12</v>
      </c>
      <c r="N295" s="63">
        <f>algandmed!N295</f>
        <v>42838</v>
      </c>
      <c r="O295" t="str">
        <f>algandmed!O295</f>
        <v>PVC 113mm: +0,3-8,0m; F 4-8m</v>
      </c>
      <c r="P295" s="59" t="str">
        <f>algandmed!AI295</f>
        <v>Aivar Kelder</v>
      </c>
      <c r="Q295" s="59" t="str">
        <f>algandmed!AJ295</f>
        <v>35705176512</v>
      </c>
      <c r="R295" s="59" t="str">
        <f>algandmed!AK295</f>
        <v>5110112 Aivar Kelder</v>
      </c>
      <c r="S295" s="59" t="str">
        <f>algandmed!AL295</f>
        <v>Aivar Kelder</v>
      </c>
      <c r="T295" s="59" t="str">
        <f>algandmed!AM295</f>
        <v>Võru</v>
      </c>
      <c r="U295" s="59" t="str">
        <f>algandmed!AN295</f>
        <v>Võru vald</v>
      </c>
      <c r="V295" s="59" t="str">
        <f>algandmed!AO295</f>
        <v>Korras</v>
      </c>
      <c r="W295" s="59" t="str">
        <f>algandmed!AP295</f>
        <v>VPA on terve. Tabalukk võtmeta (tuleb lahti lüüa). Sisemine plasttoru välimisest plasttorust 32cm madalamal. Veepinnal naftasaaduste kihti pole. Põhi puhas, kõva.</v>
      </c>
      <c r="X295" s="59" t="str">
        <f>algandmed!AQ295</f>
        <v>Proov võeti pumbaga MP-1. Pumpamisel annab palju liiva.</v>
      </c>
      <c r="Y295" s="59" t="str">
        <f>algandmed!AR295</f>
        <v>Proovi võtmisel 27.09.2017 oli vett VPA-s 28l, pumba sügavus 8,1m manteltoru otsast. Proov võeti pärast 4-kordse veekoguse välja pumpamist (13 minutit) sagedusel 150Hz. Q 0,14. S 0,57</v>
      </c>
      <c r="Z295" s="59" t="str">
        <f>algandmed!AS295</f>
        <v>Jätkata seiret.</v>
      </c>
      <c r="AA295" s="59" t="str">
        <f>algandmed!AT295</f>
        <v>VEKA</v>
      </c>
    </row>
    <row r="296" spans="1:27">
      <c r="A296">
        <f>algandmed!A296</f>
        <v>53629</v>
      </c>
      <c r="B296" t="str">
        <f>algandmed!B296</f>
        <v>SP-2</v>
      </c>
      <c r="C296" t="str">
        <f>algandmed!C296</f>
        <v>JRA0000022</v>
      </c>
      <c r="D296" t="str">
        <f>algandmed!D296</f>
        <v>Umbsaare ABT</v>
      </c>
      <c r="E296" s="59">
        <f>algandmed!E296</f>
        <v>682291.23400000005</v>
      </c>
      <c r="F296" s="59">
        <f>algandmed!F296</f>
        <v>6413344.284</v>
      </c>
      <c r="G296" t="str">
        <f>algandmed!G296</f>
        <v>91804:004:0216</v>
      </c>
      <c r="H296">
        <f>algandmed!H296</f>
        <v>83.75</v>
      </c>
      <c r="I296">
        <f>algandmed!I296</f>
        <v>0.45</v>
      </c>
      <c r="J296">
        <f>algandmed!J296</f>
        <v>6.6</v>
      </c>
      <c r="K296">
        <f>algandmed!K296</f>
        <v>6.5</v>
      </c>
      <c r="L296">
        <f>algandmed!L296</f>
        <v>5.63</v>
      </c>
      <c r="M296">
        <f>algandmed!M296</f>
        <v>78.12</v>
      </c>
      <c r="N296" s="63">
        <f>algandmed!N296</f>
        <v>42838</v>
      </c>
      <c r="O296" t="str">
        <f>algandmed!O296</f>
        <v>PVC 113mm: +0,3-6,5m; F 2,5-6,5m</v>
      </c>
      <c r="P296" s="59" t="str">
        <f>algandmed!AI296</f>
        <v>Aivar Kelder</v>
      </c>
      <c r="Q296" s="59" t="str">
        <f>algandmed!AJ296</f>
        <v>35705176512</v>
      </c>
      <c r="R296" s="59" t="str">
        <f>algandmed!AK296</f>
        <v>5110112 Aivar Kelder</v>
      </c>
      <c r="S296" s="59" t="str">
        <f>algandmed!AL296</f>
        <v>Aivar Kelder</v>
      </c>
      <c r="T296" s="59" t="str">
        <f>algandmed!AM296</f>
        <v>Võru</v>
      </c>
      <c r="U296" s="59" t="str">
        <f>algandmed!AN296</f>
        <v>Võru vald</v>
      </c>
      <c r="V296" s="59" t="str">
        <f>algandmed!AO296</f>
        <v>Korras</v>
      </c>
      <c r="W296" s="59" t="str">
        <f>algandmed!AP296</f>
        <v>VPA on terve. Tabalukk võtmeta (tuleb lahti lüüa). Sisemine plasttoru välimisest plasttorust 32cm madalamal. Põhjas 30cm paksune naftasaaduste kiht.</v>
      </c>
      <c r="X296" s="59" t="str">
        <f>algandmed!AQ296</f>
        <v>Proovi ei võeta, kuna see iseloomustab vaid naftasaaduste lahustuvust vees.</v>
      </c>
      <c r="Y296" s="59" t="str">
        <f>algandmed!AR296</f>
        <v>-</v>
      </c>
      <c r="Z296" s="59" t="str">
        <f>algandmed!AS296</f>
        <v>Jätkata seiret.</v>
      </c>
      <c r="AA296" s="59" t="str">
        <f>algandmed!AT296</f>
        <v>VEKA</v>
      </c>
    </row>
    <row r="297" spans="1:27">
      <c r="A297">
        <f>algandmed!A297</f>
        <v>53630</v>
      </c>
      <c r="B297" t="str">
        <f>algandmed!B297</f>
        <v>SP-3</v>
      </c>
      <c r="C297" t="str">
        <f>algandmed!C297</f>
        <v>JRA0000022</v>
      </c>
      <c r="D297" t="str">
        <f>algandmed!D297</f>
        <v>Umbsaare ABT</v>
      </c>
      <c r="E297" s="59">
        <f>algandmed!E297</f>
        <v>682285.54200000002</v>
      </c>
      <c r="F297" s="59">
        <f>algandmed!F297</f>
        <v>6413309.1059999997</v>
      </c>
      <c r="G297" t="str">
        <f>algandmed!G297</f>
        <v>91804:004:0216</v>
      </c>
      <c r="H297">
        <f>algandmed!H297</f>
        <v>83.77</v>
      </c>
      <c r="I297">
        <f>algandmed!I297</f>
        <v>0.44</v>
      </c>
      <c r="J297">
        <f>algandmed!J297</f>
        <v>6.8</v>
      </c>
      <c r="K297">
        <f>algandmed!K297</f>
        <v>6.5</v>
      </c>
      <c r="L297">
        <f>algandmed!L297</f>
        <v>4.4400000000000004</v>
      </c>
      <c r="M297">
        <f>algandmed!M297</f>
        <v>79.33</v>
      </c>
      <c r="N297" s="63">
        <f>algandmed!N297</f>
        <v>42838</v>
      </c>
      <c r="O297" t="str">
        <f>algandmed!O297</f>
        <v>PVC 113mm: +0,3-6,5m; F 2,5-6,5m</v>
      </c>
      <c r="P297" s="59" t="str">
        <f>algandmed!AI297</f>
        <v>Aivar Kelder</v>
      </c>
      <c r="Q297" s="59" t="str">
        <f>algandmed!AJ297</f>
        <v>35705176512</v>
      </c>
      <c r="R297" s="59" t="str">
        <f>algandmed!AK297</f>
        <v>5110112 Aivar Kelder</v>
      </c>
      <c r="S297" s="59" t="str">
        <f>algandmed!AL297</f>
        <v>Aivar Kelder</v>
      </c>
      <c r="T297" s="59" t="str">
        <f>algandmed!AM297</f>
        <v>Võru</v>
      </c>
      <c r="U297" s="59" t="str">
        <f>algandmed!AN297</f>
        <v>Võru vald</v>
      </c>
      <c r="V297" s="59" t="str">
        <f>algandmed!AO297</f>
        <v>Korras</v>
      </c>
      <c r="W297" s="59" t="str">
        <f>algandmed!AP297</f>
        <v>VPA on terve. Tabalukk võtmeta (tuleb lahti lüüa). Sisemine plasttoru välimisest plasttorust 16cm madalamal. Põhjas 2m paksune naftasaaduste kiht.</v>
      </c>
      <c r="X297" s="59" t="str">
        <f>algandmed!AQ297</f>
        <v>Proovi ei võeta, kuna see iseloomustab vaid naftasaaduste lahustuvust vees.</v>
      </c>
      <c r="Y297" s="59" t="str">
        <f>algandmed!AR297</f>
        <v>-</v>
      </c>
      <c r="Z297" s="59" t="str">
        <f>algandmed!AS297</f>
        <v>Jätkata seiret.</v>
      </c>
      <c r="AA297" s="59" t="str">
        <f>algandmed!AT297</f>
        <v>VEKA</v>
      </c>
    </row>
    <row r="298" spans="1:27">
      <c r="A298">
        <f>algandmed!A298</f>
        <v>0</v>
      </c>
      <c r="B298" t="str">
        <f>algandmed!B298</f>
        <v>VPA-1</v>
      </c>
      <c r="C298" t="str">
        <f>algandmed!C298</f>
        <v>JRA0000022</v>
      </c>
      <c r="D298" t="str">
        <f>algandmed!D298</f>
        <v>Umbsaare ABT</v>
      </c>
      <c r="E298" s="59">
        <f>algandmed!E298</f>
        <v>682172.26100000006</v>
      </c>
      <c r="F298" s="59">
        <f>algandmed!F298</f>
        <v>6413303.398</v>
      </c>
      <c r="G298" t="str">
        <f>algandmed!G298</f>
        <v>91804:004:0216</v>
      </c>
      <c r="H298">
        <f>algandmed!H298</f>
        <v>79.44</v>
      </c>
      <c r="I298">
        <f>algandmed!I298</f>
        <v>0.5</v>
      </c>
      <c r="J298">
        <f>algandmed!J298</f>
        <v>7.38</v>
      </c>
      <c r="K298">
        <f>algandmed!K298</f>
        <v>7</v>
      </c>
      <c r="L298">
        <f>algandmed!L298</f>
        <v>1.74</v>
      </c>
      <c r="M298">
        <f>algandmed!M298</f>
        <v>77.7</v>
      </c>
      <c r="N298" s="63">
        <f>algandmed!N298</f>
        <v>42838</v>
      </c>
      <c r="O298" t="str">
        <f>algandmed!O298</f>
        <v>Metall 150mm: +0,3-0,5m; PVC 110mm: +0,3-7,0m; F 2,0-7,0m</v>
      </c>
      <c r="P298" s="59" t="str">
        <f>algandmed!AI298</f>
        <v>Aivar Kelder</v>
      </c>
      <c r="Q298" s="59" t="str">
        <f>algandmed!AJ298</f>
        <v>35705176512</v>
      </c>
      <c r="R298" s="59" t="str">
        <f>algandmed!AK298</f>
        <v>5110112 Aivar Kelder</v>
      </c>
      <c r="S298" s="59" t="str">
        <f>algandmed!AL298</f>
        <v>Aivar Kelder</v>
      </c>
      <c r="T298" s="59" t="str">
        <f>algandmed!AM298</f>
        <v>Võru</v>
      </c>
      <c r="U298" s="59" t="str">
        <f>algandmed!AN298</f>
        <v>Võru vald</v>
      </c>
      <c r="V298" s="59" t="str">
        <f>algandmed!AO298</f>
        <v>Korras</v>
      </c>
      <c r="W298" s="59" t="str">
        <f>algandmed!AP298</f>
        <v>VPA on terve. Tabalukk võtmega ees. Sisemine plasttoru välimisest plasttorust 4cm madalamal. Veepinnal naftasaaduste kihti pole.</v>
      </c>
      <c r="X298" s="59" t="str">
        <f>algandmed!AQ298</f>
        <v>Proov võeti pumbaga MP-1. Taastub väga aeglaselt.</v>
      </c>
      <c r="Y298" s="59" t="str">
        <f>algandmed!AR298</f>
        <v>Proovi võtmisel 27.09.2017 oli vett VPA-s 50l, pumba sügavus 7,5m manteltoru otsast. Proov võeti pärast 1-kordse veekoguse välja pumpamist (6 minutiga alanes veetase pumbani) sagedusel 150Hz.</v>
      </c>
      <c r="Z298" s="59" t="str">
        <f>algandmed!AS298</f>
        <v>Jätkata seiret.</v>
      </c>
      <c r="AA298" s="59">
        <f>algandmed!AT298</f>
        <v>0</v>
      </c>
    </row>
    <row r="299" spans="1:27">
      <c r="A299">
        <f>algandmed!A299</f>
        <v>0</v>
      </c>
      <c r="B299" t="str">
        <f>algandmed!B299</f>
        <v>VPA-2</v>
      </c>
      <c r="C299" t="str">
        <f>algandmed!C299</f>
        <v>JRA0000022</v>
      </c>
      <c r="D299" t="str">
        <f>algandmed!D299</f>
        <v>Umbsaare ABT</v>
      </c>
      <c r="E299" s="59">
        <f>algandmed!E299</f>
        <v>682180.81299999997</v>
      </c>
      <c r="F299" s="59">
        <f>algandmed!F299</f>
        <v>6413350.7630000003</v>
      </c>
      <c r="G299" t="str">
        <f>algandmed!G299</f>
        <v>91804:004:0216</v>
      </c>
      <c r="H299">
        <f>algandmed!H299</f>
        <v>80.75</v>
      </c>
      <c r="I299">
        <f>algandmed!I299</f>
        <v>0.65</v>
      </c>
      <c r="J299">
        <f>algandmed!J299</f>
        <v>7.96</v>
      </c>
      <c r="K299">
        <f>algandmed!K299</f>
        <v>8</v>
      </c>
      <c r="L299">
        <f>algandmed!L299</f>
        <v>2.67</v>
      </c>
      <c r="M299">
        <f>algandmed!M299</f>
        <v>78.08</v>
      </c>
      <c r="N299" s="63">
        <f>algandmed!N299</f>
        <v>42838</v>
      </c>
      <c r="O299" t="str">
        <f>algandmed!O299</f>
        <v>Metall 150mm: +0,3-0,5m; PVC 110mm: +0,3-8,0m; F 2,0-8,0m</v>
      </c>
      <c r="P299" s="59" t="str">
        <f>algandmed!AI299</f>
        <v>Aivar Kelder</v>
      </c>
      <c r="Q299" s="59" t="str">
        <f>algandmed!AJ299</f>
        <v>35705176512</v>
      </c>
      <c r="R299" s="59" t="str">
        <f>algandmed!AK299</f>
        <v>5110112 Aivar Kelder</v>
      </c>
      <c r="S299" s="59" t="str">
        <f>algandmed!AL299</f>
        <v>Aivar Kelder</v>
      </c>
      <c r="T299" s="59" t="str">
        <f>algandmed!AM299</f>
        <v>Võru</v>
      </c>
      <c r="U299" s="59" t="str">
        <f>algandmed!AN299</f>
        <v>Võru vald</v>
      </c>
      <c r="V299" s="59" t="str">
        <f>algandmed!AO299</f>
        <v>Korras</v>
      </c>
      <c r="W299" s="59" t="str">
        <f>algandmed!AP299</f>
        <v>VPA on terve. Tabalukk võtmega ees. Sisemine plasttoru välimisest plasttorust 3,5cm madalamal. Veepinnal naftasaaduste kihti pole. Vesi roosa, rauane, põhjas 5cm setet.</v>
      </c>
      <c r="X299" s="59" t="str">
        <f>algandmed!AQ299</f>
        <v>Proov võeti pumbaga MP-1. Taastub aeglaselt.</v>
      </c>
      <c r="Y299" s="59" t="str">
        <f>algandmed!AR299</f>
        <v>Proovi võtmisel 27.09.2017 oli vett VPA-s 44l, pumba sügavus 8,4m manteltoru otsast. Proov võeti pärast 2-kordse veekoguse välja pumpamist (6 minutiga alanes veetase pumbani) sagedusel 150Hz. q 0,03. S 6,06.</v>
      </c>
      <c r="Z299" s="59" t="str">
        <f>algandmed!AS299</f>
        <v>Jätkata seiret.</v>
      </c>
      <c r="AA299" s="59">
        <f>algandmed!AT299</f>
        <v>0</v>
      </c>
    </row>
    <row r="300" spans="1:27">
      <c r="A300">
        <f>algandmed!A300</f>
        <v>0</v>
      </c>
      <c r="B300" t="str">
        <f>algandmed!B300</f>
        <v>PA-1</v>
      </c>
      <c r="C300" t="str">
        <f>algandmed!C300</f>
        <v>JRA0000218</v>
      </c>
      <c r="D300" t="str">
        <f>algandmed!D300</f>
        <v>Viitna tankla</v>
      </c>
      <c r="E300" s="59">
        <f>algandmed!E300</f>
        <v>613188.56000000006</v>
      </c>
      <c r="F300" s="59">
        <f>algandmed!F300</f>
        <v>6592749.1799999997</v>
      </c>
      <c r="G300" t="str">
        <f>algandmed!G300</f>
        <v>27301:002:0207</v>
      </c>
      <c r="H300">
        <f>algandmed!H300</f>
        <v>84.8</v>
      </c>
      <c r="I300">
        <f>algandmed!I300</f>
        <v>0.37</v>
      </c>
      <c r="J300">
        <f>algandmed!J300</f>
        <v>4.5</v>
      </c>
      <c r="K300">
        <f>algandmed!K300</f>
        <v>4.5999999999999996</v>
      </c>
      <c r="L300">
        <f>algandmed!L300</f>
        <v>3.25</v>
      </c>
      <c r="M300">
        <f>algandmed!M300</f>
        <v>81.55</v>
      </c>
      <c r="N300" s="63">
        <f>algandmed!N300</f>
        <v>42850</v>
      </c>
      <c r="O300" t="str">
        <f>algandmed!O300</f>
        <v>Metall 127mm: +0,5-4,6m; 127mm: F 1,4-4,4m</v>
      </c>
      <c r="P300" s="59" t="str">
        <f>algandmed!AI300</f>
        <v>OÜ SILVENOINEN</v>
      </c>
      <c r="Q300" s="59">
        <f>algandmed!AJ300</f>
        <v>10181511</v>
      </c>
      <c r="R300" s="59" t="str">
        <f>algandmed!AK300</f>
        <v>5042315 Mart Mägi; 7760066; eksar@eksar.ee</v>
      </c>
      <c r="S300" s="59">
        <f>algandmed!AL300</f>
        <v>0</v>
      </c>
      <c r="T300" s="59" t="str">
        <f>algandmed!AM300</f>
        <v>Lääne-Viru</v>
      </c>
      <c r="U300" s="59" t="str">
        <f>algandmed!AN300</f>
        <v>Kadrina vald</v>
      </c>
      <c r="V300" s="59" t="str">
        <f>algandmed!AO300</f>
        <v>Korras</v>
      </c>
      <c r="W300" s="59" t="str">
        <f>algandmed!AP300</f>
        <v>VPA on terve. Kaitsetoru natuke viltune. VPA päis on keere-keermes. Avamiseks on kettvõti. Veepinnal naftasaaduste kihti pole, põhjas pehme sete. Pumpamisel tekkisid veepinnale naftasaaduste laigud.</v>
      </c>
      <c r="X300" s="59" t="str">
        <f>algandmed!AQ300</f>
        <v>Proov võeti pumbaga MP-1.</v>
      </c>
      <c r="Y300" s="59" t="str">
        <f>algandmed!AR300</f>
        <v>Proovi võtmisel 21.09.2017 oli vett VPA-s 18l, pumba sügavus 4,6m manteltoru otsast. Proov võeti pärast 2-kordse veekoguse välja pumpamist (82 minutit) sagedusel 100Hz (7 minutiga alanes veetase pumbani). Q 0,014. S 1,48.</v>
      </c>
      <c r="Z300" s="59" t="str">
        <f>algandmed!AS300</f>
        <v>Jätkata seiret.</v>
      </c>
      <c r="AA300" s="59" t="str">
        <f>algandmed!AT300</f>
        <v>Viitna bensiinijaama reostusuuringud, Maves nr 006593</v>
      </c>
    </row>
    <row r="301" spans="1:27">
      <c r="A301">
        <f>algandmed!A301</f>
        <v>0</v>
      </c>
      <c r="B301" t="str">
        <f>algandmed!B301</f>
        <v>PA-3</v>
      </c>
      <c r="C301" t="str">
        <f>algandmed!C301</f>
        <v>JRA0000218</v>
      </c>
      <c r="D301" t="str">
        <f>algandmed!D301</f>
        <v>Viitna tankla</v>
      </c>
      <c r="E301" s="59">
        <f>algandmed!E301</f>
        <v>613212.55000000005</v>
      </c>
      <c r="F301" s="59">
        <f>algandmed!F301</f>
        <v>6592700.0199999996</v>
      </c>
      <c r="G301" t="str">
        <f>algandmed!G301</f>
        <v>27301:002:0207</v>
      </c>
      <c r="H301">
        <f>algandmed!H301</f>
        <v>84.81</v>
      </c>
      <c r="I301">
        <f>algandmed!I301</f>
        <v>0.42</v>
      </c>
      <c r="J301">
        <f>algandmed!J301</f>
        <v>4.45</v>
      </c>
      <c r="K301">
        <f>algandmed!K301</f>
        <v>4.5999999999999996</v>
      </c>
      <c r="L301">
        <f>algandmed!L301</f>
        <v>3.59</v>
      </c>
      <c r="M301">
        <f>algandmed!M301</f>
        <v>81.22</v>
      </c>
      <c r="N301" s="63">
        <f>algandmed!N301</f>
        <v>42850</v>
      </c>
      <c r="O301" t="str">
        <f>algandmed!O301</f>
        <v>Metall 127mm: +0,4-4,6m; 127mm: F 1,3-4,3m</v>
      </c>
      <c r="P301" s="59" t="str">
        <f>algandmed!AI301</f>
        <v>OÜ SILVENOINEN</v>
      </c>
      <c r="Q301" s="59">
        <f>algandmed!AJ301</f>
        <v>10181511</v>
      </c>
      <c r="R301" s="59" t="str">
        <f>algandmed!AK301</f>
        <v>5042315 Mart Mägi; 7760066; eksar@eksar.ee</v>
      </c>
      <c r="S301" s="59">
        <f>algandmed!AL301</f>
        <v>0</v>
      </c>
      <c r="T301" s="59" t="str">
        <f>algandmed!AM301</f>
        <v>Lääne-Viru</v>
      </c>
      <c r="U301" s="59" t="str">
        <f>algandmed!AN301</f>
        <v>Kadrina vald</v>
      </c>
      <c r="V301" s="59" t="str">
        <f>algandmed!AO301</f>
        <v>Korras</v>
      </c>
      <c r="W301" s="59" t="str">
        <f>algandmed!AP301</f>
        <v>VPA on terve. Kaitsetoru viltune. VPA päis on keere-keermes. Avamiseks on kettvõti. Veepinnal naftasaaduste kihti pole.</v>
      </c>
      <c r="X301" s="59" t="str">
        <f>algandmed!AQ301</f>
        <v>Proov võeti pumbaga MP-1.</v>
      </c>
      <c r="Y301" s="59" t="str">
        <f>algandmed!AR301</f>
        <v>Proovi võtmisel 21.09.2017 oli vett VPA-s 15l, pumba sügavus 4,6m manteltoru otsast. Proov võeti pärast 4-kordse veekoguse välja pumpamist (33 minutit) sagedusel 100Hz. Q 0,03. S 0,93.</v>
      </c>
      <c r="Z301" s="59" t="str">
        <f>algandmed!AS301</f>
        <v>Jätkata seiret.</v>
      </c>
      <c r="AA301" s="59" t="str">
        <f>algandmed!AT301</f>
        <v>Viitna bensiinijaama reostusuuringud, Maves nr 006594</v>
      </c>
    </row>
    <row r="302" spans="1:27">
      <c r="A302">
        <f>algandmed!A302</f>
        <v>0</v>
      </c>
      <c r="B302" t="str">
        <f>algandmed!B302</f>
        <v>PA-5</v>
      </c>
      <c r="C302" t="str">
        <f>algandmed!C302</f>
        <v>JRA0000218</v>
      </c>
      <c r="D302" t="str">
        <f>algandmed!D302</f>
        <v>Viitna tankla</v>
      </c>
      <c r="E302" s="59">
        <f>algandmed!E302</f>
        <v>613179.6</v>
      </c>
      <c r="F302" s="59">
        <f>algandmed!F302</f>
        <v>6592694.2999999998</v>
      </c>
      <c r="G302" t="str">
        <f>algandmed!G302</f>
        <v>27301:002:0207</v>
      </c>
      <c r="H302">
        <f>algandmed!H302</f>
        <v>84.63</v>
      </c>
      <c r="I302">
        <f>algandmed!I302</f>
        <v>0.2</v>
      </c>
      <c r="J302">
        <f>algandmed!J302</f>
        <v>4.67</v>
      </c>
      <c r="K302">
        <f>algandmed!K302</f>
        <v>4.7</v>
      </c>
      <c r="L302">
        <f>algandmed!L302</f>
        <v>2.96</v>
      </c>
      <c r="M302">
        <f>algandmed!M302</f>
        <v>81.67</v>
      </c>
      <c r="N302" s="63">
        <f>algandmed!N302</f>
        <v>42850</v>
      </c>
      <c r="O302" t="str">
        <f>algandmed!O302</f>
        <v>Metall 127mm: +0,2-4,7m; 127mm: F 1,45-4,45m</v>
      </c>
      <c r="P302" s="59" t="str">
        <f>algandmed!AI302</f>
        <v>OÜ SILVENOINEN</v>
      </c>
      <c r="Q302" s="59">
        <f>algandmed!AJ302</f>
        <v>10181511</v>
      </c>
      <c r="R302" s="59" t="str">
        <f>algandmed!AK302</f>
        <v>5042315 Mart Mägi; 7760066; eksar@eksar.ee</v>
      </c>
      <c r="S302" s="59">
        <f>algandmed!AL302</f>
        <v>0</v>
      </c>
      <c r="T302" s="59" t="str">
        <f>algandmed!AM302</f>
        <v>Lääne-Viru</v>
      </c>
      <c r="U302" s="59" t="str">
        <f>algandmed!AN302</f>
        <v>Kadrina vald</v>
      </c>
      <c r="V302" s="59" t="str">
        <f>algandmed!AO302</f>
        <v>Korras</v>
      </c>
      <c r="W302" s="59" t="str">
        <f>algandmed!AP302</f>
        <v>VPA on terve. Kaitsetoru natuke viltune. VPA päis on keere-keermes. Avamiseks on kettvõti. Veepinnal naftasaaduste kihti pole, põhjas pehme sete (0,2m).</v>
      </c>
      <c r="X302" s="59" t="str">
        <f>algandmed!AQ302</f>
        <v>Proov võeti pumbaga MP-1.</v>
      </c>
      <c r="Y302" s="59" t="str">
        <f>algandmed!AR302</f>
        <v>Proovi võtmisel 21.09.2017 oli vett VPA-s 21l, pumba sügavus 4,5m manteltoru otsast.  Pumbates sagedusega 120Hz alanes veetase 5 minutiga pumbani. Proov võeti pärast 4-kordse veekoguse välja pumpamist (27 minutit) sagedusel 100Hz. Q 0,05. S 1,8.</v>
      </c>
      <c r="Z302" s="59" t="str">
        <f>algandmed!AS302</f>
        <v>Jätkata seiret.</v>
      </c>
      <c r="AA302" s="59" t="str">
        <f>algandmed!AT302</f>
        <v>Viitna bensiinijaama reostusuuringud, Maves nr 006595</v>
      </c>
    </row>
    <row r="303" spans="1:27">
      <c r="A303">
        <f>algandmed!A303</f>
        <v>0</v>
      </c>
      <c r="B303" t="str">
        <f>algandmed!B303</f>
        <v>PA-6</v>
      </c>
      <c r="C303" t="str">
        <f>algandmed!C303</f>
        <v>JRA0000218</v>
      </c>
      <c r="D303" t="str">
        <f>algandmed!D303</f>
        <v>Viitna tankla</v>
      </c>
      <c r="E303" s="59">
        <f>algandmed!E303</f>
        <v>613160.68999999994</v>
      </c>
      <c r="F303" s="59">
        <f>algandmed!F303</f>
        <v>6592720.3099999996</v>
      </c>
      <c r="G303" t="str">
        <f>algandmed!G303</f>
        <v>27301:002:0207</v>
      </c>
      <c r="H303">
        <f>algandmed!H303</f>
        <v>84.61</v>
      </c>
      <c r="I303">
        <f>algandmed!I303</f>
        <v>0.37</v>
      </c>
      <c r="J303">
        <f>algandmed!J303</f>
        <v>4.0999999999999996</v>
      </c>
      <c r="K303">
        <f>algandmed!K303</f>
        <v>4.5</v>
      </c>
      <c r="L303">
        <f>algandmed!L303</f>
        <v>2.75</v>
      </c>
      <c r="M303">
        <f>algandmed!M303</f>
        <v>81.86</v>
      </c>
      <c r="N303" s="63">
        <f>algandmed!N303</f>
        <v>42850</v>
      </c>
      <c r="O303" t="str">
        <f>algandmed!O303</f>
        <v>Metall 127mm: +0,4-4,5m; 127mm: F 1,25-4,25m</v>
      </c>
      <c r="P303" s="59" t="str">
        <f>algandmed!AI303</f>
        <v>OÜ SILVENOINEN</v>
      </c>
      <c r="Q303" s="59">
        <f>algandmed!AJ303</f>
        <v>10181511</v>
      </c>
      <c r="R303" s="59" t="str">
        <f>algandmed!AK303</f>
        <v>5042315 Mart Mägi; 7760066; eksar@eksar.ee</v>
      </c>
      <c r="S303" s="59">
        <f>algandmed!AL303</f>
        <v>0</v>
      </c>
      <c r="T303" s="59" t="str">
        <f>algandmed!AM303</f>
        <v>Lääne-Viru</v>
      </c>
      <c r="U303" s="59" t="str">
        <f>algandmed!AN303</f>
        <v>Kadrina vald</v>
      </c>
      <c r="V303" s="59" t="str">
        <f>algandmed!AO303</f>
        <v>Korras</v>
      </c>
      <c r="W303" s="59" t="str">
        <f>algandmed!AP303</f>
        <v>VPA on terve. Kaitsetoru natuke viltune. VPA päis on keere-keermes. Avamiseks on kettvõti. Veepinnal naftasaaduste kihti pole, põhjas pehme sete (15cm).</v>
      </c>
      <c r="X303" s="59" t="str">
        <f>algandmed!AQ303</f>
        <v>Proov võeti pumbaga MP-1.</v>
      </c>
      <c r="Y303" s="59" t="str">
        <f>algandmed!AR303</f>
        <v>Proovi võtmisel 21.09.2017 oli vett VPA-s 21l, pumba sügavus 4,5m manteltoru otsast. Proov võeti pärast 4-kordse veekoguse välja pumpamist (18 minutit) sagedusel 100Hz. Q 0,07. S 1,41.</v>
      </c>
      <c r="Z303" s="59" t="str">
        <f>algandmed!AS303</f>
        <v>Jätkata seiret.</v>
      </c>
      <c r="AA303" s="59" t="str">
        <f>algandmed!AT303</f>
        <v>Viitna bensiinijaama reostusuuringud, Maves nr 006596</v>
      </c>
    </row>
    <row r="304" spans="1:27">
      <c r="A304">
        <f>algandmed!A304</f>
        <v>19851</v>
      </c>
      <c r="B304" t="str">
        <f>algandmed!B304</f>
        <v>PA-3420</v>
      </c>
      <c r="C304" t="str">
        <f>algandmed!C304</f>
        <v>JRA0000034</v>
      </c>
      <c r="D304" t="str">
        <f>algandmed!D304</f>
        <v>Viruvere ABT</v>
      </c>
      <c r="E304" s="59">
        <f>algandmed!E304</f>
        <v>634037.64300000004</v>
      </c>
      <c r="F304" s="59">
        <f>algandmed!F304</f>
        <v>6515314.2960000001</v>
      </c>
      <c r="G304" t="str">
        <f>algandmed!G304</f>
        <v>24802:001:0266</v>
      </c>
      <c r="H304">
        <f>algandmed!H304</f>
        <v>74.239999999999995</v>
      </c>
      <c r="I304">
        <f>algandmed!I304</f>
        <v>0.83</v>
      </c>
      <c r="J304">
        <f>algandmed!J304</f>
        <v>1.56</v>
      </c>
      <c r="K304">
        <f>algandmed!K304</f>
        <v>1.85</v>
      </c>
      <c r="L304">
        <f>algandmed!L304</f>
        <v>0.74</v>
      </c>
      <c r="M304">
        <f>algandmed!M304</f>
        <v>73.5</v>
      </c>
      <c r="N304" s="63">
        <f>algandmed!N304</f>
        <v>42837</v>
      </c>
      <c r="O304" t="str">
        <f>algandmed!O304</f>
        <v>Metall 108mm: +0,75-1,35m; HDPE 60mm: +0,75-1,85; F +0,15-1,85m</v>
      </c>
      <c r="P304" s="59" t="str">
        <f>algandmed!AI304</f>
        <v>Vaido Laurimäe</v>
      </c>
      <c r="Q304" s="59" t="str">
        <f>algandmed!AJ304</f>
        <v>37204092797</v>
      </c>
      <c r="R304" s="59" t="str">
        <f>algandmed!AK304</f>
        <v>5161073 Vaido Laurimäe</v>
      </c>
      <c r="S304" s="59">
        <f>algandmed!AL304</f>
        <v>0</v>
      </c>
      <c r="T304" s="59" t="str">
        <f>algandmed!AM304</f>
        <v>Jõgeva</v>
      </c>
      <c r="U304" s="59" t="str">
        <f>algandmed!AN304</f>
        <v>Jõgeva vald</v>
      </c>
      <c r="V304" s="59" t="str">
        <f>algandmed!AO304</f>
        <v>Korras</v>
      </c>
      <c r="W304" s="59" t="str">
        <f>algandmed!AP304</f>
        <v>VPA on terve. Avamiseks 6-kantvõti 8. Sisemine plasttoru 2cm metalltorust madalamal. Veepinnal naftasaaduste kihti pole, põhjas pehme sete. Algne sügavus oli oli 1,85m.</v>
      </c>
      <c r="X304" s="59" t="str">
        <f>algandmed!AQ304</f>
        <v>Proov võeti baileriga.</v>
      </c>
      <c r="Y304" s="59" t="str">
        <f>algandmed!AR304</f>
        <v>Proovi võtmiseks 27.09.2017 pumbaga MP-1 oli vähe vett, vaid 3,6l. Proov võeti baileriga pärast VPA 1-kordset tühjendamist.</v>
      </c>
      <c r="Z304" s="59" t="str">
        <f>algandmed!AS304</f>
        <v>VPA tuleb puhastada settest ja nõuetekohaselt likvideerida.</v>
      </c>
      <c r="AA304" s="59" t="str">
        <f>algandmed!AT304</f>
        <v>Jääkreostuse likvideerimise projekti ettevalmistus endistel militaar- ja industriaalaladel, Maves nr-5168</v>
      </c>
    </row>
    <row r="305" spans="1:27">
      <c r="A305">
        <f>algandmed!A305</f>
        <v>19852</v>
      </c>
      <c r="B305" t="str">
        <f>algandmed!B305</f>
        <v>PA-3426</v>
      </c>
      <c r="C305" t="str">
        <f>algandmed!C305</f>
        <v>JRA0000034</v>
      </c>
      <c r="D305" t="str">
        <f>algandmed!D305</f>
        <v>Viruvere ABT</v>
      </c>
      <c r="E305" s="59">
        <f>algandmed!E305</f>
        <v>633982.47100000002</v>
      </c>
      <c r="F305" s="59">
        <f>algandmed!F305</f>
        <v>6515133.517</v>
      </c>
      <c r="G305" t="str">
        <f>algandmed!G305</f>
        <v>24802:001:0266</v>
      </c>
      <c r="H305">
        <f>algandmed!H305</f>
        <v>74.97</v>
      </c>
      <c r="I305">
        <f>algandmed!I305</f>
        <v>0.71</v>
      </c>
      <c r="J305">
        <f>algandmed!J305</f>
        <v>6.63</v>
      </c>
      <c r="K305">
        <f>algandmed!K305</f>
        <v>6.6</v>
      </c>
      <c r="L305">
        <f>algandmed!L305</f>
        <v>1.96</v>
      </c>
      <c r="M305">
        <f>algandmed!M305</f>
        <v>73.010000000000005</v>
      </c>
      <c r="N305" s="63">
        <f>algandmed!N305</f>
        <v>42837</v>
      </c>
      <c r="O305" t="str">
        <f>algandmed!O305</f>
        <v>Metall 108mm: +0,70-2,6m; 93mm F 2,60-6,60m</v>
      </c>
      <c r="P305" s="59" t="str">
        <f>algandmed!AI305</f>
        <v>Vaido Laurimäe</v>
      </c>
      <c r="Q305" s="59" t="str">
        <f>algandmed!AJ305</f>
        <v>37204092797</v>
      </c>
      <c r="R305" s="59" t="str">
        <f>algandmed!AK305</f>
        <v>5161073 Vaido Laurimäe</v>
      </c>
      <c r="S305" s="59">
        <f>algandmed!AL305</f>
        <v>0</v>
      </c>
      <c r="T305" s="59" t="str">
        <f>algandmed!AM305</f>
        <v>Jõgeva</v>
      </c>
      <c r="U305" s="59" t="str">
        <f>algandmed!AN305</f>
        <v>Jõgeva vald</v>
      </c>
      <c r="V305" s="59" t="str">
        <f>algandmed!AO305</f>
        <v>Korras</v>
      </c>
      <c r="W305" s="59" t="str">
        <f>algandmed!AP305</f>
        <v>VPA on terve. Avamiseks 6-kantvõti 8. Veepinnal naftasaaduste kihti pole.</v>
      </c>
      <c r="X305" s="59" t="str">
        <f>algandmed!AQ305</f>
        <v>Proov võeti pumbaga MP-1.</v>
      </c>
      <c r="Y305" s="59" t="str">
        <f>algandmed!AR305</f>
        <v>Proovi võtmisel 27.09.2017 oli vett VPA-s 35,5l, pumba sügavus 7,1m manteltoru otsast. Proov võeti pärast 4-kordse veekoguse välja pumpamist (7 minutit) sagedusel 250Hz. Q 0,35. S 2,06.</v>
      </c>
      <c r="Z305" s="59" t="str">
        <f>algandmed!AS305</f>
        <v>VPA tuleks nõuetekohaselt likvideerida.</v>
      </c>
      <c r="AA305" s="59" t="str">
        <f>algandmed!AT305</f>
        <v>Jääkreostuse likvideerimise projekti ettevalmistus endistel militaar- ja industriaalaladel, Maves nr-5168</v>
      </c>
    </row>
    <row r="306" spans="1:27">
      <c r="A306">
        <f>algandmed!A306</f>
        <v>52691</v>
      </c>
      <c r="B306" t="str">
        <f>algandmed!B306</f>
        <v>VPA-3</v>
      </c>
      <c r="C306" t="str">
        <f>algandmed!C306</f>
        <v>JRA0000034</v>
      </c>
      <c r="D306" t="str">
        <f>algandmed!D306</f>
        <v>Viruvere ABT</v>
      </c>
      <c r="E306" s="59">
        <f>algandmed!E306</f>
        <v>633908.84900000005</v>
      </c>
      <c r="F306" s="59">
        <f>algandmed!F306</f>
        <v>6515088.1239999998</v>
      </c>
      <c r="G306" t="str">
        <f>algandmed!G306</f>
        <v>24802:001:1410</v>
      </c>
      <c r="H306">
        <f>algandmed!H306</f>
        <v>75.44</v>
      </c>
      <c r="I306">
        <f>algandmed!I306</f>
        <v>0.49</v>
      </c>
      <c r="J306">
        <f>algandmed!J306</f>
        <v>6.75</v>
      </c>
      <c r="K306">
        <f>algandmed!K306</f>
        <v>6.65</v>
      </c>
      <c r="L306">
        <f>algandmed!L306</f>
        <v>2.73</v>
      </c>
      <c r="M306">
        <f>algandmed!M306</f>
        <v>72.709999999999994</v>
      </c>
      <c r="N306" s="63">
        <f>algandmed!N306</f>
        <v>42837</v>
      </c>
      <c r="O306" t="str">
        <f>algandmed!O306</f>
        <v>Metall 159mm: +0,5-0,5m; PVC 125mm +0,5-2,5m; 93mm: F 2,5-6,65m</v>
      </c>
      <c r="P306" s="59" t="str">
        <f>algandmed!AI306</f>
        <v>Laurimäe Kivi OÜ</v>
      </c>
      <c r="Q306" s="59" t="str">
        <f>algandmed!AJ306</f>
        <v>11378894</v>
      </c>
      <c r="R306" s="59" t="str">
        <f>algandmed!AK306</f>
        <v>5025144; 5161073; nordic.logexpert@gmail.com</v>
      </c>
      <c r="S306" s="59">
        <f>algandmed!AL306</f>
        <v>0</v>
      </c>
      <c r="T306" s="59" t="str">
        <f>algandmed!AM306</f>
        <v>Jõgeva</v>
      </c>
      <c r="U306" s="59" t="str">
        <f>algandmed!AN306</f>
        <v>Jõgeva vald</v>
      </c>
      <c r="V306" s="59" t="str">
        <f>algandmed!AO306</f>
        <v>Korras</v>
      </c>
      <c r="W306" s="59" t="str">
        <f>algandmed!AP306</f>
        <v>VPA on terve. Avamiseks 6-kantvõti 8, sisemine plasttoru ja välimine metalltoru ühel kõrgusel. Veepinnal naftasaaduste kihti pole.</v>
      </c>
      <c r="X306" s="59" t="str">
        <f>algandmed!AQ306</f>
        <v>Proov võeti pumbaga MP-1.</v>
      </c>
      <c r="Y306" s="59" t="str">
        <f>algandmed!AR306</f>
        <v>Proovi võtmisel 27.09.2017 oli vett VPA-s 30l, pumba sügavus 7,1m manteltoru otsast. Proov võeti pärast 4-kordse veekoguse välja pumpamist (12 minutit) sagedusel 160Hz (pumbates sagedusega 250Hz alandas 4 minutiga veetaseme pumbani). Q 0,18. S 3,16.</v>
      </c>
      <c r="Z306" s="59" t="str">
        <f>algandmed!AS306</f>
        <v>VPA tuleks nõuetekohaselt likvideerida.</v>
      </c>
      <c r="AA306" s="59" t="str">
        <f>algandmed!AT306</f>
        <v>Jõgevamaa seirepuuraugud Viruvere ABT. Seirepuuraugu VP3 projekt, REI Geotehnika nr 3325/2-13</v>
      </c>
    </row>
    <row r="307" spans="1:27">
      <c r="A307">
        <f>algandmed!A307</f>
        <v>0</v>
      </c>
      <c r="B307" t="str">
        <f>algandmed!B307</f>
        <v>VPA-1</v>
      </c>
      <c r="C307" t="str">
        <f>algandmed!C307</f>
        <v>JRA0000159</v>
      </c>
      <c r="D307" t="str">
        <f>algandmed!D307</f>
        <v>Ülemiste SEJ</v>
      </c>
      <c r="E307" s="59">
        <f>algandmed!E307</f>
        <v>544150.36</v>
      </c>
      <c r="F307" s="59">
        <f>algandmed!F307</f>
        <v>6587569.4019999998</v>
      </c>
      <c r="G307" t="str">
        <f>algandmed!G307</f>
        <v>78401:101:2716</v>
      </c>
      <c r="H307">
        <f>algandmed!H307</f>
        <v>36.75</v>
      </c>
      <c r="I307">
        <f>algandmed!I307</f>
        <v>0.64</v>
      </c>
      <c r="J307">
        <f>algandmed!J307</f>
        <v>3.54</v>
      </c>
      <c r="K307">
        <f>algandmed!K307</f>
        <v>5.7</v>
      </c>
      <c r="L307" t="str">
        <f>algandmed!L307</f>
        <v>4,18 kuiv</v>
      </c>
      <c r="M307" t="str">
        <f>algandmed!M307</f>
        <v>32,57 kuiv</v>
      </c>
      <c r="N307" s="63">
        <f>algandmed!N307</f>
        <v>42901</v>
      </c>
      <c r="O307" t="str">
        <f>algandmed!O307</f>
        <v>Metall 140mm: +0,75-0,9m; PVC 110mm: +0,2-6,0m; F 3,7-5,7m</v>
      </c>
      <c r="P307" s="59">
        <f>algandmed!AI307</f>
        <v>0</v>
      </c>
      <c r="Q307" s="59">
        <f>algandmed!AJ307</f>
        <v>0</v>
      </c>
      <c r="R307" s="59" t="str">
        <f>algandmed!AK307</f>
        <v>5120344 Sergei Marinitš; 6107100  info@utilitas.ee</v>
      </c>
      <c r="S307" s="59">
        <f>algandmed!AL307</f>
        <v>0</v>
      </c>
      <c r="T307" s="59" t="str">
        <f>algandmed!AM307</f>
        <v>Harju</v>
      </c>
      <c r="U307" s="59" t="str">
        <f>algandmed!AN307</f>
        <v>Tallinn</v>
      </c>
      <c r="V307" s="59" t="str">
        <f>algandmed!AO307</f>
        <v>Korras</v>
      </c>
      <c r="W307" s="59" t="str">
        <f>algandmed!AP307</f>
        <v>VPA on terve. Päis on keere keermes, avamiseks kettvõti. Sisemine 110mm plasttoru on 64cm kaitsetorust madalamal. VPA kinni sügavusel 3,54m. Algne sügavus oli 5,7m. Vett sügavusel 4,18m kaitsetorust pole.</v>
      </c>
      <c r="X307" s="59" t="str">
        <f>algandmed!AQ307</f>
        <v>Proovi ei saa võtta.</v>
      </c>
      <c r="Y307" s="59" t="str">
        <f>algandmed!AR307</f>
        <v>-</v>
      </c>
      <c r="Z307" s="59" t="str">
        <f>algandmed!AS307</f>
        <v>VPA tuleks nõuetekohaselt likvideerida.</v>
      </c>
      <c r="AA307" s="59" t="str">
        <f>algandmed!AT307</f>
        <v xml:space="preserve">Ülemiste SEJ keskkonnareostuse vaatluspuuraukude rajamine. AS Salveesia nr </v>
      </c>
    </row>
    <row r="308" spans="1:27">
      <c r="A308">
        <f>algandmed!A308</f>
        <v>0</v>
      </c>
      <c r="B308" t="str">
        <f>algandmed!B308</f>
        <v>VPA-2</v>
      </c>
      <c r="C308" t="str">
        <f>algandmed!C308</f>
        <v>JRA0000159</v>
      </c>
      <c r="D308" t="str">
        <f>algandmed!D308</f>
        <v>Ülemiste SEJ</v>
      </c>
      <c r="E308" s="59">
        <f>algandmed!E308</f>
        <v>544165.13500000001</v>
      </c>
      <c r="F308" s="59">
        <f>algandmed!F308</f>
        <v>6587602.1179999998</v>
      </c>
      <c r="G308" t="str">
        <f>algandmed!G308</f>
        <v>78401:101:2716</v>
      </c>
      <c r="H308">
        <f>algandmed!H308</f>
        <v>37.43</v>
      </c>
      <c r="I308">
        <f>algandmed!I308</f>
        <v>1.35</v>
      </c>
      <c r="J308">
        <f>algandmed!J308</f>
        <v>3.88</v>
      </c>
      <c r="K308">
        <f>algandmed!K308</f>
        <v>4</v>
      </c>
      <c r="L308">
        <f>algandmed!L308</f>
        <v>5.14</v>
      </c>
      <c r="M308">
        <f>algandmed!M308</f>
        <v>32.29</v>
      </c>
      <c r="N308" s="63">
        <f>algandmed!N308</f>
        <v>42901</v>
      </c>
      <c r="O308" t="str">
        <f>algandmed!O308</f>
        <v>Metall 140mm: +1,1-0,55m; PVC 110mm: +0,3-4,5m; F 2,0-4,0m</v>
      </c>
      <c r="P308" s="59">
        <f>algandmed!AI308</f>
        <v>0</v>
      </c>
      <c r="Q308" s="59">
        <f>algandmed!AJ308</f>
        <v>0</v>
      </c>
      <c r="R308" s="59" t="str">
        <f>algandmed!AK308</f>
        <v>5120344 Sergei Marinitš; 6107100  info@utilitas.ee</v>
      </c>
      <c r="S308" s="59">
        <f>algandmed!AL308</f>
        <v>0</v>
      </c>
      <c r="T308" s="59" t="str">
        <f>algandmed!AM308</f>
        <v>Harju</v>
      </c>
      <c r="U308" s="59" t="str">
        <f>algandmed!AN308</f>
        <v>Tallinn</v>
      </c>
      <c r="V308" s="59" t="str">
        <f>algandmed!AO308</f>
        <v>Korras</v>
      </c>
      <c r="W308" s="59" t="str">
        <f>algandmed!AP308</f>
        <v>VPA on terve. Päis on keere keermes, avamiseks kettvõti. Kaitsetoru lahti, keerleb kaasa. Sisemine 110mm plasttoru on 64cm kaitsetorust madalamal. VPA kinni sügavusel 3,88m maapinnast. Algne sügavus oli 4,0m. Vesi oli sügavusel 5,14m kaitsetorust.</v>
      </c>
      <c r="X308" s="59" t="str">
        <f>algandmed!AQ308</f>
        <v>Proovi ei saa võtta, vett vähe.</v>
      </c>
      <c r="Y308" s="59" t="str">
        <f>algandmed!AR308</f>
        <v>-</v>
      </c>
      <c r="Z308" s="59" t="str">
        <f>algandmed!AS308</f>
        <v>VPA tuleks nõuetekohaselt likvideerida.</v>
      </c>
      <c r="AA308" s="59" t="str">
        <f>algandmed!AT308</f>
        <v xml:space="preserve">Ülemiste SEJ keskkonnareostuse vaatluspuuraukude rajamine. AS Salveesia nr </v>
      </c>
    </row>
    <row r="309" spans="1:27">
      <c r="A309">
        <f>algandmed!A309</f>
        <v>0</v>
      </c>
      <c r="B309" t="str">
        <f>algandmed!B309</f>
        <v>VPA-3</v>
      </c>
      <c r="C309" t="str">
        <f>algandmed!C309</f>
        <v>JRA0000159</v>
      </c>
      <c r="D309" t="str">
        <f>algandmed!D309</f>
        <v>Ülemiste SEJ</v>
      </c>
      <c r="E309" s="59">
        <f>algandmed!E309</f>
        <v>544117.42099999997</v>
      </c>
      <c r="F309" s="59">
        <f>algandmed!F309</f>
        <v>6587559.4280000003</v>
      </c>
      <c r="G309" t="str">
        <f>algandmed!G309</f>
        <v>78401:116:0064</v>
      </c>
      <c r="H309">
        <f>algandmed!H309</f>
        <v>34.67</v>
      </c>
      <c r="I309">
        <f>algandmed!I309</f>
        <v>0.54</v>
      </c>
      <c r="J309">
        <f>algandmed!J309</f>
        <v>4</v>
      </c>
      <c r="K309">
        <f>algandmed!K309</f>
        <v>6.2</v>
      </c>
      <c r="L309" t="str">
        <f>algandmed!L309</f>
        <v>4,54 kuiv</v>
      </c>
      <c r="M309" t="str">
        <f>algandmed!M309</f>
        <v>30,13 kuiv</v>
      </c>
      <c r="N309" s="63">
        <f>algandmed!N309</f>
        <v>42901</v>
      </c>
      <c r="O309" t="str">
        <f>algandmed!O309</f>
        <v>Metall 140mm: +0,85-0,8m; PVC 110mm: +0,3-6,5m; F 1,5-5,8m</v>
      </c>
      <c r="P309" s="59">
        <f>algandmed!AI309</f>
        <v>0</v>
      </c>
      <c r="Q309" s="59">
        <f>algandmed!AJ309</f>
        <v>0</v>
      </c>
      <c r="R309" s="59" t="str">
        <f>algandmed!AK309</f>
        <v>5120344 Sergei Marinitš; 6107100  info@utilitas.ee</v>
      </c>
      <c r="S309" s="59">
        <f>algandmed!AL309</f>
        <v>0</v>
      </c>
      <c r="T309" s="59" t="str">
        <f>algandmed!AM309</f>
        <v>Harju</v>
      </c>
      <c r="U309" s="59" t="str">
        <f>algandmed!AN309</f>
        <v>Tallinn</v>
      </c>
      <c r="V309" s="59" t="str">
        <f>algandmed!AO309</f>
        <v>Korras</v>
      </c>
      <c r="W309" s="59" t="str">
        <f>algandmed!AP309</f>
        <v>VPA on terve. Päis on keere keermes, avamiseks kettvõti. Sisemine 110mm plasttoru on 64cm kaitsetorust madalamal. VPA kinni sügavusel 4,0m. Põhjas pehme õline sete. Algne sügavus oli 6,2m. Vett sügavusel 4,54m kaitsetorust pole.</v>
      </c>
      <c r="X309" s="59" t="str">
        <f>algandmed!AQ309</f>
        <v>Proovi ei saa võtta.</v>
      </c>
      <c r="Y309" s="59" t="str">
        <f>algandmed!AR309</f>
        <v>-</v>
      </c>
      <c r="Z309" s="59" t="str">
        <f>algandmed!AS309</f>
        <v>VPA puhastada endisele sügavusele 6,2m ja jätkata seiret.</v>
      </c>
      <c r="AA309" s="59" t="str">
        <f>algandmed!AT309</f>
        <v xml:space="preserve">Ülemiste SEJ keskkonnareostuse vaatluspuuraukude rajamine. AS Salveesia nr </v>
      </c>
    </row>
    <row r="310" spans="1:27">
      <c r="A310">
        <f>algandmed!A310</f>
        <v>0</v>
      </c>
      <c r="B310" t="str">
        <f>algandmed!B310</f>
        <v>VPA-4</v>
      </c>
      <c r="C310" t="str">
        <f>algandmed!C310</f>
        <v>JRA0000159</v>
      </c>
      <c r="D310" t="str">
        <f>algandmed!D310</f>
        <v>Ülemiste SEJ</v>
      </c>
      <c r="E310" s="59">
        <f>algandmed!E310</f>
        <v>544134.30200000003</v>
      </c>
      <c r="F310" s="59">
        <f>algandmed!F310</f>
        <v>6587598.4330000002</v>
      </c>
      <c r="G310" t="str">
        <f>algandmed!G310</f>
        <v>78401:116:0064</v>
      </c>
      <c r="H310">
        <f>algandmed!H310</f>
        <v>34.82</v>
      </c>
      <c r="I310">
        <f>algandmed!I310</f>
        <v>0.84</v>
      </c>
      <c r="J310">
        <f>algandmed!J310</f>
        <v>4.05</v>
      </c>
      <c r="K310">
        <f>algandmed!K310</f>
        <v>5.5</v>
      </c>
      <c r="L310" t="str">
        <f>algandmed!L310</f>
        <v>4,88 kuiv</v>
      </c>
      <c r="M310" t="str">
        <f>algandmed!M310</f>
        <v>29,94 kuiv</v>
      </c>
      <c r="N310" s="63">
        <f>algandmed!N310</f>
        <v>42901</v>
      </c>
      <c r="O310" t="str">
        <f>algandmed!O310</f>
        <v>Metall 140mm: +1,17-0,4m; PVC 110mm: +0,3-5,7m; F 1,2-5,2m</v>
      </c>
      <c r="P310" s="59">
        <f>algandmed!AI310</f>
        <v>0</v>
      </c>
      <c r="Q310" s="59">
        <f>algandmed!AJ310</f>
        <v>0</v>
      </c>
      <c r="R310" s="59" t="str">
        <f>algandmed!AK310</f>
        <v>5120344 Sergei Marinitš; 6107100  info@utilitas.ee</v>
      </c>
      <c r="S310" s="59">
        <f>algandmed!AL310</f>
        <v>0</v>
      </c>
      <c r="T310" s="59" t="str">
        <f>algandmed!AM310</f>
        <v>Harju</v>
      </c>
      <c r="U310" s="59" t="str">
        <f>algandmed!AN310</f>
        <v>Tallinn</v>
      </c>
      <c r="V310" s="59" t="str">
        <f>algandmed!AO310</f>
        <v>Korras</v>
      </c>
      <c r="W310" s="59" t="str">
        <f>algandmed!AP310</f>
        <v>VPA on terve. Päis on keere keermes, avamiseks kettvõti. Sisemine 110mm plasttoru on 83cm kaitsetorust madalamal. VPA kinni sügavusel 4,05m. Põhjas pehme õline sete. Algne sügavus oli oli 5,5m. Vett sügavusel 4,88m kaitsetorust pole.</v>
      </c>
      <c r="X310" s="59" t="str">
        <f>algandmed!AQ310</f>
        <v>Proovi ei saa võtta.</v>
      </c>
      <c r="Y310" s="59" t="str">
        <f>algandmed!AR310</f>
        <v>-</v>
      </c>
      <c r="Z310" s="59" t="str">
        <f>algandmed!AS310</f>
        <v>VPA puhastada endisele sügavusele 5,5m ja jätkata seiret.</v>
      </c>
      <c r="AA310" s="59" t="str">
        <f>algandmed!AT310</f>
        <v xml:space="preserve">Ülemiste SEJ keskkonnareostuse vaatluspuuraukude rajamine. AS Salveesia nr </v>
      </c>
    </row>
    <row r="311" spans="1:27">
      <c r="A311">
        <f>algandmed!A311</f>
        <v>0</v>
      </c>
      <c r="B311" t="str">
        <f>algandmed!B311</f>
        <v>VPA-5</v>
      </c>
      <c r="C311" t="str">
        <f>algandmed!C311</f>
        <v>JRA0000159</v>
      </c>
      <c r="D311" t="str">
        <f>algandmed!D311</f>
        <v>Ülemiste SEJ</v>
      </c>
      <c r="E311" s="59">
        <f>algandmed!E311</f>
        <v>544152.326</v>
      </c>
      <c r="F311" s="59">
        <f>algandmed!F311</f>
        <v>6587634.5209999997</v>
      </c>
      <c r="G311" t="str">
        <f>algandmed!G311</f>
        <v>78401:116:0064</v>
      </c>
      <c r="H311">
        <f>algandmed!H311</f>
        <v>34.43</v>
      </c>
      <c r="I311">
        <f>algandmed!I311</f>
        <v>0.52</v>
      </c>
      <c r="J311">
        <f>algandmed!J311</f>
        <v>4.8</v>
      </c>
      <c r="K311">
        <f>algandmed!K311</f>
        <v>4.5</v>
      </c>
      <c r="L311" t="str">
        <f>algandmed!L311</f>
        <v>5,3 kuiv</v>
      </c>
      <c r="M311" t="str">
        <f>algandmed!M311</f>
        <v>29,13 kuiv</v>
      </c>
      <c r="N311" s="63">
        <f>algandmed!N311</f>
        <v>42901</v>
      </c>
      <c r="O311" t="str">
        <f>algandmed!O311</f>
        <v>Metall 127mm: +0,82-0,8m; PVC 110mm: +0,5-5,5m; F 0,0-4,5m</v>
      </c>
      <c r="P311" s="59">
        <f>algandmed!AI311</f>
        <v>0</v>
      </c>
      <c r="Q311" s="59">
        <f>algandmed!AJ311</f>
        <v>0</v>
      </c>
      <c r="R311" s="59" t="str">
        <f>algandmed!AK311</f>
        <v>5120344 Sergei Marinitš; 6107100  info@utilitas.ee</v>
      </c>
      <c r="S311" s="59">
        <f>algandmed!AL311</f>
        <v>0</v>
      </c>
      <c r="T311" s="59" t="str">
        <f>algandmed!AM311</f>
        <v>Harju</v>
      </c>
      <c r="U311" s="59" t="str">
        <f>algandmed!AN311</f>
        <v>Tallinn</v>
      </c>
      <c r="V311" s="59" t="str">
        <f>algandmed!AO311</f>
        <v>Korras</v>
      </c>
      <c r="W311" s="59" t="str">
        <f>algandmed!AP311</f>
        <v xml:space="preserve">VPA on terve. Päis on keere keermes, avamiseks kettvõti. Sisemine 110mm plasttoru on 47cm kaitsetorust madalamal. VPA kinni sügavusel 4,8m. Vett sügavusel 5,3m kaitsetorust pole. </v>
      </c>
      <c r="X311" s="59" t="str">
        <f>algandmed!AQ311</f>
        <v>Proovi ei saa võtta.</v>
      </c>
      <c r="Y311" s="59" t="str">
        <f>algandmed!AR311</f>
        <v>-</v>
      </c>
      <c r="Z311" s="59" t="str">
        <f>algandmed!AS311</f>
        <v>VPA tuleks nõuetekohaselt likvideerida.</v>
      </c>
      <c r="AA311" s="59" t="str">
        <f>algandmed!AT311</f>
        <v xml:space="preserve">Ülemiste SEJ keskkonnareostuse vaatluspuuraukude rajamine. AS Salveesia nr </v>
      </c>
    </row>
    <row r="312" spans="1:27">
      <c r="A312">
        <f>algandmed!A312</f>
        <v>0</v>
      </c>
      <c r="B312" t="str">
        <f>algandmed!B312</f>
        <v>VPA-6</v>
      </c>
      <c r="C312" t="str">
        <f>algandmed!C312</f>
        <v>JRA0000159</v>
      </c>
      <c r="D312" t="str">
        <f>algandmed!D312</f>
        <v>Ülemiste SEJ</v>
      </c>
      <c r="E312" s="59">
        <f>algandmed!E312</f>
        <v>544086.19299999997</v>
      </c>
      <c r="F312" s="59">
        <f>algandmed!F312</f>
        <v>6587561.2419999996</v>
      </c>
      <c r="G312" t="str">
        <f>algandmed!G312</f>
        <v>AT1701180002</v>
      </c>
      <c r="H312">
        <f>algandmed!H312</f>
        <v>35.01</v>
      </c>
      <c r="I312">
        <f>algandmed!I312</f>
        <v>0.66</v>
      </c>
      <c r="J312">
        <f>algandmed!J312</f>
        <v>11.75</v>
      </c>
      <c r="K312">
        <f>algandmed!K312</f>
        <v>13.8</v>
      </c>
      <c r="L312">
        <f>algandmed!L312</f>
        <v>8.0299999999999994</v>
      </c>
      <c r="M312">
        <f>algandmed!M312</f>
        <v>26.979999999999997</v>
      </c>
      <c r="N312" s="63">
        <f>algandmed!N312</f>
        <v>42901</v>
      </c>
      <c r="O312" t="str">
        <f>algandmed!O312</f>
        <v>Metall 140mm: +0,65-0,8m; PVC 113mm +0,2-14,5m; F 7,8-13,8m</v>
      </c>
      <c r="P312" s="59">
        <f>algandmed!AI312</f>
        <v>0</v>
      </c>
      <c r="Q312" s="59">
        <f>algandmed!AJ312</f>
        <v>0</v>
      </c>
      <c r="R312" s="59" t="str">
        <f>algandmed!AK312</f>
        <v>5120344 Sergei Marinitš; 6107100  info@utilitas.ee</v>
      </c>
      <c r="S312" s="59">
        <f>algandmed!AL312</f>
        <v>0</v>
      </c>
      <c r="T312" s="59" t="str">
        <f>algandmed!AM312</f>
        <v>Harju</v>
      </c>
      <c r="U312" s="59" t="str">
        <f>algandmed!AN312</f>
        <v>Tallinn</v>
      </c>
      <c r="V312" s="59" t="str">
        <f>algandmed!AO312</f>
        <v>Avariis</v>
      </c>
      <c r="W312" s="59" t="str">
        <f>algandmed!AP312</f>
        <v>VPA-l puudub päis. Plasttoru 48cm metallkaitsetorust madalamal. Algne sügavus oli 13,8m, põhjas pehme sete, mitte naftasaadus. Veepinnal naftasaaduste kihti pole.</v>
      </c>
      <c r="X312" s="59" t="str">
        <f>algandmed!AQ312</f>
        <v>Proov võeti pumbaga MP-1.</v>
      </c>
      <c r="Y312" s="59" t="str">
        <f>algandmed!AR312</f>
        <v>Proovi võtmisel 19.10.2017 oli vett VPA-s 45l, pumba sügavus 12,2m manteltoru otsast. Proov võeti pärast 4-kordse veekoguse välja pumpamist (14 minutit) sagedusel 200Hz. q 0,21. S 0,71.</v>
      </c>
      <c r="Z312" s="59" t="str">
        <f>algandmed!AS312</f>
        <v>VPA puhastada endisele sügavusele 13,8m, sulgeda päisega ja jätkata seiret.</v>
      </c>
      <c r="AA312" s="59" t="str">
        <f>algandmed!AT312</f>
        <v xml:space="preserve">Ülemiste SEJ keskkonnareostuse vaatluspuuraukude rajamine. AS Salveesia nr </v>
      </c>
    </row>
    <row r="313" spans="1:27">
      <c r="A313">
        <f>algandmed!A313</f>
        <v>0</v>
      </c>
      <c r="B313" t="str">
        <f>algandmed!B313</f>
        <v>VPA-7</v>
      </c>
      <c r="C313" t="str">
        <f>algandmed!C313</f>
        <v>JRA0000159</v>
      </c>
      <c r="D313" t="str">
        <f>algandmed!D313</f>
        <v>Ülemiste SEJ</v>
      </c>
      <c r="E313" s="59">
        <f>algandmed!E313</f>
        <v>544113.70799999998</v>
      </c>
      <c r="F313" s="59">
        <f>algandmed!F313</f>
        <v>6587616.0259999996</v>
      </c>
      <c r="G313" t="str">
        <f>algandmed!G313</f>
        <v>AT1701180002</v>
      </c>
      <c r="H313">
        <f>algandmed!H313</f>
        <v>35.31</v>
      </c>
      <c r="I313">
        <f>algandmed!I313</f>
        <v>1.1000000000000001</v>
      </c>
      <c r="J313">
        <f>algandmed!J313</f>
        <v>8.42</v>
      </c>
      <c r="K313">
        <f>algandmed!K313</f>
        <v>10</v>
      </c>
      <c r="L313" t="str">
        <f>algandmed!L313</f>
        <v>9,52 kuiv</v>
      </c>
      <c r="M313" t="str">
        <f>algandmed!M313</f>
        <v>25,79 kuiv</v>
      </c>
      <c r="N313" s="63">
        <f>algandmed!N313</f>
        <v>42901</v>
      </c>
      <c r="O313" t="str">
        <f>algandmed!O313</f>
        <v>Metall 140mm: +0,9-0,65m; PVC 110mm +0,2-10,0m; F 4,2-8,7m</v>
      </c>
      <c r="P313" s="59">
        <f>algandmed!AI313</f>
        <v>0</v>
      </c>
      <c r="Q313" s="59">
        <f>algandmed!AJ313</f>
        <v>0</v>
      </c>
      <c r="R313" s="59" t="str">
        <f>algandmed!AK313</f>
        <v>5120344 Sergei Marinitš; 6107100  info@utilitas.ee</v>
      </c>
      <c r="S313" s="59">
        <f>algandmed!AL313</f>
        <v>0</v>
      </c>
      <c r="T313" s="59" t="str">
        <f>algandmed!AM313</f>
        <v>Harju</v>
      </c>
      <c r="U313" s="59" t="str">
        <f>algandmed!AN313</f>
        <v>Tallinn</v>
      </c>
      <c r="V313" s="59" t="str">
        <f>algandmed!AO313</f>
        <v>Korras</v>
      </c>
      <c r="W313" s="59" t="str">
        <f>algandmed!AP313</f>
        <v>VPA on terve. Päis on keere keermes, avamiseks kettvõti. Algne sügavus oli 10m. Vett sügavusel 9,52m kaitsetorust pole, põhjas pehme sete.</v>
      </c>
      <c r="X313" s="59" t="str">
        <f>algandmed!AQ313</f>
        <v>Proovi ei saa võtta.</v>
      </c>
      <c r="Y313" s="59" t="str">
        <f>algandmed!AR313</f>
        <v>-</v>
      </c>
      <c r="Z313" s="59" t="str">
        <f>algandmed!AS313</f>
        <v xml:space="preserve">Jätkata seiret. </v>
      </c>
      <c r="AA313" s="59" t="str">
        <f>algandmed!AT313</f>
        <v xml:space="preserve">Ülemiste SEJ keskkonnareostuse vaatluspuuraukude rajamine. AS Salveesia nr </v>
      </c>
    </row>
    <row r="314" spans="1:27">
      <c r="A314">
        <f>algandmed!A314</f>
        <v>0</v>
      </c>
      <c r="B314" t="str">
        <f>algandmed!B314</f>
        <v>VPA-8</v>
      </c>
      <c r="C314" t="str">
        <f>algandmed!C314</f>
        <v>JRA0000159</v>
      </c>
      <c r="D314" t="str">
        <f>algandmed!D314</f>
        <v>Ülemiste SEJ</v>
      </c>
      <c r="E314" s="59">
        <f>algandmed!E314</f>
        <v>544118.25600000005</v>
      </c>
      <c r="F314" s="59">
        <f>algandmed!F314</f>
        <v>6587645.2920000004</v>
      </c>
      <c r="G314" t="str">
        <f>algandmed!G314</f>
        <v>AT1701180002</v>
      </c>
      <c r="H314">
        <f>algandmed!H314</f>
        <v>33.880000000000003</v>
      </c>
      <c r="I314">
        <f>algandmed!I314</f>
        <v>0.65</v>
      </c>
      <c r="J314">
        <f>algandmed!J314</f>
        <v>10.33</v>
      </c>
      <c r="K314">
        <f>algandmed!K314</f>
        <v>11.5</v>
      </c>
      <c r="L314">
        <f>algandmed!L314</f>
        <v>10.48</v>
      </c>
      <c r="M314">
        <f>algandmed!M314</f>
        <v>23.400000000000002</v>
      </c>
      <c r="N314" s="63">
        <f>algandmed!N314</f>
        <v>42901</v>
      </c>
      <c r="O314" t="str">
        <f>algandmed!O314</f>
        <v>Metall 140mm: +0,5-1,0m; PVC 110mm: +0,5-11,5m; F 5,5-11,5m</v>
      </c>
      <c r="P314" s="59">
        <f>algandmed!AI314</f>
        <v>0</v>
      </c>
      <c r="Q314" s="59">
        <f>algandmed!AJ314</f>
        <v>0</v>
      </c>
      <c r="R314" s="59" t="str">
        <f>algandmed!AK314</f>
        <v>5120344 Sergei Marinitš; 6107100  info@utilitas.ee</v>
      </c>
      <c r="S314" s="59">
        <f>algandmed!AL314</f>
        <v>0</v>
      </c>
      <c r="T314" s="59" t="str">
        <f>algandmed!AM314</f>
        <v>Harju</v>
      </c>
      <c r="U314" s="59" t="str">
        <f>algandmed!AN314</f>
        <v>Tallinn</v>
      </c>
      <c r="V314" s="59" t="str">
        <f>algandmed!AO314</f>
        <v>Korras</v>
      </c>
      <c r="W314" s="59" t="str">
        <f>algandmed!AP314</f>
        <v>VPA on terve. Päis on keere keermes, avamiseks kettvõti. Sisemine 110 plasttoru on kaitsetorust 21cm madalamal. Algne sügavus oli 11,5m. Veepinnal naftasaaduste kihti pole.</v>
      </c>
      <c r="X314" s="59" t="str">
        <f>algandmed!AQ314</f>
        <v>Proov võeti pumbaga MP-1.</v>
      </c>
      <c r="Y314" s="59" t="str">
        <f>algandmed!AR314</f>
        <v>Proovi võtmisel 19.10.2017 oli vett VPA-s 21l, pumba sügavus 10,6m manteltoru otsast. Proov võeti pärast 4-kordse veekoguse välja pumpamist (23 minutit) sagedusel 150Hz. q 0,06. S 1,3.</v>
      </c>
      <c r="Z314" s="59" t="str">
        <f>algandmed!AS314</f>
        <v xml:space="preserve">Jätkata seiret. </v>
      </c>
      <c r="AA314" s="59" t="str">
        <f>algandmed!AT314</f>
        <v xml:space="preserve">Ülemiste SEJ keskkonnareostuse vaatluspuuraukude rajamine. AS Salveesia nr </v>
      </c>
    </row>
    <row r="315" spans="1:27">
      <c r="A315">
        <f>algandmed!A315</f>
        <v>0</v>
      </c>
      <c r="B315" t="str">
        <f>algandmed!B315</f>
        <v>VPA-9</v>
      </c>
      <c r="C315" t="str">
        <f>algandmed!C315</f>
        <v>JRA0000159</v>
      </c>
      <c r="D315" t="str">
        <f>algandmed!D315</f>
        <v>Ülemiste SEJ</v>
      </c>
      <c r="E315" s="59">
        <f>algandmed!E315</f>
        <v>544063.68299999996</v>
      </c>
      <c r="F315" s="59">
        <f>algandmed!F315</f>
        <v>6587678.7999999998</v>
      </c>
      <c r="G315" t="str">
        <f>algandmed!G315</f>
        <v>78401:116:0064</v>
      </c>
      <c r="H315">
        <f>algandmed!H315</f>
        <v>25.45</v>
      </c>
      <c r="I315">
        <f>algandmed!I315</f>
        <v>0.4</v>
      </c>
      <c r="J315">
        <f>algandmed!J315</f>
        <v>5.28</v>
      </c>
      <c r="K315">
        <f>algandmed!K315</f>
        <v>5.2</v>
      </c>
      <c r="L315">
        <f>algandmed!L315</f>
        <v>1.64</v>
      </c>
      <c r="M315">
        <f>algandmed!M315</f>
        <v>23.81</v>
      </c>
      <c r="N315" s="63">
        <f>algandmed!N315</f>
        <v>42901</v>
      </c>
      <c r="O315" t="str">
        <f>algandmed!O315</f>
        <v>Metall 127mm: +0,52-1,0m; PVC 113mm: +0,0-5,2m F 2,2-5,2m</v>
      </c>
      <c r="P315" s="59" t="str">
        <f>algandmed!AI315</f>
        <v>AS Tallinna Soojus</v>
      </c>
      <c r="Q315" s="59" t="str">
        <f>algandmed!AJ315</f>
        <v>10026398</v>
      </c>
      <c r="R315" s="59" t="str">
        <f>algandmed!AK315</f>
        <v>5120344 Sergei Marinitš; 6107100  info@utilitas.ee; 6107201; vladimir.panov@soojus.ee, ave.henberg@soojus.ee</v>
      </c>
      <c r="S315" s="59">
        <f>algandmed!AL315</f>
        <v>0</v>
      </c>
      <c r="T315" s="59" t="str">
        <f>algandmed!AM315</f>
        <v>Harju</v>
      </c>
      <c r="U315" s="59" t="str">
        <f>algandmed!AN315</f>
        <v>Tallinn</v>
      </c>
      <c r="V315" s="59" t="str">
        <f>algandmed!AO315</f>
        <v>Korras</v>
      </c>
      <c r="W315" s="59" t="str">
        <f>algandmed!AP315</f>
        <v>VPA on terve. Päise avamiseks padrunvõti 17. Sisemine plasttoru on 113mm. VPA põhjas pehme sete, mitte naftasaadus. Veepinnal naftasaaduste kihti pole.</v>
      </c>
      <c r="X315" s="59" t="str">
        <f>algandmed!AQ315</f>
        <v>Proov võeti pumbaga MP-1.</v>
      </c>
      <c r="Y315" s="59" t="str">
        <f>algandmed!AR315</f>
        <v>Proovi võtmisel 19.10.2017 oli vett VPA-s 41l, pumba sügavus 4,7m manteltoru otsast. Proov võeti pärast 4-kordse veekoguse välja pumpamist (34 minutit) sagedusel 150Hz (4 minutiga alanes veetase pumbani). q 0,08. S 3,79.</v>
      </c>
      <c r="Z315" s="59" t="str">
        <f>algandmed!AS315</f>
        <v xml:space="preserve">Jätkata seiret. </v>
      </c>
      <c r="AA315" s="59" t="str">
        <f>algandmed!AT315</f>
        <v xml:space="preserve">Ülemiste SEJ keskkonnareostuse vaatluspuuraukude rajamine. AS Salveesia nr </v>
      </c>
    </row>
    <row r="316" spans="1:27">
      <c r="A316">
        <f>algandmed!A316</f>
        <v>0</v>
      </c>
      <c r="B316" t="str">
        <f>algandmed!B316</f>
        <v>VPA-10</v>
      </c>
      <c r="C316" t="str">
        <f>algandmed!C316</f>
        <v>JRA0000159</v>
      </c>
      <c r="D316" t="str">
        <f>algandmed!D316</f>
        <v>Ülemiste SEJ</v>
      </c>
      <c r="E316" s="59">
        <f>algandmed!E316</f>
        <v>544093.04500000004</v>
      </c>
      <c r="F316" s="59">
        <f>algandmed!F316</f>
        <v>6587697.3499999996</v>
      </c>
      <c r="G316" t="str">
        <f>algandmed!G316</f>
        <v>78401:116:0064</v>
      </c>
      <c r="H316">
        <f>algandmed!H316</f>
        <v>24.83</v>
      </c>
      <c r="I316">
        <f>algandmed!I316</f>
        <v>0.48</v>
      </c>
      <c r="J316">
        <f>algandmed!J316</f>
        <v>4.42</v>
      </c>
      <c r="K316">
        <f>algandmed!K316</f>
        <v>4.0999999999999996</v>
      </c>
      <c r="L316">
        <f>algandmed!L316</f>
        <v>2.1800000000000002</v>
      </c>
      <c r="M316">
        <f>algandmed!M316</f>
        <v>22.65</v>
      </c>
      <c r="N316" s="63">
        <f>algandmed!N316</f>
        <v>42901</v>
      </c>
      <c r="O316" t="str">
        <f>algandmed!O316</f>
        <v>Metall 108mm: PVC 60mm: +0,6-4,6m; F 1,8-3,8m</v>
      </c>
      <c r="P316" s="59" t="str">
        <f>algandmed!AI316</f>
        <v>AS Tallinna Soojus</v>
      </c>
      <c r="Q316" s="59" t="str">
        <f>algandmed!AJ316</f>
        <v>10026398</v>
      </c>
      <c r="R316" s="59" t="str">
        <f>algandmed!AK316</f>
        <v>5120344 Sergei Marinitš; 6107100  info@utilitas.ee; 6107201; vladimir.panov@soojus.ee, ave.henberg@soojus.ee</v>
      </c>
      <c r="S316" s="59">
        <f>algandmed!AL316</f>
        <v>0</v>
      </c>
      <c r="T316" s="59" t="str">
        <f>algandmed!AM316</f>
        <v>Harju</v>
      </c>
      <c r="U316" s="59" t="str">
        <f>algandmed!AN316</f>
        <v>Tallinn</v>
      </c>
      <c r="V316" s="59" t="str">
        <f>algandmed!AO316</f>
        <v>Korras</v>
      </c>
      <c r="W316" s="59" t="str">
        <f>algandmed!AP316</f>
        <v xml:space="preserve">VPA on terve. Päise avamiseks padrunvõti 17. Sisemine 50mm plasttoru on 1cm kaitsetorust madalamal. VPA põhjas pehme sete, mitte naftasaadus. Veepinnal naftasaaduste kihti pole. </v>
      </c>
      <c r="X316" s="59" t="str">
        <f>algandmed!AQ316</f>
        <v>Proov võeti pumbaga MP-1.</v>
      </c>
      <c r="Y316" s="59" t="str">
        <f>algandmed!AR316</f>
        <v>Proovi võtmisel 19.10.2017 oli vett VPA-s 5,6l, pumba sügavus 4,7m manteltoru otsast. Proov võeti pärast 4-kordse veekoguse välja pumpamist (4 minutit) sagedusel 130Hz (50 sekundiga alanes veetase pumbani). q 0,11. S 2,55.</v>
      </c>
      <c r="Z316" s="59" t="str">
        <f>algandmed!AS316</f>
        <v xml:space="preserve">Jätkata seiret. </v>
      </c>
      <c r="AA316" s="59" t="str">
        <f>algandmed!AT316</f>
        <v>AS Tallinna Küte keskkonnaautiti II etapp. AS Maves nr 3156</v>
      </c>
    </row>
    <row r="317" spans="1:27">
      <c r="A317">
        <f>algandmed!A317</f>
        <v>0</v>
      </c>
      <c r="B317" t="str">
        <f>algandmed!B317</f>
        <v>VPA-11</v>
      </c>
      <c r="C317" t="str">
        <f>algandmed!C317</f>
        <v>JRA0000159</v>
      </c>
      <c r="D317" t="str">
        <f>algandmed!D317</f>
        <v>Ülemiste SEJ</v>
      </c>
      <c r="E317" s="59">
        <f>algandmed!E317</f>
        <v>544135.84900000005</v>
      </c>
      <c r="F317" s="59">
        <f>algandmed!F317</f>
        <v>6587597.5250000004</v>
      </c>
      <c r="G317" t="str">
        <f>algandmed!G317</f>
        <v>78401:101:2716</v>
      </c>
      <c r="H317">
        <f>algandmed!H317</f>
        <v>34.4</v>
      </c>
      <c r="I317">
        <f>algandmed!I317</f>
        <v>0.36</v>
      </c>
      <c r="J317">
        <f>algandmed!J317</f>
        <v>7.25</v>
      </c>
      <c r="K317">
        <f>algandmed!K317</f>
        <v>9.8000000000000007</v>
      </c>
      <c r="L317" t="str">
        <f>algandmed!L317</f>
        <v>7,61 kuiv</v>
      </c>
      <c r="M317" t="str">
        <f>algandmed!M317</f>
        <v>27,37 kuiv</v>
      </c>
      <c r="N317" s="63">
        <f>algandmed!N317</f>
        <v>42901</v>
      </c>
      <c r="O317" t="str">
        <f>algandmed!O317</f>
        <v>Metall 140mm: +0,86-6,2m; 91mm: F 6,2-9,8m</v>
      </c>
      <c r="P317" s="59">
        <f>algandmed!AI317</f>
        <v>0</v>
      </c>
      <c r="Q317" s="59">
        <f>algandmed!AJ317</f>
        <v>0</v>
      </c>
      <c r="R317" s="59" t="str">
        <f>algandmed!AK317</f>
        <v>5120344 Sergei Marinitš; 6107100  info@utilitas.ee</v>
      </c>
      <c r="S317" s="59">
        <f>algandmed!AL317</f>
        <v>0</v>
      </c>
      <c r="T317" s="59" t="str">
        <f>algandmed!AM317</f>
        <v>Harju</v>
      </c>
      <c r="U317" s="59" t="str">
        <f>algandmed!AN317</f>
        <v>Tallinn</v>
      </c>
      <c r="V317" s="59" t="str">
        <f>algandmed!AO317</f>
        <v>Korras</v>
      </c>
      <c r="W317" s="59" t="str">
        <f>algandmed!AP317</f>
        <v>VPA on terve. Päis on keere keermes, avamiseks kettvõti. VPA kinni sügavusel 7,25m maapinnast. Põhjas pehme sete, kuid mitte naftasaadus. Algne sügavus oli 9,8m. Vett sügavusel 7,61m kaitsetorust pole.</v>
      </c>
      <c r="X317" s="59" t="str">
        <f>algandmed!AQ317</f>
        <v>Proovi ei saa võtta.</v>
      </c>
      <c r="Y317" s="59" t="str">
        <f>algandmed!AR317</f>
        <v>-</v>
      </c>
      <c r="Z317" s="59" t="str">
        <f>algandmed!AS317</f>
        <v>VPA puhastada endisele sügavusele 9,8m ja jätkata seiret.</v>
      </c>
      <c r="AA317" s="59" t="str">
        <f>algandmed!AT317</f>
        <v xml:space="preserve">Ülemiste SEJ keskkonnareostuse vaatluspuuraukude rajamine. AS Salveesia nr </v>
      </c>
    </row>
    <row r="318" spans="1:27">
      <c r="A318">
        <f>algandmed!A318</f>
        <v>19833</v>
      </c>
      <c r="B318" t="str">
        <f>algandmed!B318</f>
        <v>PA-1</v>
      </c>
      <c r="C318" t="str">
        <f>algandmed!C318</f>
        <v>JRA0000011</v>
      </c>
      <c r="D318" t="str">
        <f>algandmed!D318</f>
        <v>Ümarmäe katlamaja</v>
      </c>
      <c r="E318" s="59">
        <f>algandmed!E318</f>
        <v>428216.60800000001</v>
      </c>
      <c r="F318" s="59">
        <f>algandmed!F318</f>
        <v>6540257.3470000001</v>
      </c>
      <c r="G318" t="str">
        <f>algandmed!G318</f>
        <v>Reformimata riigimaa</v>
      </c>
      <c r="H318">
        <f>algandmed!H318</f>
        <v>4.22</v>
      </c>
      <c r="I318">
        <f>algandmed!I318</f>
        <v>0.25</v>
      </c>
      <c r="J318">
        <f>algandmed!J318</f>
        <v>13.8</v>
      </c>
      <c r="K318">
        <f>algandmed!K318</f>
        <v>14</v>
      </c>
      <c r="L318">
        <f>algandmed!L318</f>
        <v>1.21</v>
      </c>
      <c r="M318">
        <f>algandmed!M318</f>
        <v>3.01</v>
      </c>
      <c r="N318" s="63">
        <f>algandmed!N318</f>
        <v>42830</v>
      </c>
      <c r="O318" t="str">
        <f>algandmed!O318</f>
        <v>Metall 127mm: +0,3-9,0; 98mm: F 9,0-14m</v>
      </c>
      <c r="P318" s="59" t="str">
        <f>algandmed!AI318</f>
        <v>Kärdla linn</v>
      </c>
      <c r="Q318" s="59">
        <f>algandmed!AJ318</f>
        <v>0</v>
      </c>
      <c r="R318" s="59">
        <f>algandmed!AK318</f>
        <v>0</v>
      </c>
      <c r="S318" s="59">
        <f>algandmed!AL318</f>
        <v>0</v>
      </c>
      <c r="T318" s="59" t="str">
        <f>algandmed!AM318</f>
        <v>Hiiu</v>
      </c>
      <c r="U318" s="59" t="str">
        <f>algandmed!AN318</f>
        <v>Kärdla linn</v>
      </c>
      <c r="V318" s="59" t="str">
        <f>algandmed!AO318</f>
        <v>Korras</v>
      </c>
      <c r="W318" s="59" t="str">
        <f>algandmed!AP318</f>
        <v>VPA on terve. Paigaldatud uus sinine päis, avamiseks 6-kantvõti 8. Veepinnal naftasaaduste kihti pole.</v>
      </c>
      <c r="X318" s="59" t="str">
        <f>algandmed!AQ318</f>
        <v>Proovi võeti pumbaga MP-1.</v>
      </c>
      <c r="Y318" s="59" t="str">
        <f>algandmed!AR318</f>
        <v>Proovi võtmisel 05.04.2017 oli vett VPA-s 118l, pumba sügavus 5m  manteltoru otsast. Proov võeti pärast 4-kordse mahu välja pumpamist (22 minutit) sagedusel 250Hz. Vee vool on VPA-sse suur. q 0,37. S 0,09.</v>
      </c>
      <c r="Z318" s="59" t="str">
        <f>algandmed!AS318</f>
        <v xml:space="preserve">Jätkata seiret. </v>
      </c>
      <c r="AA318" s="59" t="str">
        <f>algandmed!AT318</f>
        <v>Kärdla põhjavee reostuse uurimine, Maves nr-393</v>
      </c>
    </row>
    <row r="319" spans="1:27">
      <c r="A319">
        <f>algandmed!A319</f>
        <v>19834</v>
      </c>
      <c r="B319" t="str">
        <f>algandmed!B319</f>
        <v>PA-2</v>
      </c>
      <c r="C319" t="str">
        <f>algandmed!C319</f>
        <v>JRA0000011</v>
      </c>
      <c r="D319" t="str">
        <f>algandmed!D319</f>
        <v>Ümarmäe katlamaja</v>
      </c>
      <c r="E319" s="59">
        <f>algandmed!E319</f>
        <v>428366.84100000001</v>
      </c>
      <c r="F319" s="59">
        <f>algandmed!F319</f>
        <v>6539907.4380000001</v>
      </c>
      <c r="G319" t="str">
        <f>algandmed!G319</f>
        <v>Reformimata riigimaa</v>
      </c>
      <c r="H319">
        <f>algandmed!H319</f>
        <v>6.08</v>
      </c>
      <c r="I319">
        <f>algandmed!I319</f>
        <v>0.8</v>
      </c>
      <c r="J319">
        <f>algandmed!J319</f>
        <v>9.9</v>
      </c>
      <c r="K319">
        <f>algandmed!K319</f>
        <v>12</v>
      </c>
      <c r="L319">
        <f>algandmed!L319</f>
        <v>2.06</v>
      </c>
      <c r="M319">
        <f>algandmed!M319</f>
        <v>4.0199999999999996</v>
      </c>
      <c r="N319" s="63">
        <f>algandmed!N319</f>
        <v>42830</v>
      </c>
      <c r="O319" t="str">
        <f>algandmed!O319</f>
        <v>Metall 127mm: +0,7-7,7;  98mm: F 7,7-12m</v>
      </c>
      <c r="P319" s="59" t="str">
        <f>algandmed!AI319</f>
        <v>Kärdla linn</v>
      </c>
      <c r="Q319" s="59">
        <f>algandmed!AJ319</f>
        <v>0</v>
      </c>
      <c r="R319" s="59">
        <f>algandmed!AK319</f>
        <v>0</v>
      </c>
      <c r="S319" s="59">
        <f>algandmed!AL319</f>
        <v>0</v>
      </c>
      <c r="T319" s="59" t="str">
        <f>algandmed!AM319</f>
        <v>Hiiu</v>
      </c>
      <c r="U319" s="59" t="str">
        <f>algandmed!AN319</f>
        <v>Kärdla linn</v>
      </c>
      <c r="V319" s="59" t="str">
        <f>algandmed!AO319</f>
        <v>Korras</v>
      </c>
      <c r="W319" s="59" t="str">
        <f>algandmed!AP319</f>
        <v>VPA on terve. Paigaldatud uus sinine päis, avamiseks 6-kantvõti 8; Veepinnal naftasaaduste kihti pole. Algne sügavus oli oli 12m.</v>
      </c>
      <c r="X319" s="59" t="str">
        <f>algandmed!AQ319</f>
        <v>Proovi võeti pumbaga MP-1. Pumpamisel tuli palju savikat setet, mille läbi ka puuraugu sügavus mõnevõrra suurenes 16cm (9,75-9,91m).</v>
      </c>
      <c r="Y319" s="59" t="str">
        <f>algandmed!AR319</f>
        <v>Proovi võtmisel 05.04.2017 oli vett VPA-s 83l, pumba sügavus 5m manteltoru otsast. Proov võeti pärast 4-kordse mahu välja pumpamist (17 minutit) sagedusel 250Hz. Vee vool on VPA-sse keskmine. q 0,33. S 2,14.</v>
      </c>
      <c r="Z319" s="59" t="str">
        <f>algandmed!AS319</f>
        <v>Jätkata seiret. Kaaluda võib puhastuspesu, mis suurendaks erideebitit.</v>
      </c>
      <c r="AA319" s="59" t="str">
        <f>algandmed!AT319</f>
        <v>Kärdla põhjavee reostuse uurimine, Maves nr-393</v>
      </c>
    </row>
  </sheetData>
  <autoFilter ref="V1:V31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3</vt:i4>
      </vt:variant>
    </vt:vector>
  </HeadingPairs>
  <TitlesOfParts>
    <vt:vector size="3" baseType="lpstr">
      <vt:lpstr>algandmed</vt:lpstr>
      <vt:lpstr>Töötlus</vt:lpstr>
      <vt:lpstr>MapInfosse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Mati Salu</dc:creator>
  <cp:lastModifiedBy>Mati Salu</cp:lastModifiedBy>
  <dcterms:created xsi:type="dcterms:W3CDTF">2017-08-11T10:23:21Z</dcterms:created>
  <dcterms:modified xsi:type="dcterms:W3CDTF">2018-03-01T11:49:58Z</dcterms:modified>
</cp:coreProperties>
</file>