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codeName="{DD97A8EA-9A9A-E61F-A557-7D5A7D7259CE}"/>
  <workbookPr codeName="Sellest_töövihikust"/>
  <mc:AlternateContent xmlns:mc="http://schemas.openxmlformats.org/markup-compatibility/2006">
    <mc:Choice Requires="x15">
      <x15ac:absPath xmlns:x15ac="http://schemas.microsoft.com/office/spreadsheetml/2010/11/ac" url="Z:\Looduskaitse planeerimise osakond\Šveitsi projekt 2024-2027\Tulemuslikkuse hindamine\Hindamine 2025\Lõpetatud hindamistabelid\Hinnatud tabelid\KA_HA\"/>
    </mc:Choice>
  </mc:AlternateContent>
  <xr:revisionPtr revIDLastSave="0" documentId="13_ncr:1_{C3806686-7B90-4117-BBED-6CD9E57A493A}" xr6:coauthVersionLast="47" xr6:coauthVersionMax="47" xr10:uidLastSave="{00000000-0000-0000-0000-000000000000}"/>
  <bookViews>
    <workbookView xWindow="22932" yWindow="-264" windowWidth="23256" windowHeight="12456" tabRatio="850" activeTab="3" xr2:uid="{00000000-000D-0000-FFFF-FFFF00000000}"/>
  </bookViews>
  <sheets>
    <sheet name="Cover page" sheetId="34" r:id="rId1"/>
    <sheet name="Mõisted" sheetId="33" r:id="rId2"/>
    <sheet name="Üldinfo" sheetId="30" r:id="rId3"/>
    <sheet name="Hindamistabel" sheetId="31" r:id="rId4"/>
    <sheet name="skoor" sheetId="35" r:id="rId5"/>
  </sheet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 i="35" l="1"/>
  <c r="E5" i="35" s="1"/>
  <c r="F19" i="35"/>
  <c r="E19" i="35" s="1"/>
  <c r="F53" i="35"/>
  <c r="E53" i="35" s="1"/>
  <c r="F51" i="35"/>
  <c r="E51" i="35" s="1"/>
  <c r="F49" i="35"/>
  <c r="E49" i="35" s="1"/>
  <c r="F43" i="35"/>
  <c r="E43" i="35" s="1"/>
  <c r="F39" i="35"/>
  <c r="E39" i="35" s="1"/>
  <c r="F37" i="35"/>
  <c r="E37" i="35" s="1"/>
  <c r="F36" i="35"/>
  <c r="E36" i="35" s="1"/>
  <c r="F35" i="35"/>
  <c r="E35" i="35" s="1"/>
  <c r="F33" i="35"/>
  <c r="E33" i="35" s="1"/>
  <c r="F32" i="35"/>
  <c r="E32" i="35" s="1"/>
  <c r="F31" i="35"/>
  <c r="E31" i="35" s="1"/>
  <c r="F30" i="35"/>
  <c r="E30" i="35" s="1"/>
  <c r="F29" i="35"/>
  <c r="E29" i="35" s="1"/>
  <c r="F26" i="35"/>
  <c r="E26" i="35" s="1"/>
  <c r="F25" i="35"/>
  <c r="E25" i="35" s="1"/>
  <c r="F22" i="35"/>
  <c r="E22" i="35" s="1"/>
  <c r="F16" i="35"/>
  <c r="E16" i="35" s="1"/>
  <c r="F15" i="35"/>
  <c r="E15" i="35" s="1"/>
  <c r="F6" i="35"/>
  <c r="E6" i="35" s="1"/>
  <c r="F4" i="35"/>
  <c r="E4" i="35" s="1"/>
  <c r="F3" i="35"/>
  <c r="E3" i="35" s="1"/>
  <c r="F2" i="35"/>
  <c r="E2" i="35" s="1"/>
  <c r="F50" i="35"/>
  <c r="E50" i="35" s="1"/>
  <c r="F48" i="35"/>
  <c r="E48" i="35" s="1"/>
  <c r="F47" i="35"/>
  <c r="E47" i="35" s="1"/>
  <c r="F24" i="35"/>
  <c r="E24" i="35" s="1"/>
  <c r="F21" i="35"/>
  <c r="E21" i="35" s="1"/>
  <c r="F20" i="35"/>
  <c r="E20" i="35" s="1"/>
  <c r="F18" i="35"/>
  <c r="E18" i="35" s="1"/>
  <c r="F14" i="35"/>
  <c r="E14" i="35" s="1"/>
  <c r="F13" i="35"/>
  <c r="E13" i="35" s="1"/>
  <c r="F12" i="35"/>
  <c r="E12" i="35" s="1"/>
  <c r="B69" i="35" s="1"/>
  <c r="F10" i="35"/>
  <c r="E10" i="35" s="1"/>
  <c r="F9" i="35"/>
  <c r="E9" i="35" s="1"/>
  <c r="F8" i="35"/>
  <c r="E8" i="35" s="1"/>
  <c r="F7" i="35"/>
  <c r="E7" i="35" s="1"/>
  <c r="C70" i="35" l="1"/>
  <c r="C67" i="35"/>
  <c r="C69" i="35"/>
  <c r="D69" i="35" s="1"/>
  <c r="B59" i="35"/>
  <c r="B72" i="35"/>
  <c r="C66" i="35"/>
  <c r="C72" i="35"/>
  <c r="B65" i="35"/>
  <c r="C65" i="35"/>
  <c r="B64" i="35"/>
  <c r="B71" i="35"/>
  <c r="C71" i="35"/>
  <c r="C64" i="35"/>
  <c r="B63" i="35"/>
  <c r="C63" i="35"/>
  <c r="C62" i="35"/>
  <c r="B61" i="35"/>
  <c r="C61" i="35"/>
  <c r="B60" i="35"/>
  <c r="C60" i="35"/>
  <c r="B70" i="35"/>
  <c r="B66" i="35"/>
  <c r="B67" i="35"/>
  <c r="B62" i="35"/>
  <c r="B58" i="35"/>
  <c r="C58" i="35"/>
  <c r="C59" i="35"/>
  <c r="F56" i="35"/>
  <c r="E56" i="35"/>
  <c r="D59" i="35" l="1"/>
  <c r="D62" i="35"/>
  <c r="D61" i="35"/>
  <c r="D63" i="35"/>
  <c r="D67" i="35"/>
  <c r="D72" i="35"/>
  <c r="D66" i="35"/>
  <c r="D65" i="35"/>
  <c r="D64" i="35"/>
  <c r="D71" i="35"/>
  <c r="D58" i="35"/>
  <c r="D60" i="35"/>
  <c r="D70" i="35"/>
</calcChain>
</file>

<file path=xl/sharedStrings.xml><?xml version="1.0" encoding="utf-8"?>
<sst xmlns="http://schemas.openxmlformats.org/spreadsheetml/2006/main" count="1083" uniqueCount="520">
  <si>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</si>
  <si>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</si>
  <si>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</si>
  <si>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</si>
  <si>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</si>
  <si>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</si>
  <si>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</si>
  <si>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</si>
  <si>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</si>
  <si>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</si>
  <si>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</si>
  <si>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</si>
  <si>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</si>
  <si>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</si>
  <si>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</si>
  <si>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</si>
  <si>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r>
      <t xml:space="preserve">Tegevused, mida tuleb rakendada kaitse-eesmärkide saavutamiseks, sh eesmärkide saavutamist ohustavate mõjutegurite ohjamine. Kaitsekorralduslike meetmete hulka kuulub elupaikade kaitsmine, säilitamine, loomine, taastamine, majandamine. 
</t>
    </r>
    <r>
      <rPr>
        <u/>
        <sz val="10"/>
        <color theme="1"/>
        <rFont val="Arial"/>
        <family val="2"/>
      </rPr>
      <t>Käesoleva hindamise kontekstis on eristatatud</t>
    </r>
    <r>
      <rPr>
        <sz val="10"/>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0"/>
        <color theme="1"/>
        <rFont val="Arial"/>
        <family val="2"/>
      </rPr>
      <t>N-ö aktiivsete meetmete puhul on omakorda eristatud</t>
    </r>
    <r>
      <rPr>
        <sz val="10"/>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</si>
  <si>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t>SMART</t>
  </si>
  <si>
    <r>
      <t>Mõistet SMART (</t>
    </r>
    <r>
      <rPr>
        <i/>
        <sz val="10"/>
        <color theme="1"/>
        <rFont val="Arial"/>
        <family val="2"/>
      </rPr>
      <t>specific, measurable, achievable, relevant, time-bound</t>
    </r>
    <r>
      <rPr>
        <sz val="10"/>
        <color theme="1"/>
        <rFont val="Arial"/>
        <family val="2"/>
      </rPr>
      <t>) kasutatakse siinkohal kaitse-eesmärkide ja meetmete kontekstis. "SMART" mudelile vastav eesmärk või meede on konkreetne, mõõdetav, saavutatav, asjakohane ja ajaliselt määratletud.</t>
    </r>
  </si>
  <si>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</si>
  <si>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</si>
  <si>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</si>
  <si>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</si>
  <si>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</si>
  <si>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</si>
  <si>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</si>
  <si>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</si>
  <si>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</si>
  <si>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</si>
  <si>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</si>
  <si>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</si>
  <si>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</si>
  <si>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</si>
  <si>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</si>
  <si>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</si>
  <si>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</si>
  <si>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</si>
  <si>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</si>
  <si>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</si>
  <si>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</si>
  <si>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</si>
  <si>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</si>
  <si>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</si>
  <si>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</si>
  <si>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</si>
  <si>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</si>
  <si>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</si>
  <si>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</si>
  <si>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segallikatest põhjustatud reostus</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</si>
  <si>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</si>
  <si>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</si>
  <si>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</si>
  <si>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</si>
  <si>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</si>
  <si>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</si>
  <si>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</si>
  <si>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</si>
  <si>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</si>
  <si>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</si>
  <si>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</si>
  <si>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</si>
  <si>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</si>
  <si>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</si>
  <si>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</si>
  <si>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</si>
  <si>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</si>
  <si>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</si>
  <si>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</si>
  <si>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</si>
  <si>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</si>
  <si>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</si>
  <si>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</si>
  <si>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</si>
  <si>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</si>
  <si>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</si>
  <si>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</si>
  <si>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</si>
  <si>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</si>
  <si>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</si>
  <si>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</si>
  <si>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</si>
  <si>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</si>
  <si>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</si>
  <si>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</si>
  <si>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</si>
  <si>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</si>
  <si>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</si>
  <si>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</si>
  <si>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</si>
  <si>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</si>
  <si>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</si>
  <si>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</si>
  <si>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</si>
  <si>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</si>
  <si>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</si>
  <si>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</si>
  <si>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</si>
  <si>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</si>
  <si>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</si>
  <si>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</si>
  <si>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</si>
  <si>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</si>
  <si>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</si>
  <si>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</si>
  <si>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</si>
  <si>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</si>
  <si>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</si>
  <si>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</si>
  <si>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</si>
  <si>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</si>
  <si>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</si>
  <si>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</si>
  <si>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</si>
  <si>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</si>
  <si>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</si>
  <si>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</si>
  <si>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</si>
  <si>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</si>
  <si>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</si>
  <si>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</si>
  <si>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</si>
  <si>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</si>
  <si>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</si>
  <si>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</si>
  <si>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</si>
  <si>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</si>
  <si>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</si>
  <si>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</si>
  <si>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</si>
  <si>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</si>
  <si>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</si>
  <si>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</si>
  <si>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</si>
  <si>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</si>
  <si>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</si>
  <si>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</si>
  <si>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</si>
  <si>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</si>
  <si>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</si>
  <si>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</si>
  <si>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</si>
  <si>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</si>
  <si>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</si>
  <si>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</si>
  <si>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</si>
  <si>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</si>
  <si>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</si>
  <si>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</si>
  <si>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</si>
  <si>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</si>
  <si>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</si>
  <si>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</si>
  <si>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</si>
  <si>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</si>
  <si>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</si>
  <si>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</si>
  <si>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</si>
  <si>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</si>
  <si>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</si>
  <si>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</si>
  <si>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</si>
  <si>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</si>
  <si>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</si>
  <si>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</si>
  <si>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</si>
  <si>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</si>
  <si>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</si>
  <si>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</si>
  <si>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</si>
  <si>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</si>
  <si>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</si>
  <si>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</si>
  <si>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</si>
  <si>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</si>
  <si>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</si>
  <si>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</si>
  <si>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</si>
  <si>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</si>
  <si>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</si>
  <si>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</si>
  <si>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</si>
  <si>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</si>
  <si>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</si>
  <si>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</si>
  <si>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</si>
  <si>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</si>
  <si>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</si>
  <si>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</si>
  <si>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</si>
  <si>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</si>
  <si>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</si>
  <si>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</si>
  <si>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</si>
  <si>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</si>
  <si>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</si>
  <si>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</si>
  <si>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</si>
  <si>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</si>
  <si>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</si>
  <si>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</si>
  <si>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</si>
  <si>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</si>
  <si>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</si>
  <si>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</si>
  <si>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</si>
  <si>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</si>
  <si>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</si>
  <si>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</si>
  <si>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</si>
  <si>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</si>
  <si>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</si>
  <si>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</si>
  <si>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</si>
  <si>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</si>
  <si>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</si>
  <si>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</si>
  <si>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</si>
  <si>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</si>
  <si>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</si>
  <si>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</si>
  <si>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</si>
  <si>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</si>
  <si>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</si>
  <si>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</si>
  <si>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</si>
  <si>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</si>
  <si>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</si>
  <si>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</si>
  <si>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</si>
  <si>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</si>
  <si>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</si>
  <si>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</si>
  <si>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</si>
  <si>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</si>
  <si>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</si>
  <si>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</si>
  <si>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</si>
  <si>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</si>
  <si>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</si>
  <si>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</si>
  <si>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</si>
  <si>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</si>
  <si>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</si>
  <si>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</si>
  <si>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</si>
  <si>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</si>
  <si>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</si>
  <si>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</si>
  <si>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</si>
  <si>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</si>
  <si>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</si>
  <si>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</si>
  <si>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</si>
  <si>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</si>
  <si>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</si>
  <si>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</si>
  <si>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</si>
  <si>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</si>
  <si>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</si>
  <si>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</si>
  <si>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</si>
  <si>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</si>
  <si>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</si>
  <si>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</si>
  <si>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</si>
  <si>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</si>
  <si>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</si>
  <si>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</si>
  <si>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</si>
  <si>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</si>
  <si>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</si>
  <si>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</si>
  <si>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</si>
  <si>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</si>
  <si>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</si>
  <si>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</si>
  <si>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</si>
  <si>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</si>
  <si>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</si>
  <si>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</si>
  <si>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</si>
  <si>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</si>
  <si>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</si>
  <si>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</si>
  <si>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</si>
  <si>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</si>
  <si>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</si>
  <si>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</si>
  <si>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</si>
  <si>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</si>
  <si>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</si>
  <si>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</si>
  <si>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</si>
  <si>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</si>
  <si>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</si>
  <si>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</si>
  <si>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</si>
  <si>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</si>
  <si>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</si>
  <si>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</si>
  <si>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</si>
  <si>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</si>
  <si>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</si>
  <si>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</si>
  <si>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</si>
  <si>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(16.b).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</si>
  <si>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</si>
  <si>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</si>
  <si>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</si>
  <si>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</si>
  <si>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</si>
  <si>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</si>
  <si>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</si>
  <si>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</si>
  <si>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</si>
  <si>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</si>
  <si>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</si>
  <si>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</si>
  <si>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</si>
  <si>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</si>
  <si>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</si>
  <si>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</si>
  <si>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</si>
  <si>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</si>
  <si>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</si>
  <si>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</si>
  <si>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</si>
  <si>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</si>
  <si>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</si>
  <si>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</si>
  <si>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</si>
  <si>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</si>
  <si>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</si>
  <si>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</si>
  <si>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</si>
  <si>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</si>
  <si>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</si>
  <si>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</si>
  <si>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</si>
  <si>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</si>
  <si>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</si>
  <si>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</si>
  <si>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</si>
  <si>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</si>
  <si>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</si>
  <si>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</si>
  <si>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</si>
  <si>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</si>
  <si>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</si>
  <si>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</si>
  <si>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</si>
  <si>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</si>
  <si>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</si>
  <si>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</si>
  <si>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</si>
  <si>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</si>
  <si>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</si>
  <si>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</si>
  <si>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</si>
  <si>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</si>
  <si>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</si>
  <si>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</si>
  <si>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</si>
  <si>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</si>
  <si>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</si>
  <si>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</si>
  <si>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</si>
  <si>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</si>
  <si>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</si>
  <si>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</si>
  <si>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</si>
  <si>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</si>
  <si>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</si>
  <si>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</si>
  <si>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</si>
  <si>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</si>
  <si>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</si>
  <si>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</si>
  <si>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</si>
  <si>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</si>
  <si>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</si>
  <si>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</si>
  <si>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</si>
  <si>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</si>
  <si>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</si>
  <si>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</si>
  <si>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</si>
  <si>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</si>
  <si>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</si>
  <si>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</si>
  <si>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</si>
  <si>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</si>
  <si>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</si>
  <si>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</si>
  <si>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</si>
  <si>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</si>
  <si>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</si>
  <si>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</si>
  <si>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</si>
  <si>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</si>
  <si>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</si>
  <si>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</si>
  <si>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</si>
  <si>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</si>
  <si>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</si>
  <si>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</si>
  <si>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</si>
  <si>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</si>
  <si>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</si>
  <si>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</si>
  <si>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</si>
  <si>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</si>
  <si>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</si>
  <si>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</si>
  <si>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</si>
  <si>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</si>
  <si>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</si>
  <si>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</si>
  <si>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</si>
  <si>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</si>
  <si>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</si>
  <si>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</si>
  <si>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</si>
  <si>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</si>
  <si>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</si>
  <si>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Küsimuse nr</t>
  </si>
  <si>
    <t>Max skoor</t>
  </si>
  <si>
    <t>Hindamise skoor</t>
  </si>
  <si>
    <t>Hindamistabel!J9=TRUE</t>
  </si>
  <si>
    <t>Üldskoor:</t>
  </si>
  <si>
    <t>Üldine</t>
  </si>
  <si>
    <t>seisund (planeerimine)</t>
  </si>
  <si>
    <t>survetegurid (planeerimine)</t>
  </si>
  <si>
    <t>eesmärgid (planeerimine)</t>
  </si>
  <si>
    <t>meetmed (planeerimine)</t>
  </si>
  <si>
    <t>sisendid (rakendamine)</t>
  </si>
  <si>
    <t>protsess (rakendamine)</t>
  </si>
  <si>
    <t>meetmed (väljundid)</t>
  </si>
  <si>
    <t>tulemused (väljundid)</t>
  </si>
  <si>
    <t>Planeerimine</t>
  </si>
  <si>
    <t>%</t>
  </si>
  <si>
    <t>kaitseala piirid (nt eraomandis maa arvamine kaitseala piiridesse)</t>
  </si>
  <si>
    <t>Nõva looduskaitseala</t>
  </si>
  <si>
    <t>KLO1000660</t>
  </si>
  <si>
    <t>Lääne ja Harju maakond</t>
  </si>
  <si>
    <t>Looduskaitsealana on riikliku kaitse all  2017. aastast. Piirkond võeti kaitse alla juba 1985. aastal. Aastatel 1997-2017 oli kaitse all maastikukaitsealana.</t>
  </si>
  <si>
    <t>273,8 ha</t>
  </si>
  <si>
    <t>Keskkonnaamet</t>
  </si>
  <si>
    <t>Nõva-Osmussaare loodusala, Nõva-Osmussaare linnuala</t>
  </si>
  <si>
    <t>Ib, IV, VI</t>
  </si>
  <si>
    <t>Nõva looduskaitseala kaitsekorralduskava 2018-2027</t>
  </si>
  <si>
    <t>2018-2027</t>
  </si>
  <si>
    <t>Liggi Namm</t>
  </si>
  <si>
    <t>Lisaks Natura 2000 võrgustiku alale kuulub Nõva looduskaitseala territoorium IBA (Important Bird Areas) alade hulka.</t>
  </si>
  <si>
    <t>kaitsekorralduskava, Riigi Teataja</t>
  </si>
  <si>
    <t>kaitsekorralduskava</t>
  </si>
  <si>
    <t>kaitsekorralduskava, EELIS</t>
  </si>
  <si>
    <t>kaitsekorralduskava, EELIS, inventuuride virtuaalkontor</t>
  </si>
  <si>
    <t>Tiigikonna kohta endiselt andmed puuduvad. Nahkhiirte ja elupaigatüüpide inventeerimiseks on leping sõlmitud.</t>
  </si>
  <si>
    <t>Vastavalt juhisele on SMARTiks loetud ka eesmärk "esineb", "on säilinud".</t>
  </si>
  <si>
    <r>
      <t xml:space="preserve">Saarma ja mõnede taimeliikide heaks on kaitsekorralduskavas meede: </t>
    </r>
    <r>
      <rPr>
        <i/>
        <sz val="10"/>
        <color theme="1"/>
        <rFont val="Arial"/>
        <family val="2"/>
        <charset val="186"/>
      </rPr>
      <t xml:space="preserve">Piirkonnas planeeritavate maaparandustööde kooskõlastamisel lähtuda kaitseala ja
sealsete liikide seisundi säilitamiseks vajalikest tingimustest. </t>
    </r>
  </si>
  <si>
    <t>piirkondlik looduskaitse planeerimise spetsialist</t>
  </si>
  <si>
    <t>Eri aastatel toimus kokku viis kaasamiskoosolekut.</t>
  </si>
  <si>
    <t>Pärandniitude taastamistöid ei ole planeeritud.</t>
  </si>
  <si>
    <t>kaitsekorralduskava, loodushoiutööde andmed (sh RMK)</t>
  </si>
  <si>
    <t>Planeeritud on rand-ogaputke ja rand-seaherne kasvukohtades avatud pindade tekitamine.</t>
  </si>
  <si>
    <t>kaitsekorralduskava, loodushoiutööde andmed (sh RMK), piirkondlik looduskaitse planeerimise spetsialist</t>
  </si>
  <si>
    <t>Eesmärgid on seatud maastikule.</t>
  </si>
  <si>
    <t>Puhkealal enne raiete tegemist tutvustati plaani kohalikele ja kohaliku omavalitsuse esindajatele ning kõigile, kes olid asjast huvitatud.</t>
  </si>
  <si>
    <t>keskkonnaameti tööplaan</t>
  </si>
  <si>
    <t>Ei ole</t>
  </si>
  <si>
    <t>loodushoiutööde andmed (sh RMK), Keskkonnaameti dokumendihaldussüsteem</t>
  </si>
  <si>
    <t>kaitsekorralduskava, külastustaristu virtuaalkontor, piirkondlik looduskaitse planeerimise spetsialist</t>
  </si>
  <si>
    <t>Planeeritud on kalade kudetingimuste parandamine Veskijõel, mis on tehtud.</t>
  </si>
  <si>
    <t>kaitsekorralduskava, piirkondlik looduskaitse planeerimise spetsialist</t>
  </si>
  <si>
    <t>Planeeriti elupaigatüübi rusked luited kukemarjaga (2140*) hooldamist 25 ha-l, tehti 17 ha-l. Enne tööde tegemist käidi kohapeal alad üle ja taastamine tehti kõigis kohtades, kus seda oli vaja. Seetõttu arvestab hindaja, et tööd on tehtud täismahus.</t>
  </si>
  <si>
    <t>kaitsekorralduskava, EELIS, KESE</t>
  </si>
  <si>
    <t>Tehtud ei ole kurdlehise kibuvitsa tõrjet. Seda tehti enne kaitsekorralduskava koostamist, kuid väidetavalt ei andnud erilist tulemust. Kaitsekorralduskava tulemuslikkuse vahehindamist ei ole tehtud, sest selleks puudus vastav metoodika. Tehtud pole mõningaid inventuure, rand-ogaputke ja rand-seaherne kasvukohtade hooldust, Viiandilaane metsade veerežiimi taastamist, kaitseala tutvustavat infovoldikut. Tegemata jätmise põhjused pole hindajale teada, tõenäoliselt vähemalt mõned tegevused on jäänud tegemata rahapuudusel.</t>
  </si>
  <si>
    <t>Tehtud on linnustiku inventuur ning apteegikaani, kotkaste, must-toonekure, kassikaku, metsise, rähnide ja rannikumaastike riiklikku seiret. Nahkhiirte ja valitud elupaigatüüpide inventuuri tulemusi hindamise ajaks ei ole, kuid lepingud on sõlmitud.</t>
  </si>
  <si>
    <t>KAURi ELME kaardikihid</t>
  </si>
  <si>
    <t>Hindamisel on lähtutud suunised vastamiseseks sellest osast, mis teha siis, kui muutust pole võimalik hinnata. Nõva LKA sidususe hindepunktid ELME kaardikihtide alusel on 87,23 (hea).</t>
  </si>
  <si>
    <t>Sõidukiga sõitmine ja parkimine väljaspool teid, telkimine väljaspool selleks ettenähtud kohta, ebaseaduslik ehitustegevus.</t>
  </si>
  <si>
    <t>OKAS, väärteomenetluse portaal, hindaja teadmised</t>
  </si>
  <si>
    <t>Sõidukiga sõitmine ja parkimine väljaspool teid, telkimine väljaspool selleks ettenähtud kohta ning ebaseaduslik ehitustegevus kahjustavad kaitseväärtusi (nii elupaiku kui liike).</t>
  </si>
  <si>
    <t>Riigi Teataja, EELIS</t>
  </si>
  <si>
    <t>Puhkealal raiete läbiviimisel tekkis konflikt (erimeelsused) grupiga, kes ei pidanud raiete läbiviimist õigeks.</t>
  </si>
  <si>
    <r>
      <t>Planeeritud tegevustest on tehtud külastustaristu hooldamine ja infotahvlite uuendamin</t>
    </r>
    <r>
      <rPr>
        <sz val="10"/>
        <rFont val="Arial"/>
        <family val="2"/>
        <charset val="186"/>
      </rPr>
      <t>e. Mootorsõidukitega liiklemist suunavaid märke on paigaldatud osaliselt. Looduskaitseala tutvustavat trükist pole välja antud.</t>
    </r>
  </si>
  <si>
    <t>Halvenenud on rand-ogaputke seisund</t>
  </si>
  <si>
    <t>Looduskaitsealal on olnud 1 isend, mida on seiratud 2011., 2015., 2022. ja 2024. aastal. Viimasel aastal liiki enam ei leitud. 2015. a on kirjas, et populatsioon on hääbumas, 1 isend kasvab ebatüüpilises kohas mändide all. 2022. a on kirjas, et probleem on seemnete valmimisega.</t>
  </si>
  <si>
    <t>Rand-ogaputke probleemina on vaatlustes kirjas, et kasvas ebatüüpilises kohas ja seemned ei valmi. Võib proovida katsetada seemnete külvamist sobivamasse kohta.</t>
  </si>
  <si>
    <t>EELIS, KESE, riikliku seire läbiviija</t>
  </si>
  <si>
    <t>EELIS, hindaja teadmised</t>
  </si>
  <si>
    <t>Probleem on rannikuelupaikade andmete puudulikkus. Kuna need elupaigad on puhkajate tegevusest kõige rohkem mõjutatud, siis ei ole ilma inventuurita võimalik öelda, mis seisundis need on, või kuidas on seisund muutunud.</t>
  </si>
  <si>
    <t>Kaitseväärtuseks on 19 elupaigatüüpi, kõikide kohta on vähemalt pindala teada, enamasti ka seisundinäitajad.</t>
  </si>
  <si>
    <r>
      <t xml:space="preserve">Kõigi või enamiku (≥90%) (suunis)liikide seisund on stabiilne või paranenud. </t>
    </r>
    <r>
      <rPr>
        <u/>
        <sz val="10"/>
        <color theme="1"/>
        <rFont val="Arial"/>
        <family val="2"/>
        <charset val="186"/>
      </rPr>
      <t>(jäta 14.d vahele)</t>
    </r>
  </si>
  <si>
    <r>
      <t xml:space="preserve">Üle poolte (50-90%) (suunis)liikide seisund on stabiilne või paranenud. </t>
    </r>
    <r>
      <rPr>
        <u/>
        <sz val="10"/>
        <color theme="1"/>
        <rFont val="Arial"/>
        <family val="2"/>
        <charset val="186"/>
      </rPr>
      <t>(jäta 14.b vahele)</t>
    </r>
  </si>
  <si>
    <r>
      <t xml:space="preserve">Vähem kui poolte (&lt;50%) (suunis)liikide seisund on stabiilne või paranenud </t>
    </r>
    <r>
      <rPr>
        <u/>
        <sz val="10"/>
        <color theme="1"/>
        <rFont val="Arial"/>
        <family val="2"/>
        <charset val="186"/>
      </rPr>
      <t>(jäta 14.b vahele)</t>
    </r>
  </si>
  <si>
    <t>Hinnang tugineb suunisliikidel, mis valiti välja selliselt, et oleks esindatud erinevate elupaikade liigid ja nende kohta oleks andmeid, mille alusel seisundit hinnata. Suunisliigid on: rand-ogaputk (seisund halvenev), tume nokkhein (seisund stabiilselt hea), metsis (seisund stabiilne), merikotkas (stabiilselt 1 paar), apteegikaan (seisund stabiilne). Metsise osas kaalus hindaja, kas seisund on halvenev või stabiilne. Kukkede arv riikliku seire järgi oli 2013. a üks, 2018. a kolm ja 2023. a üks. 2023. a seirearuandes on kirjas, et elupaik ise on korralik (metsisele sobiv).</t>
  </si>
  <si>
    <t>Piisav teave on nende liikide kaitse-eesmärkide kohta, millele tehakse riiklikku seiret.</t>
  </si>
  <si>
    <t>Enamasti andmed, mis on olemas, on usaldusväärsed. Kaitseväärtuseks on 46 liiki. Puuduvad nelja ja kaheldavad on kahe liigi seisundiandmed.</t>
  </si>
  <si>
    <t>ehitussurve piiranguvööndis</t>
  </si>
  <si>
    <t>pesitsusaegne häirimine, tallamine  (rekreatsioon)</t>
  </si>
  <si>
    <t>Konflikt maaomanikuga, kes soovis oma maale ehitada.</t>
  </si>
  <si>
    <t>nt kurdlehine kibuvits</t>
  </si>
  <si>
    <t xml:space="preserve">Kaitsekorralduskava vahehindamist ei ole tehtud, selleks puudus metoodika. Kava uuendamine on planeeritud 2026. aastasse ja ettevalmistused selleks käivad. </t>
  </si>
  <si>
    <t>Nõva looduskaitseala on aktiivselt kasutatav puhkeala, kus korraldatakse mitmesuguseid võistlusi ja hobumatku. On väljakutse korraldada looduskaitselt selliselt, et inimesed saaksid ala soovitud ulatuses kasutada ja kaitseväärtused oleksid heas seisus.</t>
  </si>
  <si>
    <t>Metsaelupaikade andmed võib lugeda heaks. Rannikuelupaikade omad pigem heaks (kava koostamise käigus neid hinnati, ekstrapoleeriti). Soode andmed olid pigem halvad, sest puudu olid seisundinäitajad, kaasnevate % ja ka määrangud on mõnel pool ümber hinnatud. Hilisemate inventuuride käigus on selgunud, et ebakvaliteetsed olid planeerimise etapis 1150, 4030 ja 3140 andmed.</t>
  </si>
  <si>
    <t>Surveteguri asemel on kaitsekorralduskavas kasutatud mõisteid mõjutegur ja negatiivne ohutegur. Selgitustest tuleb välja, et osaliselt on tegemist surveteguritega. Mõnede liikide kohta on öeldud, et olemas on vaid potentsiaalsed ohutegureid (survetegurid puuduvad). Selliseid liike pole protsendi arvutusse kaasatud. Surve- ega mõjutegureid ei ole kaitsekorralduskavas käsitletud III kaitsekategooria linnuliikidel.</t>
  </si>
  <si>
    <t>Viie kaitseväärtuse surveteguri olulisust ja ulatust ei ole määratud. Enamasti on ulatus määratud (see on pindalast tuletatav), kuid olulisust ei ole määratud. Nii olulisus kui ulatus on määratud nelja kaitseväärtuse surveteguritel.</t>
  </si>
  <si>
    <r>
      <t xml:space="preserve">Kaitseväärtuseks on 46 liiki, millest nelja kohta pole kaitsekorraldusperioodi algul andmeid. Kaitseväärtuseks on 22 lindu, kelle kohta enamasti olid teada andmed EELISest. Keskkonnaregistrist puuduvate andmete osas on liikide pesitsemise tõenäosust ja arvukust hinnanud 2012. aastal Läänemaa Linnuklubi ornitoloogid Renno Nellis ja Tarvo Valker (kaitsekorralduskava tabel 4 selgitus). Kaitseväärtuseks on 3 nahkhiireliiki, kuid mitte ühegi kohta pole EELISes andmeid ja pole teada nende esinemine. Saarma kohta on kaitsekorralduskavas öeldud nii: </t>
    </r>
    <r>
      <rPr>
        <i/>
        <sz val="10"/>
        <color theme="1"/>
        <rFont val="Arial"/>
        <family val="2"/>
        <charset val="186"/>
      </rPr>
      <t>Nõva looduskaitsealal on saarmas üsna tavaline liik ning ta tegutseb peamiselt mererannikul</t>
    </r>
    <r>
      <rPr>
        <sz val="10"/>
        <color theme="1"/>
        <rFont val="Arial"/>
        <family val="2"/>
      </rPr>
      <t xml:space="preserve">. Vingerja ja jõesilmu esinemine on teada (andmed vajavad täpsustamist). Tiigikonna seisund pole teada.  </t>
    </r>
  </si>
  <si>
    <t>Eesmärgid on seatud pärandkultuuriobjektidele.</t>
  </si>
  <si>
    <t>Vajalik on riiklikul tasemel koostada ja kinnitada rannikuelupaikade inventeerimise juhend ja neid elupaiku alal inventeerida. Lisaks on vajalik teha liikide inventuure (nt tiigikonn, nahkhiired (inventuur tegemisel), kaitsealused taimed).</t>
  </si>
  <si>
    <t xml:space="preserve">Piiranguvööndis asuvad metsaelupaigatüüpide alad on arvatud kavandatava Metsaelupaikade looduskaitseala sihtkaitsevööndisse. 2026. a on plaanis kinnitada uus kaitsekorralduskava, mis arvestab värskete inventuuridega. </t>
  </si>
  <si>
    <t>Erimeelsused on keelavate ja suunavate märkide paigaldamise osas - selguse huvides peaks neid paigaldama rohkematesse kohtadesse, kuid on ka arvamus, et piisab teavitusest üldistel infotahvlitel.</t>
  </si>
  <si>
    <t>Planeeritud mahus on tehtud Peraküla metsade loodusliku struktuuri säilitamiseks vajalikud tööd. Viiandilaane metsade veerežiimi pole taastatud ja kurdlehist kibuvitsa pole kaitsekorraldusperioodil tõrjutud. Mägimändi pole raiutud, otsustati, et selleks siiski pole vajadust.</t>
  </si>
  <si>
    <t>Metsa- ja sooelupaikade ning niiskuslembeste kõrgrohustute kohta pole värskemaid andmeid, kuid on sõlmitud leping inventuuri tegemiseks. Kuna elupaigad asuvad peamiselt sihtkaitsevööndis, kus majandustegevus on keelatud, võib eeldada, et nende seisund on vähemalt stabiilne. Rannikuelupaikade (ja luidete, liivikute) andmed on üle 15 aasta vanad. Juba kaitsekorralduskava koostamise käigus tuli andmeid osaliselt ekstrapoleerida. Rannikuelupaikade andmed on üle-eestiline probleem, sest puudub kinnitatud metoodika nende inventeerimiseks (v.a rannikulõukad). Kuna rannikuelupaigad on kõige rohkem mõjutatud puhketegevusest ja pole andmeid nende seisundist, siis vaatamata sellele, et need asuvad suures osas sihtkaitsevööndis, ei saa nende seisundit lugeda stabiilseks või paranenuks.</t>
  </si>
  <si>
    <t>Hindamisel on lähtutud suunised vastamiseseks sellest osast, mis teha siis, kui muutust pole võimalik hinnata. Nõva LKA hindepunktid nelja ökosüsteemi teenuse (mulla orgaaniline C, elupaigahüve, tolmeldamine, vee reguleerimisvõime) kaardi alusel on 7,58 (hea).</t>
  </si>
  <si>
    <t>Vähesel määral on metsaelupaigatüüpe piiranguvööndis, kus uuendusraie on lubatud. Piiranguvööndis asuvate metsaelupaikade alale on kavandatud Metsaelupaikade looduskaitseala.</t>
  </si>
  <si>
    <t>kaitseväärtused on suures osas asjakohased, vaid tiigikonna kaitseväärtusena hoidmine on küsitav. EELISes ei ole Nõva LKA-l ühtegi tema leiukohta. Vajalik on teha inventuur ja pärast seda otsustada, kas tiigikonn kaitseväärtusena endiselt edasi hoida.</t>
  </si>
  <si>
    <t>Vajalik on teha tiigikonna inventuur ja pärast seda otsustada, kas tema kaitse-eesmärgiks olemine on asjakohane. Hindamise ajal pole kaitsealal ühtegi tiigikonna elupaika regitreeritud.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</si>
</sst>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42"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i/>
      <sz val="10"/>
      <color theme="1"/>
      <name val="Arial"/>
      <family val="2"/>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
      <sz val="10"/>
      <color rgb="FF000000"/>
      <name val="Arial"/>
      <family val="2"/>
      <charset val="186"/>
    </font>
    <font>
      <i/>
      <sz val="10"/>
      <color theme="1"/>
      <name val="Arial"/>
      <family val="2"/>
      <charset val="186"/>
    </font>
    <font>
      <sz val="10"/>
      <name val="Arial"/>
      <family val="2"/>
      <charset val="186"/>
    </font>
  </fonts>
  <fills count="68">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79998168889431442"/>
        <bgColor theme="8" tint="0.79998168889431442"/>
      </patternFill>
    </fill>
    <fill>
      <patternFill patternType="solid">
        <fgColor theme="8" tint="0.59999389629810485"/>
        <bgColor indexed="64"/>
      </patternFill>
    </fill>
    <fill>
      <patternFill patternType="solid">
        <fgColor theme="9" tint="0.79998168889431442"/>
        <bgColor indexed="64"/>
      </patternFill>
    </fill>
    <fill>
      <patternFill patternType="solid">
        <fgColor rgb="FFFFFF00"/>
        <bgColor indexed="64"/>
      </patternFill>
    </fill>
    <fill>
      <patternFill patternType="solid">
        <fgColor rgb="FFCCFFCC"/>
        <bgColor indexed="64"/>
      </patternFill>
    </fill>
  </fills>
  <borders count="51">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theme="0" tint="-0.249977111117893"/>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thin">
        <color theme="1" tint="0.499984740745262"/>
      </left>
      <right style="thin">
        <color theme="1" tint="0.499984740745262"/>
      </right>
      <top style="thin">
        <color theme="1" tint="0.499984740745262"/>
      </top>
      <bottom/>
      <diagonal/>
    </border>
    <border>
      <left style="thin">
        <color theme="1" tint="0.499984740745262"/>
      </left>
      <right style="thin">
        <color theme="1" tint="0.499984740745262"/>
      </right>
      <top/>
      <bottom/>
      <diagonal/>
    </border>
    <border>
      <left style="thin">
        <color theme="1" tint="0.499984740745262"/>
      </left>
      <right style="thin">
        <color theme="1" tint="0.499984740745262"/>
      </right>
      <top/>
      <bottom style="thin">
        <color theme="1" tint="0.499984740745262"/>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35">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27" fillId="40" borderId="29" xfId="31" applyFont="1" applyBorder="1">
      <alignment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29" fillId="0" borderId="29" xfId="0" applyFont="1" applyBorder="1" applyAlignment="1">
      <alignment horizontal="left" vertical="center"/>
    </xf>
    <xf numFmtId="0" fontId="30" fillId="0" borderId="29" xfId="0" applyFont="1" applyBorder="1" applyAlignment="1">
      <alignment vertical="center" wrapText="1"/>
    </xf>
    <xf numFmtId="0" fontId="30" fillId="0" borderId="29" xfId="0" applyFont="1" applyBorder="1" applyAlignment="1">
      <alignment vertical="center"/>
    </xf>
    <xf numFmtId="0" fontId="29" fillId="0" borderId="29" xfId="0" applyFont="1" applyBorder="1" applyAlignment="1">
      <alignment horizontal="left" vertical="center" wrapText="1"/>
    </xf>
    <xf numFmtId="0" fontId="30" fillId="0" borderId="29" xfId="0" applyFont="1" applyBorder="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5"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29" xfId="0" applyFont="1" applyBorder="1" applyAlignment="1">
      <alignment wrapText="1"/>
    </xf>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28" fillId="64" borderId="10" xfId="30" applyFont="1" applyFill="1" applyBorder="1" applyAlignment="1">
      <alignment horizontal="center" vertical="center"/>
    </xf>
    <xf numFmtId="0" fontId="28" fillId="65" borderId="0" xfId="30" applyFont="1" applyFill="1" applyBorder="1" applyAlignment="1">
      <alignment horizontal="center" vertical="center"/>
    </xf>
    <xf numFmtId="0" fontId="28" fillId="65" borderId="45" xfId="30" applyFont="1" applyFill="1" applyBorder="1" applyAlignment="1">
      <alignment horizontal="center" vertical="center"/>
    </xf>
    <xf numFmtId="0" fontId="28" fillId="64" borderId="43" xfId="30" applyFont="1" applyFill="1" applyBorder="1" applyAlignment="1">
      <alignment horizontal="center" vertical="center"/>
    </xf>
    <xf numFmtId="0" fontId="28" fillId="0" borderId="0" xfId="0" applyFont="1" applyAlignment="1">
      <alignment horizontal="left"/>
    </xf>
    <xf numFmtId="0" fontId="28" fillId="0" borderId="0" xfId="0" applyFont="1" applyAlignment="1">
      <alignment wrapText="1"/>
    </xf>
    <xf numFmtId="0" fontId="28" fillId="0" borderId="0" xfId="0" applyFont="1"/>
    <xf numFmtId="0" fontId="28" fillId="64" borderId="43" xfId="0" applyFont="1" applyFill="1" applyBorder="1" applyAlignment="1">
      <alignment horizontal="left"/>
    </xf>
    <xf numFmtId="0" fontId="28" fillId="64" borderId="43" xfId="0" applyFont="1" applyFill="1" applyBorder="1" applyAlignment="1">
      <alignment wrapText="1"/>
    </xf>
    <xf numFmtId="0" fontId="28" fillId="64" borderId="43" xfId="0" applyFont="1" applyFill="1" applyBorder="1"/>
    <xf numFmtId="0" fontId="28" fillId="64" borderId="0" xfId="0" applyFont="1" applyFill="1" applyAlignment="1">
      <alignment horizontal="left"/>
    </xf>
    <xf numFmtId="0" fontId="28" fillId="64" borderId="0" xfId="0" applyFont="1" applyFill="1" applyAlignment="1">
      <alignment wrapText="1"/>
    </xf>
    <xf numFmtId="0" fontId="28" fillId="64" borderId="0" xfId="0" applyFont="1" applyFill="1"/>
    <xf numFmtId="0" fontId="28" fillId="65" borderId="0" xfId="0" applyFont="1" applyFill="1" applyAlignment="1">
      <alignment horizontal="left"/>
    </xf>
    <xf numFmtId="0" fontId="28" fillId="65" borderId="0" xfId="0" applyFont="1" applyFill="1" applyAlignment="1">
      <alignment wrapText="1"/>
    </xf>
    <xf numFmtId="0" fontId="28" fillId="65" borderId="0" xfId="0" applyFont="1" applyFill="1"/>
    <xf numFmtId="0" fontId="28" fillId="0" borderId="44" xfId="0" applyFont="1" applyBorder="1" applyAlignment="1">
      <alignment horizontal="left"/>
    </xf>
    <xf numFmtId="0" fontId="32" fillId="0" borderId="44" xfId="0" applyFont="1" applyBorder="1" applyAlignment="1">
      <alignment horizontal="left"/>
    </xf>
    <xf numFmtId="0" fontId="32" fillId="0" borderId="44" xfId="0" applyFont="1" applyBorder="1" applyAlignment="1">
      <alignment wrapText="1"/>
    </xf>
    <xf numFmtId="0" fontId="32" fillId="62" borderId="44" xfId="0" applyFont="1" applyFill="1" applyBorder="1" applyAlignment="1">
      <alignment horizontal="left"/>
    </xf>
    <xf numFmtId="164" fontId="32" fillId="62" borderId="44" xfId="0" applyNumberFormat="1" applyFont="1" applyFill="1" applyBorder="1" applyAlignment="1">
      <alignment horizontal="left" wrapText="1"/>
    </xf>
    <xf numFmtId="0" fontId="30" fillId="63" borderId="44" xfId="0" applyFont="1" applyFill="1" applyBorder="1" applyAlignment="1">
      <alignment horizontal="left"/>
    </xf>
    <xf numFmtId="164" fontId="28" fillId="0" borderId="44" xfId="0" applyNumberFormat="1" applyFont="1" applyBorder="1" applyAlignment="1">
      <alignment horizontal="left" wrapText="1"/>
    </xf>
    <xf numFmtId="0" fontId="30" fillId="64" borderId="44" xfId="0" applyFont="1" applyFill="1" applyBorder="1" applyAlignment="1">
      <alignment horizontal="left"/>
    </xf>
    <xf numFmtId="0" fontId="30" fillId="65" borderId="44" xfId="0" applyFont="1" applyFill="1" applyBorder="1" applyAlignment="1">
      <alignment horizontal="left"/>
    </xf>
    <xf numFmtId="0" fontId="39" fillId="0" borderId="0" xfId="0" applyFont="1"/>
    <xf numFmtId="0" fontId="30" fillId="66" borderId="14" xfId="30" applyFont="1" applyFill="1" applyBorder="1" applyAlignment="1">
      <alignment horizontal="left" vertical="center" wrapText="1"/>
    </xf>
    <xf numFmtId="0" fontId="38" fillId="0" borderId="8" xfId="0" applyFont="1" applyBorder="1" applyAlignment="1">
      <alignment horizontal="center" vertical="center" wrapText="1"/>
    </xf>
    <xf numFmtId="0" fontId="30" fillId="67" borderId="20" xfId="30" applyFont="1" applyFill="1" applyBorder="1" applyAlignment="1">
      <alignment horizontal="center" vertical="center" wrapText="1"/>
    </xf>
    <xf numFmtId="0" fontId="29" fillId="67" borderId="19" xfId="30" applyFont="1" applyFill="1" applyBorder="1" applyAlignment="1">
      <alignment horizontal="center" vertical="center" wrapText="1"/>
    </xf>
    <xf numFmtId="0" fontId="29" fillId="67" borderId="20" xfId="30" applyFont="1" applyFill="1" applyBorder="1" applyAlignment="1">
      <alignment horizontal="left" vertical="center" wrapText="1"/>
    </xf>
    <xf numFmtId="0" fontId="30" fillId="67" borderId="20" xfId="30" applyFont="1" applyFill="1" applyBorder="1" applyAlignment="1">
      <alignment horizontal="left" vertical="center" wrapText="1"/>
    </xf>
    <xf numFmtId="0" fontId="30" fillId="67" borderId="20" xfId="30" applyNumberFormat="1" applyFont="1" applyFill="1" applyBorder="1" applyAlignment="1">
      <alignment horizontal="center" vertical="center" wrapText="1"/>
    </xf>
    <xf numFmtId="0" fontId="28" fillId="67" borderId="0" xfId="0" applyFont="1" applyFill="1" applyAlignment="1">
      <alignment horizontal="center" vertical="center"/>
    </xf>
    <xf numFmtId="0" fontId="28" fillId="67" borderId="0" xfId="0" applyFont="1" applyFill="1" applyAlignment="1">
      <alignment horizontal="left" vertical="center"/>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28" xfId="30" applyFont="1" applyBorder="1" applyAlignment="1">
      <alignment horizontal="left" vertical="center" wrapText="1"/>
    </xf>
    <xf numFmtId="0" fontId="30" fillId="0" borderId="17" xfId="30" applyFont="1" applyBorder="1" applyAlignment="1">
      <alignment horizontal="left" vertical="center" wrapText="1"/>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29" fillId="0" borderId="14" xfId="30" applyFont="1" applyBorder="1" applyAlignment="1">
      <alignment horizontal="left" vertical="center" wrapText="1"/>
    </xf>
    <xf numFmtId="0" fontId="29" fillId="0" borderId="30"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0"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30" fillId="0" borderId="14" xfId="0" applyFont="1" applyBorder="1" applyAlignment="1">
      <alignment horizontal="center" vertical="center" wrapText="1"/>
    </xf>
    <xf numFmtId="0" fontId="30" fillId="0" borderId="30"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14" xfId="0" applyFont="1" applyBorder="1" applyAlignment="1">
      <alignment horizontal="left" vertical="center" wrapText="1"/>
    </xf>
    <xf numFmtId="0" fontId="30" fillId="0" borderId="8" xfId="0" applyFont="1" applyBorder="1" applyAlignment="1">
      <alignment horizontal="left" vertical="center" wrapText="1"/>
    </xf>
    <xf numFmtId="0" fontId="30" fillId="0" borderId="18" xfId="0" applyFont="1" applyBorder="1" applyAlignment="1">
      <alignment horizontal="left" vertical="center" wrapText="1"/>
    </xf>
    <xf numFmtId="0" fontId="29" fillId="0" borderId="10" xfId="30" applyFont="1" applyBorder="1" applyAlignment="1">
      <alignment horizontal="left" vertical="center" wrapText="1"/>
    </xf>
    <xf numFmtId="0" fontId="30" fillId="0" borderId="28"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31"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29" fillId="0" borderId="13" xfId="30" applyFont="1" applyBorder="1" applyAlignment="1">
      <alignment horizontal="left" vertical="center" wrapText="1"/>
    </xf>
    <xf numFmtId="0" fontId="29" fillId="0" borderId="17"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0" fillId="0" borderId="28" xfId="30" applyNumberFormat="1" applyFont="1" applyBorder="1" applyAlignment="1">
      <alignment vertical="center" wrapText="1"/>
    </xf>
    <xf numFmtId="0" fontId="30" fillId="0" borderId="46" xfId="30" applyNumberFormat="1" applyFont="1" applyBorder="1" applyAlignment="1">
      <alignment vertical="center" wrapText="1"/>
    </xf>
    <xf numFmtId="0" fontId="30" fillId="0" borderId="47" xfId="30" applyFont="1" applyBorder="1" applyAlignment="1">
      <alignment horizontal="left" vertical="center" wrapText="1"/>
    </xf>
    <xf numFmtId="0" fontId="30" fillId="0" borderId="27" xfId="30" applyFont="1" applyBorder="1" applyAlignment="1">
      <alignment horizontal="left" vertical="center" wrapText="1"/>
    </xf>
    <xf numFmtId="0" fontId="30" fillId="0" borderId="27" xfId="30" applyFont="1" applyBorder="1" applyAlignment="1">
      <alignment horizontal="center" vertical="center" wrapText="1"/>
    </xf>
    <xf numFmtId="0" fontId="30" fillId="0" borderId="48" xfId="30" applyFont="1" applyBorder="1" applyAlignment="1">
      <alignment horizontal="center" vertical="center" wrapText="1"/>
    </xf>
    <xf numFmtId="0" fontId="30" fillId="0" borderId="49" xfId="30" applyFont="1" applyBorder="1" applyAlignment="1">
      <alignment horizontal="center" vertical="center" wrapText="1"/>
    </xf>
    <xf numFmtId="0" fontId="30" fillId="0" borderId="50" xfId="30" applyFont="1" applyBorder="1" applyAlignment="1">
      <alignment horizontal="center" vertical="center"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34">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numFmt numFmtId="0" formatCode="General"/>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alignment horizontal="general" vertical="bottom" textRotation="0" wrapText="1" indent="0" justifyLastLine="0" shrinkToFit="0" readingOrder="0"/>
    </dxf>
    <dxf>
      <font>
        <strike val="0"/>
        <outline val="0"/>
        <shadow val="0"/>
        <u val="none"/>
        <vertAlign val="baseline"/>
        <sz val="10"/>
        <color auto="1"/>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33"/>
      <tableStyleElement type="headerRow" dxfId="332"/>
      <tableStyleElement type="totalRow" dxfId="331"/>
      <tableStyleElement type="firstColumn" dxfId="330"/>
      <tableStyleElement type="lastColumn" dxfId="329"/>
      <tableStyleElement type="secondRowStripe" dxfId="328"/>
      <tableStyleElement type="secondColumnStripe" dxfId="327"/>
    </tableStyle>
    <tableStyle name="E_Table2_Green" pivot="0" count="7" xr9:uid="{00000000-0011-0000-FFFF-FFFF01000000}">
      <tableStyleElement type="wholeTable" dxfId="326"/>
      <tableStyleElement type="headerRow" dxfId="325"/>
      <tableStyleElement type="totalRow" dxfId="324"/>
      <tableStyleElement type="firstColumn" dxfId="323"/>
      <tableStyleElement type="lastColumn" dxfId="322"/>
      <tableStyleElement type="secondRowStripe" dxfId="321"/>
      <tableStyleElement type="secondColumnStripe" dxfId="320"/>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CCFFCC"/>
      <color rgb="FFFFCCCC"/>
      <color rgb="FFFF99CC"/>
      <color rgb="FFF9B8AD"/>
      <color rgb="FF005861"/>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22/11/relationships/FeaturePropertyBag" Target="featurePropertyBag/featurePropertyBag.xml"/><Relationship Id="rId14" Type="http://schemas.microsoft.com/office/2006/relationships/vbaProject" Target="vbaProject.bin"/></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14</xdr:col>
      <xdr:colOff>501650</xdr:colOff>
      <xdr:row>2</xdr:row>
      <xdr:rowOff>0</xdr:rowOff>
    </xdr:from>
    <xdr:to>
      <xdr:col>25</xdr:col>
      <xdr:colOff>438150</xdr:colOff>
      <xdr:row>74</xdr:row>
      <xdr:rowOff>101600</xdr:rowOff>
    </xdr:to>
    <xdr:grpSp>
      <xdr:nvGrpSpPr>
        <xdr:cNvPr id="2" name="Group 1">
          <a:extLst>
            <a:ext uri="{FF2B5EF4-FFF2-40B4-BE49-F238E27FC236}">
              <a16:creationId xmlns:a16="http://schemas.microsoft.com/office/drawing/2014/main" id="{747D0486-43D6-49C1-A723-D3E01F617A33}"/>
            </a:ext>
          </a:extLst>
        </xdr:cNvPr>
        <xdr:cNvGrpSpPr>
          <a:grpSpLocks/>
        </xdr:cNvGrpSpPr>
      </xdr:nvGrpSpPr>
      <xdr:grpSpPr bwMode="auto">
        <a:xfrm>
          <a:off x="8822690" y="304800"/>
          <a:ext cx="6474460" cy="11074400"/>
          <a:chOff x="720" y="720"/>
          <a:chExt cx="10466" cy="15398"/>
        </a:xfrm>
      </xdr:grpSpPr>
      <xdr:sp macro="" textlink="">
        <xdr:nvSpPr>
          <xdr:cNvPr id="3" name="Rectangle 2">
            <a:extLst>
              <a:ext uri="{FF2B5EF4-FFF2-40B4-BE49-F238E27FC236}">
                <a16:creationId xmlns:a16="http://schemas.microsoft.com/office/drawing/2014/main" id="{4AA5A426-48E3-C99B-FB03-E9FA33CB92E1}"/>
              </a:ext>
            </a:extLst>
          </xdr:cNvPr>
          <xdr:cNvSpPr>
            <a:spLocks noChangeArrowheads="1"/>
          </xdr:cNvSpPr>
        </xdr:nvSpPr>
        <xdr:spPr bwMode="auto">
          <a:xfrm>
            <a:off x="720" y="1020"/>
            <a:ext cx="10466" cy="14797"/>
          </a:xfrm>
          <a:prstGeom prst="rect">
            <a:avLst/>
          </a:prstGeom>
          <a:solidFill>
            <a:srgbClr val="F7F7F3"/>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4" name="AutoShape 52">
            <a:extLst>
              <a:ext uri="{FF2B5EF4-FFF2-40B4-BE49-F238E27FC236}">
                <a16:creationId xmlns:a16="http://schemas.microsoft.com/office/drawing/2014/main" id="{48515DC3-0AF3-BD78-DE22-93D54304B9EE}"/>
              </a:ext>
            </a:extLst>
          </xdr:cNvPr>
          <xdr:cNvSpPr>
            <a:spLocks/>
          </xdr:cNvSpPr>
        </xdr:nvSpPr>
        <xdr:spPr bwMode="auto">
          <a:xfrm>
            <a:off x="10242" y="11168"/>
            <a:ext cx="936" cy="4324"/>
          </a:xfrm>
          <a:custGeom>
            <a:avLst/>
            <a:gdLst>
              <a:gd name="T0" fmla="+- 0 10341 10243"/>
              <a:gd name="T1" fmla="*/ T0 w 936"/>
              <a:gd name="T2" fmla="+- 0 14525 11169"/>
              <a:gd name="T3" fmla="*/ 14525 h 4324"/>
              <a:gd name="T4" fmla="+- 0 10243 10243"/>
              <a:gd name="T5" fmla="*/ T4 w 936"/>
              <a:gd name="T6" fmla="+- 0 12378 11169"/>
              <a:gd name="T7" fmla="*/ 12378 h 4324"/>
              <a:gd name="T8" fmla="+- 0 10503 10243"/>
              <a:gd name="T9" fmla="*/ T8 w 936"/>
              <a:gd name="T10" fmla="+- 0 11184 11169"/>
              <a:gd name="T11" fmla="*/ 11184 h 4324"/>
              <a:gd name="T12" fmla="+- 0 10490 10243"/>
              <a:gd name="T13" fmla="*/ T12 w 936"/>
              <a:gd name="T14" fmla="+- 0 11190 11169"/>
              <a:gd name="T15" fmla="*/ 11190 h 4324"/>
              <a:gd name="T16" fmla="+- 0 10477 10243"/>
              <a:gd name="T17" fmla="*/ T16 w 936"/>
              <a:gd name="T18" fmla="+- 0 11193 11169"/>
              <a:gd name="T19" fmla="*/ 11193 h 4324"/>
              <a:gd name="T20" fmla="+- 0 10488 10243"/>
              <a:gd name="T21" fmla="*/ T20 w 936"/>
              <a:gd name="T22" fmla="+- 0 11195 11169"/>
              <a:gd name="T23" fmla="*/ 11195 h 4324"/>
              <a:gd name="T24" fmla="+- 0 10474 10243"/>
              <a:gd name="T25" fmla="*/ T24 w 936"/>
              <a:gd name="T26" fmla="+- 0 11191 11169"/>
              <a:gd name="T27" fmla="*/ 11191 h 4324"/>
              <a:gd name="T28" fmla="+- 0 10492 10243"/>
              <a:gd name="T29" fmla="*/ T28 w 936"/>
              <a:gd name="T30" fmla="+- 0 11193 11169"/>
              <a:gd name="T31" fmla="*/ 11193 h 4324"/>
              <a:gd name="T32" fmla="+- 0 10504 10243"/>
              <a:gd name="T33" fmla="*/ T32 w 936"/>
              <a:gd name="T34" fmla="+- 0 11184 11169"/>
              <a:gd name="T35" fmla="*/ 11184 h 4324"/>
              <a:gd name="T36" fmla="+- 0 10496 10243"/>
              <a:gd name="T37" fmla="*/ T36 w 936"/>
              <a:gd name="T38" fmla="+- 0 11221 11169"/>
              <a:gd name="T39" fmla="*/ 11221 h 4324"/>
              <a:gd name="T40" fmla="+- 0 10467 10243"/>
              <a:gd name="T41" fmla="*/ T40 w 936"/>
              <a:gd name="T42" fmla="+- 0 11184 11169"/>
              <a:gd name="T43" fmla="*/ 11184 h 4324"/>
              <a:gd name="T44" fmla="+- 0 10513 10243"/>
              <a:gd name="T45" fmla="*/ T44 w 936"/>
              <a:gd name="T46" fmla="+- 0 11203 11169"/>
              <a:gd name="T47" fmla="*/ 11203 h 4324"/>
              <a:gd name="T48" fmla="+- 0 10463 10243"/>
              <a:gd name="T49" fmla="*/ T48 w 936"/>
              <a:gd name="T50" fmla="+- 0 11182 11169"/>
              <a:gd name="T51" fmla="*/ 11182 h 4324"/>
              <a:gd name="T52" fmla="+- 0 10503 10243"/>
              <a:gd name="T53" fmla="*/ T52 w 936"/>
              <a:gd name="T54" fmla="+- 0 11222 11169"/>
              <a:gd name="T55" fmla="*/ 11222 h 4324"/>
              <a:gd name="T56" fmla="+- 0 10336 10243"/>
              <a:gd name="T57" fmla="*/ T56 w 936"/>
              <a:gd name="T58" fmla="+- 0 15182 11169"/>
              <a:gd name="T59" fmla="*/ 15182 h 4324"/>
              <a:gd name="T60" fmla="+- 0 10253 10243"/>
              <a:gd name="T61" fmla="*/ T60 w 936"/>
              <a:gd name="T62" fmla="+- 0 15492 11169"/>
              <a:gd name="T63" fmla="*/ 15492 h 4324"/>
              <a:gd name="T64" fmla="+- 0 11159 10243"/>
              <a:gd name="T65" fmla="*/ T64 w 936"/>
              <a:gd name="T66" fmla="+- 0 14925 11169"/>
              <a:gd name="T67" fmla="*/ 14925 h 4324"/>
              <a:gd name="T68" fmla="+- 0 10543 10243"/>
              <a:gd name="T69" fmla="*/ T68 w 936"/>
              <a:gd name="T70" fmla="+- 0 14751 11169"/>
              <a:gd name="T71" fmla="*/ 14751 h 4324"/>
              <a:gd name="T72" fmla="+- 0 10673 10243"/>
              <a:gd name="T73" fmla="*/ T72 w 936"/>
              <a:gd name="T74" fmla="+- 0 14606 11169"/>
              <a:gd name="T75" fmla="*/ 14606 h 4324"/>
              <a:gd name="T76" fmla="+- 0 10451 10243"/>
              <a:gd name="T77" fmla="*/ T76 w 936"/>
              <a:gd name="T78" fmla="+- 0 14810 11169"/>
              <a:gd name="T79" fmla="*/ 14810 h 4324"/>
              <a:gd name="T80" fmla="+- 0 10478 10243"/>
              <a:gd name="T81" fmla="*/ T80 w 936"/>
              <a:gd name="T82" fmla="+- 0 15011 11169"/>
              <a:gd name="T83" fmla="*/ 15011 h 4324"/>
              <a:gd name="T84" fmla="+- 0 10467 10243"/>
              <a:gd name="T85" fmla="*/ T84 w 936"/>
              <a:gd name="T86" fmla="+- 0 14431 11169"/>
              <a:gd name="T87" fmla="*/ 14431 h 4324"/>
              <a:gd name="T88" fmla="+- 0 11148 10243"/>
              <a:gd name="T89" fmla="*/ T88 w 936"/>
              <a:gd name="T90" fmla="+- 0 13887 11169"/>
              <a:gd name="T91" fmla="*/ 13887 h 4324"/>
              <a:gd name="T92" fmla="+- 0 10447 10243"/>
              <a:gd name="T93" fmla="*/ T92 w 936"/>
              <a:gd name="T94" fmla="+- 0 14083 11169"/>
              <a:gd name="T95" fmla="*/ 14083 h 4324"/>
              <a:gd name="T96" fmla="+- 0 10467 10243"/>
              <a:gd name="T97" fmla="*/ T96 w 936"/>
              <a:gd name="T98" fmla="+- 0 14322 11169"/>
              <a:gd name="T99" fmla="*/ 14322 h 4324"/>
              <a:gd name="T100" fmla="+- 0 10645 10243"/>
              <a:gd name="T101" fmla="*/ T100 w 936"/>
              <a:gd name="T102" fmla="+- 0 14231 11169"/>
              <a:gd name="T103" fmla="*/ 14231 h 4324"/>
              <a:gd name="T104" fmla="+- 0 10694 10243"/>
              <a:gd name="T105" fmla="*/ T104 w 936"/>
              <a:gd name="T106" fmla="+- 0 13984 11169"/>
              <a:gd name="T107" fmla="*/ 13984 h 4324"/>
              <a:gd name="T108" fmla="+- 0 10664 10243"/>
              <a:gd name="T109" fmla="*/ T108 w 936"/>
              <a:gd name="T110" fmla="+- 0 12469 11169"/>
              <a:gd name="T111" fmla="*/ 12469 h 4324"/>
              <a:gd name="T112" fmla="+- 0 10471 10243"/>
              <a:gd name="T113" fmla="*/ T112 w 936"/>
              <a:gd name="T114" fmla="+- 0 12766 11169"/>
              <a:gd name="T115" fmla="*/ 12766 h 4324"/>
              <a:gd name="T116" fmla="+- 0 10447 10243"/>
              <a:gd name="T117" fmla="*/ T116 w 936"/>
              <a:gd name="T118" fmla="+- 0 13013 11169"/>
              <a:gd name="T119" fmla="*/ 13013 h 4324"/>
              <a:gd name="T120" fmla="+- 0 10467 10243"/>
              <a:gd name="T121" fmla="*/ T120 w 936"/>
              <a:gd name="T122" fmla="+- 0 13251 11169"/>
              <a:gd name="T123" fmla="*/ 13251 h 4324"/>
              <a:gd name="T124" fmla="+- 0 10645 10243"/>
              <a:gd name="T125" fmla="*/ T124 w 936"/>
              <a:gd name="T126" fmla="+- 0 13161 11169"/>
              <a:gd name="T127" fmla="*/ 13161 h 4324"/>
              <a:gd name="T128" fmla="+- 0 10694 10243"/>
              <a:gd name="T129" fmla="*/ T128 w 936"/>
              <a:gd name="T130" fmla="+- 0 12914 11169"/>
              <a:gd name="T131" fmla="*/ 12914 h 4324"/>
              <a:gd name="T132" fmla="+- 0 10626 10243"/>
              <a:gd name="T133" fmla="*/ T132 w 936"/>
              <a:gd name="T134" fmla="+- 0 12808 11169"/>
              <a:gd name="T135" fmla="*/ 12808 h 4324"/>
              <a:gd name="T136" fmla="+- 0 10694 10243"/>
              <a:gd name="T137" fmla="*/ T136 w 936"/>
              <a:gd name="T138" fmla="+- 0 12566 11169"/>
              <a:gd name="T139" fmla="*/ 12566 h 4324"/>
              <a:gd name="T140" fmla="+- 0 10467 10243"/>
              <a:gd name="T141" fmla="*/ T140 w 936"/>
              <a:gd name="T142" fmla="+- 0 12295 11169"/>
              <a:gd name="T143" fmla="*/ 12295 h 4324"/>
              <a:gd name="T144" fmla="+- 0 11166 10243"/>
              <a:gd name="T145" fmla="*/ T144 w 936"/>
              <a:gd name="T146" fmla="+- 0 13499 11169"/>
              <a:gd name="T147" fmla="*/ 13499 h 4324"/>
              <a:gd name="T148" fmla="+- 0 11008 10243"/>
              <a:gd name="T149" fmla="*/ T148 w 936"/>
              <a:gd name="T150" fmla="+- 0 13701 11169"/>
              <a:gd name="T151" fmla="*/ 13701 h 4324"/>
              <a:gd name="T152" fmla="+- 0 10618 10243"/>
              <a:gd name="T153" fmla="*/ T152 w 936"/>
              <a:gd name="T154" fmla="+- 0 13701 11169"/>
              <a:gd name="T155" fmla="*/ 13701 h 4324"/>
              <a:gd name="T156" fmla="+- 0 10670 10243"/>
              <a:gd name="T157" fmla="*/ T156 w 936"/>
              <a:gd name="T158" fmla="+- 0 13438 11169"/>
              <a:gd name="T159" fmla="*/ 13438 h 4324"/>
              <a:gd name="T160" fmla="+- 0 11051 10243"/>
              <a:gd name="T161" fmla="*/ T160 w 936"/>
              <a:gd name="T162" fmla="+- 0 13477 11169"/>
              <a:gd name="T163" fmla="*/ 13477 h 4324"/>
              <a:gd name="T164" fmla="+- 0 10670 10243"/>
              <a:gd name="T165" fmla="*/ T164 w 936"/>
              <a:gd name="T166" fmla="+- 0 13343 11169"/>
              <a:gd name="T167" fmla="*/ 13343 h 4324"/>
              <a:gd name="T168" fmla="+- 0 10492 10243"/>
              <a:gd name="T169" fmla="*/ T168 w 936"/>
              <a:gd name="T170" fmla="+- 0 13714 11169"/>
              <a:gd name="T171" fmla="*/ 13714 h 4324"/>
              <a:gd name="T172" fmla="+- 0 11134 10243"/>
              <a:gd name="T173" fmla="*/ T172 w 936"/>
              <a:gd name="T174" fmla="+- 0 13714 11169"/>
              <a:gd name="T175" fmla="*/ 13714 h 4324"/>
              <a:gd name="T176" fmla="+- 0 11090 10243"/>
              <a:gd name="T177" fmla="*/ T176 w 936"/>
              <a:gd name="T178" fmla="+- 0 11777 11169"/>
              <a:gd name="T179" fmla="*/ 11777 h 4324"/>
              <a:gd name="T180" fmla="+- 0 10956 10243"/>
              <a:gd name="T181" fmla="*/ T180 w 936"/>
              <a:gd name="T182" fmla="+- 0 11830 11169"/>
              <a:gd name="T183" fmla="*/ 11830 h 4324"/>
              <a:gd name="T184" fmla="+- 0 11089 10243"/>
              <a:gd name="T185" fmla="*/ T184 w 936"/>
              <a:gd name="T186" fmla="+- 0 11992 11169"/>
              <a:gd name="T187" fmla="*/ 11992 h 4324"/>
              <a:gd name="T188" fmla="+- 0 10670 10243"/>
              <a:gd name="T189" fmla="*/ T188 w 936"/>
              <a:gd name="T190" fmla="+- 0 12101 11169"/>
              <a:gd name="T191" fmla="*/ 12101 h 4324"/>
              <a:gd name="T192" fmla="+- 0 10535 10243"/>
              <a:gd name="T193" fmla="*/ T192 w 936"/>
              <a:gd name="T194" fmla="+- 0 11978 11169"/>
              <a:gd name="T195" fmla="*/ 11978 h 4324"/>
              <a:gd name="T196" fmla="+- 0 10694 10243"/>
              <a:gd name="T197" fmla="*/ T196 w 936"/>
              <a:gd name="T198" fmla="+- 0 11819 11169"/>
              <a:gd name="T199" fmla="*/ 11819 h 4324"/>
              <a:gd name="T200" fmla="+- 0 10459 10243"/>
              <a:gd name="T201" fmla="*/ T200 w 936"/>
              <a:gd name="T202" fmla="+- 0 11890 11169"/>
              <a:gd name="T203" fmla="*/ 11890 h 4324"/>
              <a:gd name="T204" fmla="+- 0 10956 10243"/>
              <a:gd name="T205" fmla="*/ T204 w 936"/>
              <a:gd name="T206" fmla="+- 0 12195 11169"/>
              <a:gd name="T207" fmla="*/ 12195 h 4324"/>
              <a:gd name="T208" fmla="+- 0 11161 10243"/>
              <a:gd name="T209" fmla="*/ T208 w 936"/>
              <a:gd name="T210" fmla="+- 0 11351 11169"/>
              <a:gd name="T211" fmla="*/ 11351 h 4324"/>
              <a:gd name="T212" fmla="+- 0 10785 10243"/>
              <a:gd name="T213" fmla="*/ T212 w 936"/>
              <a:gd name="T214" fmla="+- 0 11364 11169"/>
              <a:gd name="T215" fmla="*/ 11364 h 4324"/>
              <a:gd name="T216" fmla="+- 0 10565 10243"/>
              <a:gd name="T217" fmla="*/ T216 w 936"/>
              <a:gd name="T218" fmla="+- 0 11501 11169"/>
              <a:gd name="T219" fmla="*/ 11501 h 4324"/>
              <a:gd name="T220" fmla="+- 0 10634 10243"/>
              <a:gd name="T221" fmla="*/ T220 w 936"/>
              <a:gd name="T222" fmla="+- 0 11317 11169"/>
              <a:gd name="T223" fmla="*/ 11317 h 4324"/>
              <a:gd name="T224" fmla="+- 0 10601 10243"/>
              <a:gd name="T225" fmla="*/ T224 w 936"/>
              <a:gd name="T226" fmla="+- 0 11234 11169"/>
              <a:gd name="T227" fmla="*/ 11234 h 4324"/>
              <a:gd name="T228" fmla="+- 0 10554 10243"/>
              <a:gd name="T229" fmla="*/ T228 w 936"/>
              <a:gd name="T230" fmla="+- 0 11614 11169"/>
              <a:gd name="T231" fmla="*/ 11614 h 4324"/>
              <a:gd name="T232" fmla="+- 0 10900 10243"/>
              <a:gd name="T233" fmla="*/ T232 w 936"/>
              <a:gd name="T234" fmla="+- 0 11368 11169"/>
              <a:gd name="T235" fmla="*/ 11368 h 4324"/>
              <a:gd name="T236" fmla="+- 0 11084 10243"/>
              <a:gd name="T237" fmla="*/ T236 w 936"/>
              <a:gd name="T238" fmla="+- 0 11436 11169"/>
              <a:gd name="T239" fmla="*/ 11436 h 4324"/>
              <a:gd name="T240" fmla="+- 0 10929 10243"/>
              <a:gd name="T241" fmla="*/ T240 w 936"/>
              <a:gd name="T242" fmla="+- 0 11574 11169"/>
              <a:gd name="T243" fmla="*/ 11574 h 4324"/>
              <a:gd name="T244" fmla="+- 0 11126 10243"/>
              <a:gd name="T245" fmla="*/ T244 w 936"/>
              <a:gd name="T246" fmla="+- 0 11591 11169"/>
              <a:gd name="T247" fmla="*/ 11591 h 4324"/>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 ang="0">
                <a:pos x="T237" y="T239"/>
              </a:cxn>
              <a:cxn ang="0">
                <a:pos x="T241" y="T243"/>
              </a:cxn>
              <a:cxn ang="0">
                <a:pos x="T245" y="T247"/>
              </a:cxn>
            </a:cxnLst>
            <a:rect l="0" t="0" r="r" b="b"/>
            <a:pathLst>
              <a:path w="936" h="4324">
                <a:moveTo>
                  <a:pt x="108" y="3255"/>
                </a:moveTo>
                <a:lnTo>
                  <a:pt x="98" y="3244"/>
                </a:lnTo>
                <a:lnTo>
                  <a:pt x="10" y="3244"/>
                </a:lnTo>
                <a:lnTo>
                  <a:pt x="0" y="3255"/>
                </a:lnTo>
                <a:lnTo>
                  <a:pt x="0" y="3345"/>
                </a:lnTo>
                <a:lnTo>
                  <a:pt x="10" y="3356"/>
                </a:lnTo>
                <a:lnTo>
                  <a:pt x="98" y="3356"/>
                </a:lnTo>
                <a:lnTo>
                  <a:pt x="108" y="3345"/>
                </a:lnTo>
                <a:lnTo>
                  <a:pt x="108" y="3255"/>
                </a:lnTo>
                <a:close/>
                <a:moveTo>
                  <a:pt x="108" y="1118"/>
                </a:moveTo>
                <a:lnTo>
                  <a:pt x="98" y="1108"/>
                </a:lnTo>
                <a:lnTo>
                  <a:pt x="10" y="1108"/>
                </a:lnTo>
                <a:lnTo>
                  <a:pt x="0" y="1118"/>
                </a:lnTo>
                <a:lnTo>
                  <a:pt x="0" y="1209"/>
                </a:lnTo>
                <a:lnTo>
                  <a:pt x="10" y="1219"/>
                </a:lnTo>
                <a:lnTo>
                  <a:pt x="98" y="1219"/>
                </a:lnTo>
                <a:lnTo>
                  <a:pt x="108" y="1209"/>
                </a:lnTo>
                <a:lnTo>
                  <a:pt x="108" y="1118"/>
                </a:lnTo>
                <a:close/>
                <a:moveTo>
                  <a:pt x="261" y="15"/>
                </a:moveTo>
                <a:lnTo>
                  <a:pt x="261" y="15"/>
                </a:lnTo>
                <a:lnTo>
                  <a:pt x="260" y="15"/>
                </a:lnTo>
                <a:lnTo>
                  <a:pt x="258" y="16"/>
                </a:lnTo>
                <a:lnTo>
                  <a:pt x="253" y="16"/>
                </a:lnTo>
                <a:lnTo>
                  <a:pt x="251" y="16"/>
                </a:lnTo>
                <a:lnTo>
                  <a:pt x="248" y="18"/>
                </a:lnTo>
                <a:lnTo>
                  <a:pt x="247" y="20"/>
                </a:lnTo>
                <a:lnTo>
                  <a:pt x="247" y="23"/>
                </a:lnTo>
                <a:lnTo>
                  <a:pt x="247" y="21"/>
                </a:lnTo>
                <a:lnTo>
                  <a:pt x="246" y="20"/>
                </a:lnTo>
                <a:lnTo>
                  <a:pt x="246" y="19"/>
                </a:lnTo>
                <a:lnTo>
                  <a:pt x="245" y="18"/>
                </a:lnTo>
                <a:lnTo>
                  <a:pt x="245" y="34"/>
                </a:lnTo>
                <a:lnTo>
                  <a:pt x="234" y="34"/>
                </a:lnTo>
                <a:lnTo>
                  <a:pt x="234" y="26"/>
                </a:lnTo>
                <a:lnTo>
                  <a:pt x="234" y="24"/>
                </a:lnTo>
                <a:lnTo>
                  <a:pt x="236" y="21"/>
                </a:lnTo>
                <a:lnTo>
                  <a:pt x="237" y="20"/>
                </a:lnTo>
                <a:lnTo>
                  <a:pt x="242" y="20"/>
                </a:lnTo>
                <a:lnTo>
                  <a:pt x="244" y="21"/>
                </a:lnTo>
                <a:lnTo>
                  <a:pt x="244" y="22"/>
                </a:lnTo>
                <a:lnTo>
                  <a:pt x="245" y="25"/>
                </a:lnTo>
                <a:lnTo>
                  <a:pt x="245" y="26"/>
                </a:lnTo>
                <a:lnTo>
                  <a:pt x="245" y="34"/>
                </a:lnTo>
                <a:lnTo>
                  <a:pt x="245" y="18"/>
                </a:lnTo>
                <a:lnTo>
                  <a:pt x="244" y="16"/>
                </a:lnTo>
                <a:lnTo>
                  <a:pt x="242" y="15"/>
                </a:lnTo>
                <a:lnTo>
                  <a:pt x="235" y="15"/>
                </a:lnTo>
                <a:lnTo>
                  <a:pt x="233" y="17"/>
                </a:lnTo>
                <a:lnTo>
                  <a:pt x="231" y="22"/>
                </a:lnTo>
                <a:lnTo>
                  <a:pt x="230" y="24"/>
                </a:lnTo>
                <a:lnTo>
                  <a:pt x="230" y="39"/>
                </a:lnTo>
                <a:lnTo>
                  <a:pt x="261" y="39"/>
                </a:lnTo>
                <a:lnTo>
                  <a:pt x="261" y="34"/>
                </a:lnTo>
                <a:lnTo>
                  <a:pt x="249" y="34"/>
                </a:lnTo>
                <a:lnTo>
                  <a:pt x="249" y="26"/>
                </a:lnTo>
                <a:lnTo>
                  <a:pt x="249" y="24"/>
                </a:lnTo>
                <a:lnTo>
                  <a:pt x="250" y="23"/>
                </a:lnTo>
                <a:lnTo>
                  <a:pt x="251" y="21"/>
                </a:lnTo>
                <a:lnTo>
                  <a:pt x="254" y="20"/>
                </a:lnTo>
                <a:lnTo>
                  <a:pt x="260" y="20"/>
                </a:lnTo>
                <a:lnTo>
                  <a:pt x="261" y="20"/>
                </a:lnTo>
                <a:lnTo>
                  <a:pt x="261" y="15"/>
                </a:lnTo>
                <a:close/>
                <a:moveTo>
                  <a:pt x="274" y="20"/>
                </a:moveTo>
                <a:lnTo>
                  <a:pt x="271" y="13"/>
                </a:lnTo>
                <a:lnTo>
                  <a:pt x="270" y="12"/>
                </a:lnTo>
                <a:lnTo>
                  <a:pt x="270" y="34"/>
                </a:lnTo>
                <a:lnTo>
                  <a:pt x="268" y="40"/>
                </a:lnTo>
                <a:lnTo>
                  <a:pt x="258" y="50"/>
                </a:lnTo>
                <a:lnTo>
                  <a:pt x="253" y="52"/>
                </a:lnTo>
                <a:lnTo>
                  <a:pt x="239" y="52"/>
                </a:lnTo>
                <a:lnTo>
                  <a:pt x="233" y="50"/>
                </a:lnTo>
                <a:lnTo>
                  <a:pt x="224" y="40"/>
                </a:lnTo>
                <a:lnTo>
                  <a:pt x="222" y="34"/>
                </a:lnTo>
                <a:lnTo>
                  <a:pt x="222" y="21"/>
                </a:lnTo>
                <a:lnTo>
                  <a:pt x="224" y="16"/>
                </a:lnTo>
                <a:lnTo>
                  <a:pt x="224" y="15"/>
                </a:lnTo>
                <a:lnTo>
                  <a:pt x="233" y="6"/>
                </a:lnTo>
                <a:lnTo>
                  <a:pt x="239" y="4"/>
                </a:lnTo>
                <a:lnTo>
                  <a:pt x="253" y="4"/>
                </a:lnTo>
                <a:lnTo>
                  <a:pt x="258" y="6"/>
                </a:lnTo>
                <a:lnTo>
                  <a:pt x="268" y="15"/>
                </a:lnTo>
                <a:lnTo>
                  <a:pt x="270" y="21"/>
                </a:lnTo>
                <a:lnTo>
                  <a:pt x="270" y="34"/>
                </a:lnTo>
                <a:lnTo>
                  <a:pt x="270" y="12"/>
                </a:lnTo>
                <a:lnTo>
                  <a:pt x="262" y="4"/>
                </a:lnTo>
                <a:lnTo>
                  <a:pt x="260" y="2"/>
                </a:lnTo>
                <a:lnTo>
                  <a:pt x="254" y="0"/>
                </a:lnTo>
                <a:lnTo>
                  <a:pt x="238" y="0"/>
                </a:lnTo>
                <a:lnTo>
                  <a:pt x="231" y="2"/>
                </a:lnTo>
                <a:lnTo>
                  <a:pt x="220" y="13"/>
                </a:lnTo>
                <a:lnTo>
                  <a:pt x="218" y="20"/>
                </a:lnTo>
                <a:lnTo>
                  <a:pt x="218" y="36"/>
                </a:lnTo>
                <a:lnTo>
                  <a:pt x="220" y="42"/>
                </a:lnTo>
                <a:lnTo>
                  <a:pt x="231" y="53"/>
                </a:lnTo>
                <a:lnTo>
                  <a:pt x="238" y="56"/>
                </a:lnTo>
                <a:lnTo>
                  <a:pt x="254" y="56"/>
                </a:lnTo>
                <a:lnTo>
                  <a:pt x="260" y="53"/>
                </a:lnTo>
                <a:lnTo>
                  <a:pt x="261" y="52"/>
                </a:lnTo>
                <a:lnTo>
                  <a:pt x="271" y="42"/>
                </a:lnTo>
                <a:lnTo>
                  <a:pt x="274" y="36"/>
                </a:lnTo>
                <a:lnTo>
                  <a:pt x="274" y="20"/>
                </a:lnTo>
                <a:close/>
                <a:moveTo>
                  <a:pt x="916" y="4023"/>
                </a:moveTo>
                <a:lnTo>
                  <a:pt x="905" y="4013"/>
                </a:lnTo>
                <a:lnTo>
                  <a:pt x="93" y="4013"/>
                </a:lnTo>
                <a:lnTo>
                  <a:pt x="93" y="3815"/>
                </a:lnTo>
                <a:lnTo>
                  <a:pt x="82" y="3805"/>
                </a:lnTo>
                <a:lnTo>
                  <a:pt x="10" y="3805"/>
                </a:lnTo>
                <a:lnTo>
                  <a:pt x="0" y="3815"/>
                </a:lnTo>
                <a:lnTo>
                  <a:pt x="0" y="3828"/>
                </a:lnTo>
                <a:lnTo>
                  <a:pt x="0" y="4313"/>
                </a:lnTo>
                <a:lnTo>
                  <a:pt x="10" y="4323"/>
                </a:lnTo>
                <a:lnTo>
                  <a:pt x="82" y="4323"/>
                </a:lnTo>
                <a:lnTo>
                  <a:pt x="93" y="4313"/>
                </a:lnTo>
                <a:lnTo>
                  <a:pt x="93" y="4117"/>
                </a:lnTo>
                <a:lnTo>
                  <a:pt x="905" y="4117"/>
                </a:lnTo>
                <a:lnTo>
                  <a:pt x="916" y="4106"/>
                </a:lnTo>
                <a:lnTo>
                  <a:pt x="916" y="4023"/>
                </a:lnTo>
                <a:close/>
                <a:moveTo>
                  <a:pt x="916" y="3756"/>
                </a:moveTo>
                <a:lnTo>
                  <a:pt x="905" y="3746"/>
                </a:lnTo>
                <a:lnTo>
                  <a:pt x="450" y="3746"/>
                </a:lnTo>
                <a:lnTo>
                  <a:pt x="401" y="3740"/>
                </a:lnTo>
                <a:lnTo>
                  <a:pt x="350" y="3719"/>
                </a:lnTo>
                <a:lnTo>
                  <a:pt x="308" y="3681"/>
                </a:lnTo>
                <a:lnTo>
                  <a:pt x="292" y="3622"/>
                </a:lnTo>
                <a:lnTo>
                  <a:pt x="300" y="3582"/>
                </a:lnTo>
                <a:lnTo>
                  <a:pt x="323" y="3554"/>
                </a:lnTo>
                <a:lnTo>
                  <a:pt x="359" y="3538"/>
                </a:lnTo>
                <a:lnTo>
                  <a:pt x="404" y="3533"/>
                </a:lnTo>
                <a:lnTo>
                  <a:pt x="430" y="3533"/>
                </a:lnTo>
                <a:lnTo>
                  <a:pt x="440" y="3522"/>
                </a:lnTo>
                <a:lnTo>
                  <a:pt x="440" y="3447"/>
                </a:lnTo>
                <a:lnTo>
                  <a:pt x="430" y="3437"/>
                </a:lnTo>
                <a:lnTo>
                  <a:pt x="417" y="3437"/>
                </a:lnTo>
                <a:lnTo>
                  <a:pt x="356" y="3437"/>
                </a:lnTo>
                <a:lnTo>
                  <a:pt x="298" y="3448"/>
                </a:lnTo>
                <a:lnTo>
                  <a:pt x="249" y="3478"/>
                </a:lnTo>
                <a:lnTo>
                  <a:pt x="216" y="3526"/>
                </a:lnTo>
                <a:lnTo>
                  <a:pt x="204" y="3589"/>
                </a:lnTo>
                <a:lnTo>
                  <a:pt x="208" y="3641"/>
                </a:lnTo>
                <a:lnTo>
                  <a:pt x="222" y="3684"/>
                </a:lnTo>
                <a:lnTo>
                  <a:pt x="247" y="3718"/>
                </a:lnTo>
                <a:lnTo>
                  <a:pt x="286" y="3746"/>
                </a:lnTo>
                <a:lnTo>
                  <a:pt x="235" y="3746"/>
                </a:lnTo>
                <a:lnTo>
                  <a:pt x="224" y="3756"/>
                </a:lnTo>
                <a:lnTo>
                  <a:pt x="224" y="3831"/>
                </a:lnTo>
                <a:lnTo>
                  <a:pt x="235" y="3842"/>
                </a:lnTo>
                <a:lnTo>
                  <a:pt x="905" y="3842"/>
                </a:lnTo>
                <a:lnTo>
                  <a:pt x="916" y="3831"/>
                </a:lnTo>
                <a:lnTo>
                  <a:pt x="916" y="3756"/>
                </a:lnTo>
                <a:close/>
                <a:moveTo>
                  <a:pt x="916" y="3262"/>
                </a:moveTo>
                <a:lnTo>
                  <a:pt x="905" y="3252"/>
                </a:lnTo>
                <a:lnTo>
                  <a:pt x="235" y="3252"/>
                </a:lnTo>
                <a:lnTo>
                  <a:pt x="224" y="3262"/>
                </a:lnTo>
                <a:lnTo>
                  <a:pt x="224" y="3337"/>
                </a:lnTo>
                <a:lnTo>
                  <a:pt x="235" y="3348"/>
                </a:lnTo>
                <a:lnTo>
                  <a:pt x="905" y="3348"/>
                </a:lnTo>
                <a:lnTo>
                  <a:pt x="916" y="3337"/>
                </a:lnTo>
                <a:lnTo>
                  <a:pt x="916" y="3262"/>
                </a:lnTo>
                <a:close/>
                <a:moveTo>
                  <a:pt x="916" y="2729"/>
                </a:moveTo>
                <a:lnTo>
                  <a:pt x="905" y="2718"/>
                </a:lnTo>
                <a:lnTo>
                  <a:pt x="567" y="2718"/>
                </a:lnTo>
                <a:lnTo>
                  <a:pt x="421" y="2718"/>
                </a:lnTo>
                <a:lnTo>
                  <a:pt x="344" y="2728"/>
                </a:lnTo>
                <a:lnTo>
                  <a:pt x="284" y="2755"/>
                </a:lnTo>
                <a:lnTo>
                  <a:pt x="240" y="2797"/>
                </a:lnTo>
                <a:lnTo>
                  <a:pt x="213" y="2851"/>
                </a:lnTo>
                <a:lnTo>
                  <a:pt x="204" y="2914"/>
                </a:lnTo>
                <a:lnTo>
                  <a:pt x="210" y="2971"/>
                </a:lnTo>
                <a:lnTo>
                  <a:pt x="226" y="3014"/>
                </a:lnTo>
                <a:lnTo>
                  <a:pt x="251" y="3045"/>
                </a:lnTo>
                <a:lnTo>
                  <a:pt x="282" y="3067"/>
                </a:lnTo>
                <a:lnTo>
                  <a:pt x="235" y="3067"/>
                </a:lnTo>
                <a:lnTo>
                  <a:pt x="224" y="3078"/>
                </a:lnTo>
                <a:lnTo>
                  <a:pt x="224" y="3153"/>
                </a:lnTo>
                <a:lnTo>
                  <a:pt x="235" y="3163"/>
                </a:lnTo>
                <a:lnTo>
                  <a:pt x="905" y="3163"/>
                </a:lnTo>
                <a:lnTo>
                  <a:pt x="916" y="3153"/>
                </a:lnTo>
                <a:lnTo>
                  <a:pt x="916" y="3078"/>
                </a:lnTo>
                <a:lnTo>
                  <a:pt x="905" y="3067"/>
                </a:lnTo>
                <a:lnTo>
                  <a:pt x="451" y="3067"/>
                </a:lnTo>
                <a:lnTo>
                  <a:pt x="402" y="3062"/>
                </a:lnTo>
                <a:lnTo>
                  <a:pt x="350" y="3043"/>
                </a:lnTo>
                <a:lnTo>
                  <a:pt x="309" y="3004"/>
                </a:lnTo>
                <a:lnTo>
                  <a:pt x="292" y="2938"/>
                </a:lnTo>
                <a:lnTo>
                  <a:pt x="306" y="2875"/>
                </a:lnTo>
                <a:lnTo>
                  <a:pt x="344" y="2838"/>
                </a:lnTo>
                <a:lnTo>
                  <a:pt x="396" y="2820"/>
                </a:lnTo>
                <a:lnTo>
                  <a:pt x="451" y="2815"/>
                </a:lnTo>
                <a:lnTo>
                  <a:pt x="905" y="2815"/>
                </a:lnTo>
                <a:lnTo>
                  <a:pt x="916" y="2805"/>
                </a:lnTo>
                <a:lnTo>
                  <a:pt x="916" y="2729"/>
                </a:lnTo>
                <a:close/>
                <a:moveTo>
                  <a:pt x="916" y="1311"/>
                </a:moveTo>
                <a:lnTo>
                  <a:pt x="905" y="1300"/>
                </a:lnTo>
                <a:lnTo>
                  <a:pt x="893" y="1300"/>
                </a:lnTo>
                <a:lnTo>
                  <a:pt x="421" y="1300"/>
                </a:lnTo>
                <a:lnTo>
                  <a:pt x="344" y="1310"/>
                </a:lnTo>
                <a:lnTo>
                  <a:pt x="284" y="1337"/>
                </a:lnTo>
                <a:lnTo>
                  <a:pt x="240" y="1379"/>
                </a:lnTo>
                <a:lnTo>
                  <a:pt x="213" y="1433"/>
                </a:lnTo>
                <a:lnTo>
                  <a:pt x="204" y="1496"/>
                </a:lnTo>
                <a:lnTo>
                  <a:pt x="210" y="1553"/>
                </a:lnTo>
                <a:lnTo>
                  <a:pt x="228" y="1597"/>
                </a:lnTo>
                <a:lnTo>
                  <a:pt x="254" y="1631"/>
                </a:lnTo>
                <a:lnTo>
                  <a:pt x="287" y="1657"/>
                </a:lnTo>
                <a:lnTo>
                  <a:pt x="308" y="1671"/>
                </a:lnTo>
                <a:lnTo>
                  <a:pt x="263" y="1701"/>
                </a:lnTo>
                <a:lnTo>
                  <a:pt x="230" y="1741"/>
                </a:lnTo>
                <a:lnTo>
                  <a:pt x="210" y="1789"/>
                </a:lnTo>
                <a:lnTo>
                  <a:pt x="204" y="1844"/>
                </a:lnTo>
                <a:lnTo>
                  <a:pt x="210" y="1901"/>
                </a:lnTo>
                <a:lnTo>
                  <a:pt x="226" y="1943"/>
                </a:lnTo>
                <a:lnTo>
                  <a:pt x="251" y="1975"/>
                </a:lnTo>
                <a:lnTo>
                  <a:pt x="282" y="1997"/>
                </a:lnTo>
                <a:lnTo>
                  <a:pt x="235" y="1997"/>
                </a:lnTo>
                <a:lnTo>
                  <a:pt x="224" y="2007"/>
                </a:lnTo>
                <a:lnTo>
                  <a:pt x="224" y="2082"/>
                </a:lnTo>
                <a:lnTo>
                  <a:pt x="235" y="2093"/>
                </a:lnTo>
                <a:lnTo>
                  <a:pt x="905" y="2093"/>
                </a:lnTo>
                <a:lnTo>
                  <a:pt x="916" y="2082"/>
                </a:lnTo>
                <a:lnTo>
                  <a:pt x="916" y="2007"/>
                </a:lnTo>
                <a:lnTo>
                  <a:pt x="905" y="1997"/>
                </a:lnTo>
                <a:lnTo>
                  <a:pt x="451" y="1997"/>
                </a:lnTo>
                <a:lnTo>
                  <a:pt x="402" y="1992"/>
                </a:lnTo>
                <a:lnTo>
                  <a:pt x="350" y="1973"/>
                </a:lnTo>
                <a:lnTo>
                  <a:pt x="309" y="1933"/>
                </a:lnTo>
                <a:lnTo>
                  <a:pt x="292" y="1868"/>
                </a:lnTo>
                <a:lnTo>
                  <a:pt x="306" y="1805"/>
                </a:lnTo>
                <a:lnTo>
                  <a:pt x="344" y="1768"/>
                </a:lnTo>
                <a:lnTo>
                  <a:pt x="396" y="1750"/>
                </a:lnTo>
                <a:lnTo>
                  <a:pt x="451" y="1745"/>
                </a:lnTo>
                <a:lnTo>
                  <a:pt x="893" y="1745"/>
                </a:lnTo>
                <a:lnTo>
                  <a:pt x="906" y="1744"/>
                </a:lnTo>
                <a:lnTo>
                  <a:pt x="916" y="1734"/>
                </a:lnTo>
                <a:lnTo>
                  <a:pt x="916" y="1659"/>
                </a:lnTo>
                <a:lnTo>
                  <a:pt x="905" y="1648"/>
                </a:lnTo>
                <a:lnTo>
                  <a:pt x="428" y="1648"/>
                </a:lnTo>
                <a:lnTo>
                  <a:pt x="383" y="1639"/>
                </a:lnTo>
                <a:lnTo>
                  <a:pt x="338" y="1617"/>
                </a:lnTo>
                <a:lnTo>
                  <a:pt x="305" y="1579"/>
                </a:lnTo>
                <a:lnTo>
                  <a:pt x="292" y="1520"/>
                </a:lnTo>
                <a:lnTo>
                  <a:pt x="306" y="1457"/>
                </a:lnTo>
                <a:lnTo>
                  <a:pt x="344" y="1420"/>
                </a:lnTo>
                <a:lnTo>
                  <a:pt x="396" y="1402"/>
                </a:lnTo>
                <a:lnTo>
                  <a:pt x="451" y="1397"/>
                </a:lnTo>
                <a:lnTo>
                  <a:pt x="905" y="1397"/>
                </a:lnTo>
                <a:lnTo>
                  <a:pt x="916" y="1387"/>
                </a:lnTo>
                <a:lnTo>
                  <a:pt x="916" y="1311"/>
                </a:lnTo>
                <a:close/>
                <a:moveTo>
                  <a:pt x="916" y="1126"/>
                </a:moveTo>
                <a:lnTo>
                  <a:pt x="905" y="1116"/>
                </a:lnTo>
                <a:lnTo>
                  <a:pt x="235" y="1116"/>
                </a:lnTo>
                <a:lnTo>
                  <a:pt x="224" y="1126"/>
                </a:lnTo>
                <a:lnTo>
                  <a:pt x="224" y="1201"/>
                </a:lnTo>
                <a:lnTo>
                  <a:pt x="235" y="1211"/>
                </a:lnTo>
                <a:lnTo>
                  <a:pt x="905" y="1211"/>
                </a:lnTo>
                <a:lnTo>
                  <a:pt x="916" y="1201"/>
                </a:lnTo>
                <a:lnTo>
                  <a:pt x="916" y="1126"/>
                </a:lnTo>
                <a:close/>
                <a:moveTo>
                  <a:pt x="935" y="2406"/>
                </a:moveTo>
                <a:lnTo>
                  <a:pt x="923" y="2330"/>
                </a:lnTo>
                <a:lnTo>
                  <a:pt x="892" y="2269"/>
                </a:lnTo>
                <a:lnTo>
                  <a:pt x="891" y="2267"/>
                </a:lnTo>
                <a:lnTo>
                  <a:pt x="849" y="2224"/>
                </a:lnTo>
                <a:lnTo>
                  <a:pt x="849" y="2406"/>
                </a:lnTo>
                <a:lnTo>
                  <a:pt x="838" y="2460"/>
                </a:lnTo>
                <a:lnTo>
                  <a:pt x="808" y="2503"/>
                </a:lnTo>
                <a:lnTo>
                  <a:pt x="765" y="2532"/>
                </a:lnTo>
                <a:lnTo>
                  <a:pt x="713" y="2543"/>
                </a:lnTo>
                <a:lnTo>
                  <a:pt x="590" y="2543"/>
                </a:lnTo>
                <a:lnTo>
                  <a:pt x="510" y="2543"/>
                </a:lnTo>
                <a:lnTo>
                  <a:pt x="427" y="2543"/>
                </a:lnTo>
                <a:lnTo>
                  <a:pt x="375" y="2532"/>
                </a:lnTo>
                <a:lnTo>
                  <a:pt x="332" y="2503"/>
                </a:lnTo>
                <a:lnTo>
                  <a:pt x="302" y="2460"/>
                </a:lnTo>
                <a:lnTo>
                  <a:pt x="292" y="2406"/>
                </a:lnTo>
                <a:lnTo>
                  <a:pt x="302" y="2351"/>
                </a:lnTo>
                <a:lnTo>
                  <a:pt x="332" y="2308"/>
                </a:lnTo>
                <a:lnTo>
                  <a:pt x="375" y="2279"/>
                </a:lnTo>
                <a:lnTo>
                  <a:pt x="427" y="2269"/>
                </a:lnTo>
                <a:lnTo>
                  <a:pt x="510" y="2269"/>
                </a:lnTo>
                <a:lnTo>
                  <a:pt x="590" y="2269"/>
                </a:lnTo>
                <a:lnTo>
                  <a:pt x="713" y="2269"/>
                </a:lnTo>
                <a:lnTo>
                  <a:pt x="765" y="2279"/>
                </a:lnTo>
                <a:lnTo>
                  <a:pt x="808" y="2308"/>
                </a:lnTo>
                <a:lnTo>
                  <a:pt x="838" y="2351"/>
                </a:lnTo>
                <a:lnTo>
                  <a:pt x="849" y="2406"/>
                </a:lnTo>
                <a:lnTo>
                  <a:pt x="849" y="2224"/>
                </a:lnTo>
                <a:lnTo>
                  <a:pt x="842" y="2217"/>
                </a:lnTo>
                <a:lnTo>
                  <a:pt x="781" y="2186"/>
                </a:lnTo>
                <a:lnTo>
                  <a:pt x="713" y="2174"/>
                </a:lnTo>
                <a:lnTo>
                  <a:pt x="427" y="2174"/>
                </a:lnTo>
                <a:lnTo>
                  <a:pt x="359" y="2186"/>
                </a:lnTo>
                <a:lnTo>
                  <a:pt x="298" y="2217"/>
                </a:lnTo>
                <a:lnTo>
                  <a:pt x="249" y="2267"/>
                </a:lnTo>
                <a:lnTo>
                  <a:pt x="217" y="2330"/>
                </a:lnTo>
                <a:lnTo>
                  <a:pt x="205" y="2406"/>
                </a:lnTo>
                <a:lnTo>
                  <a:pt x="217" y="2481"/>
                </a:lnTo>
                <a:lnTo>
                  <a:pt x="249" y="2545"/>
                </a:lnTo>
                <a:lnTo>
                  <a:pt x="298" y="2594"/>
                </a:lnTo>
                <a:lnTo>
                  <a:pt x="359" y="2626"/>
                </a:lnTo>
                <a:lnTo>
                  <a:pt x="427" y="2637"/>
                </a:lnTo>
                <a:lnTo>
                  <a:pt x="713" y="2637"/>
                </a:lnTo>
                <a:lnTo>
                  <a:pt x="781" y="2626"/>
                </a:lnTo>
                <a:lnTo>
                  <a:pt x="842" y="2594"/>
                </a:lnTo>
                <a:lnTo>
                  <a:pt x="891" y="2545"/>
                </a:lnTo>
                <a:lnTo>
                  <a:pt x="892" y="2543"/>
                </a:lnTo>
                <a:lnTo>
                  <a:pt x="923" y="2481"/>
                </a:lnTo>
                <a:lnTo>
                  <a:pt x="935" y="2406"/>
                </a:lnTo>
                <a:close/>
                <a:moveTo>
                  <a:pt x="935" y="795"/>
                </a:moveTo>
                <a:lnTo>
                  <a:pt x="924" y="721"/>
                </a:lnTo>
                <a:lnTo>
                  <a:pt x="893" y="658"/>
                </a:lnTo>
                <a:lnTo>
                  <a:pt x="847" y="608"/>
                </a:lnTo>
                <a:lnTo>
                  <a:pt x="789" y="575"/>
                </a:lnTo>
                <a:lnTo>
                  <a:pt x="723" y="564"/>
                </a:lnTo>
                <a:lnTo>
                  <a:pt x="700" y="564"/>
                </a:lnTo>
                <a:lnTo>
                  <a:pt x="690" y="574"/>
                </a:lnTo>
                <a:lnTo>
                  <a:pt x="690" y="650"/>
                </a:lnTo>
                <a:lnTo>
                  <a:pt x="700" y="661"/>
                </a:lnTo>
                <a:lnTo>
                  <a:pt x="713" y="661"/>
                </a:lnTo>
                <a:lnTo>
                  <a:pt x="723" y="661"/>
                </a:lnTo>
                <a:lnTo>
                  <a:pt x="772" y="672"/>
                </a:lnTo>
                <a:lnTo>
                  <a:pt x="812" y="701"/>
                </a:lnTo>
                <a:lnTo>
                  <a:pt x="839" y="744"/>
                </a:lnTo>
                <a:lnTo>
                  <a:pt x="849" y="795"/>
                </a:lnTo>
                <a:lnTo>
                  <a:pt x="848" y="809"/>
                </a:lnTo>
                <a:lnTo>
                  <a:pt x="846" y="823"/>
                </a:lnTo>
                <a:lnTo>
                  <a:pt x="842" y="836"/>
                </a:lnTo>
                <a:lnTo>
                  <a:pt x="838" y="849"/>
                </a:lnTo>
                <a:lnTo>
                  <a:pt x="817" y="883"/>
                </a:lnTo>
                <a:lnTo>
                  <a:pt x="788" y="909"/>
                </a:lnTo>
                <a:lnTo>
                  <a:pt x="753" y="926"/>
                </a:lnTo>
                <a:lnTo>
                  <a:pt x="713" y="932"/>
                </a:lnTo>
                <a:lnTo>
                  <a:pt x="427" y="932"/>
                </a:lnTo>
                <a:lnTo>
                  <a:pt x="387" y="926"/>
                </a:lnTo>
                <a:lnTo>
                  <a:pt x="352" y="909"/>
                </a:lnTo>
                <a:lnTo>
                  <a:pt x="323" y="883"/>
                </a:lnTo>
                <a:lnTo>
                  <a:pt x="302" y="849"/>
                </a:lnTo>
                <a:lnTo>
                  <a:pt x="298" y="836"/>
                </a:lnTo>
                <a:lnTo>
                  <a:pt x="294" y="823"/>
                </a:lnTo>
                <a:lnTo>
                  <a:pt x="292" y="809"/>
                </a:lnTo>
                <a:lnTo>
                  <a:pt x="292" y="795"/>
                </a:lnTo>
                <a:lnTo>
                  <a:pt x="302" y="744"/>
                </a:lnTo>
                <a:lnTo>
                  <a:pt x="329" y="701"/>
                </a:lnTo>
                <a:lnTo>
                  <a:pt x="368" y="672"/>
                </a:lnTo>
                <a:lnTo>
                  <a:pt x="417" y="661"/>
                </a:lnTo>
                <a:lnTo>
                  <a:pt x="440" y="661"/>
                </a:lnTo>
                <a:lnTo>
                  <a:pt x="451" y="650"/>
                </a:lnTo>
                <a:lnTo>
                  <a:pt x="451" y="574"/>
                </a:lnTo>
                <a:lnTo>
                  <a:pt x="440" y="564"/>
                </a:lnTo>
                <a:lnTo>
                  <a:pt x="417" y="564"/>
                </a:lnTo>
                <a:lnTo>
                  <a:pt x="351" y="575"/>
                </a:lnTo>
                <a:lnTo>
                  <a:pt x="293" y="608"/>
                </a:lnTo>
                <a:lnTo>
                  <a:pt x="247" y="658"/>
                </a:lnTo>
                <a:lnTo>
                  <a:pt x="216" y="721"/>
                </a:lnTo>
                <a:lnTo>
                  <a:pt x="205" y="795"/>
                </a:lnTo>
                <a:lnTo>
                  <a:pt x="217" y="870"/>
                </a:lnTo>
                <a:lnTo>
                  <a:pt x="249" y="934"/>
                </a:lnTo>
                <a:lnTo>
                  <a:pt x="298" y="983"/>
                </a:lnTo>
                <a:lnTo>
                  <a:pt x="359" y="1015"/>
                </a:lnTo>
                <a:lnTo>
                  <a:pt x="427" y="1026"/>
                </a:lnTo>
                <a:lnTo>
                  <a:pt x="713" y="1026"/>
                </a:lnTo>
                <a:lnTo>
                  <a:pt x="781" y="1015"/>
                </a:lnTo>
                <a:lnTo>
                  <a:pt x="842" y="983"/>
                </a:lnTo>
                <a:lnTo>
                  <a:pt x="891" y="934"/>
                </a:lnTo>
                <a:lnTo>
                  <a:pt x="923" y="870"/>
                </a:lnTo>
                <a:lnTo>
                  <a:pt x="935" y="795"/>
                </a:lnTo>
                <a:close/>
                <a:moveTo>
                  <a:pt x="935" y="269"/>
                </a:moveTo>
                <a:lnTo>
                  <a:pt x="918" y="182"/>
                </a:lnTo>
                <a:lnTo>
                  <a:pt x="874" y="118"/>
                </a:lnTo>
                <a:lnTo>
                  <a:pt x="811" y="77"/>
                </a:lnTo>
                <a:lnTo>
                  <a:pt x="740" y="63"/>
                </a:lnTo>
                <a:lnTo>
                  <a:pt x="680" y="71"/>
                </a:lnTo>
                <a:lnTo>
                  <a:pt x="628" y="96"/>
                </a:lnTo>
                <a:lnTo>
                  <a:pt x="582" y="136"/>
                </a:lnTo>
                <a:lnTo>
                  <a:pt x="542" y="195"/>
                </a:lnTo>
                <a:lnTo>
                  <a:pt x="483" y="300"/>
                </a:lnTo>
                <a:lnTo>
                  <a:pt x="463" y="328"/>
                </a:lnTo>
                <a:lnTo>
                  <a:pt x="442" y="348"/>
                </a:lnTo>
                <a:lnTo>
                  <a:pt x="418" y="360"/>
                </a:lnTo>
                <a:lnTo>
                  <a:pt x="391" y="364"/>
                </a:lnTo>
                <a:lnTo>
                  <a:pt x="352" y="355"/>
                </a:lnTo>
                <a:lnTo>
                  <a:pt x="322" y="332"/>
                </a:lnTo>
                <a:lnTo>
                  <a:pt x="302" y="300"/>
                </a:lnTo>
                <a:lnTo>
                  <a:pt x="295" y="264"/>
                </a:lnTo>
                <a:lnTo>
                  <a:pt x="300" y="225"/>
                </a:lnTo>
                <a:lnTo>
                  <a:pt x="314" y="194"/>
                </a:lnTo>
                <a:lnTo>
                  <a:pt x="337" y="172"/>
                </a:lnTo>
                <a:lnTo>
                  <a:pt x="383" y="156"/>
                </a:lnTo>
                <a:lnTo>
                  <a:pt x="391" y="148"/>
                </a:lnTo>
                <a:lnTo>
                  <a:pt x="396" y="139"/>
                </a:lnTo>
                <a:lnTo>
                  <a:pt x="397" y="128"/>
                </a:lnTo>
                <a:lnTo>
                  <a:pt x="391" y="86"/>
                </a:lnTo>
                <a:lnTo>
                  <a:pt x="389" y="80"/>
                </a:lnTo>
                <a:lnTo>
                  <a:pt x="384" y="72"/>
                </a:lnTo>
                <a:lnTo>
                  <a:pt x="374" y="66"/>
                </a:lnTo>
                <a:lnTo>
                  <a:pt x="358" y="65"/>
                </a:lnTo>
                <a:lnTo>
                  <a:pt x="304" y="79"/>
                </a:lnTo>
                <a:lnTo>
                  <a:pt x="255" y="113"/>
                </a:lnTo>
                <a:lnTo>
                  <a:pt x="219" y="174"/>
                </a:lnTo>
                <a:lnTo>
                  <a:pt x="205" y="269"/>
                </a:lnTo>
                <a:lnTo>
                  <a:pt x="217" y="339"/>
                </a:lnTo>
                <a:lnTo>
                  <a:pt x="253" y="401"/>
                </a:lnTo>
                <a:lnTo>
                  <a:pt x="311" y="445"/>
                </a:lnTo>
                <a:lnTo>
                  <a:pt x="391" y="462"/>
                </a:lnTo>
                <a:lnTo>
                  <a:pt x="420" y="460"/>
                </a:lnTo>
                <a:lnTo>
                  <a:pt x="463" y="446"/>
                </a:lnTo>
                <a:lnTo>
                  <a:pt x="513" y="415"/>
                </a:lnTo>
                <a:lnTo>
                  <a:pt x="560" y="357"/>
                </a:lnTo>
                <a:lnTo>
                  <a:pt x="631" y="236"/>
                </a:lnTo>
                <a:lnTo>
                  <a:pt x="657" y="199"/>
                </a:lnTo>
                <a:lnTo>
                  <a:pt x="684" y="177"/>
                </a:lnTo>
                <a:lnTo>
                  <a:pt x="711" y="166"/>
                </a:lnTo>
                <a:lnTo>
                  <a:pt x="740" y="164"/>
                </a:lnTo>
                <a:lnTo>
                  <a:pt x="777" y="170"/>
                </a:lnTo>
                <a:lnTo>
                  <a:pt x="809" y="190"/>
                </a:lnTo>
                <a:lnTo>
                  <a:pt x="832" y="223"/>
                </a:lnTo>
                <a:lnTo>
                  <a:pt x="841" y="267"/>
                </a:lnTo>
                <a:lnTo>
                  <a:pt x="833" y="319"/>
                </a:lnTo>
                <a:lnTo>
                  <a:pt x="808" y="357"/>
                </a:lnTo>
                <a:lnTo>
                  <a:pt x="769" y="381"/>
                </a:lnTo>
                <a:lnTo>
                  <a:pt x="715" y="389"/>
                </a:lnTo>
                <a:lnTo>
                  <a:pt x="701" y="390"/>
                </a:lnTo>
                <a:lnTo>
                  <a:pt x="691" y="396"/>
                </a:lnTo>
                <a:lnTo>
                  <a:pt x="686" y="405"/>
                </a:lnTo>
                <a:lnTo>
                  <a:pt x="684" y="420"/>
                </a:lnTo>
                <a:lnTo>
                  <a:pt x="684" y="463"/>
                </a:lnTo>
                <a:lnTo>
                  <a:pt x="684" y="469"/>
                </a:lnTo>
                <a:lnTo>
                  <a:pt x="687" y="489"/>
                </a:lnTo>
                <a:lnTo>
                  <a:pt x="714" y="489"/>
                </a:lnTo>
                <a:lnTo>
                  <a:pt x="818" y="470"/>
                </a:lnTo>
                <a:lnTo>
                  <a:pt x="883" y="422"/>
                </a:lnTo>
                <a:lnTo>
                  <a:pt x="918" y="362"/>
                </a:lnTo>
                <a:lnTo>
                  <a:pt x="932" y="306"/>
                </a:lnTo>
                <a:lnTo>
                  <a:pt x="935" y="269"/>
                </a:lnTo>
                <a:close/>
              </a:path>
            </a:pathLst>
          </a:custGeom>
          <a:solidFill>
            <a:srgbClr val="FAFAF8"/>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Rectangle 4">
            <a:extLst>
              <a:ext uri="{FF2B5EF4-FFF2-40B4-BE49-F238E27FC236}">
                <a16:creationId xmlns:a16="http://schemas.microsoft.com/office/drawing/2014/main" id="{C124ABFA-306B-6494-2F90-6BDAC4012F4D}"/>
              </a:ext>
            </a:extLst>
          </xdr:cNvPr>
          <xdr:cNvSpPr>
            <a:spLocks noChangeArrowheads="1"/>
          </xdr:cNvSpPr>
        </xdr:nvSpPr>
        <xdr:spPr bwMode="auto">
          <a:xfrm>
            <a:off x="720" y="720"/>
            <a:ext cx="10466" cy="301"/>
          </a:xfrm>
          <a:prstGeom prst="rect">
            <a:avLst/>
          </a:prstGeom>
          <a:solidFill>
            <a:srgbClr val="003A6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6" name="Rectangle 5">
            <a:extLst>
              <a:ext uri="{FF2B5EF4-FFF2-40B4-BE49-F238E27FC236}">
                <a16:creationId xmlns:a16="http://schemas.microsoft.com/office/drawing/2014/main" id="{CA13F92B-D3A3-CD8B-ED6A-54B1D455ECC9}"/>
              </a:ext>
            </a:extLst>
          </xdr:cNvPr>
          <xdr:cNvSpPr>
            <a:spLocks noChangeArrowheads="1"/>
          </xdr:cNvSpPr>
        </xdr:nvSpPr>
        <xdr:spPr bwMode="auto">
          <a:xfrm>
            <a:off x="720" y="15817"/>
            <a:ext cx="10466" cy="301"/>
          </a:xfrm>
          <a:prstGeom prst="rect">
            <a:avLst/>
          </a:prstGeom>
          <a:solidFill>
            <a:srgbClr val="F96741"/>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15</xdr:col>
      <xdr:colOff>298450</xdr:colOff>
      <xdr:row>7</xdr:row>
      <xdr:rowOff>127000</xdr:rowOff>
    </xdr:from>
    <xdr:to>
      <xdr:col>24</xdr:col>
      <xdr:colOff>488950</xdr:colOff>
      <xdr:row>68</xdr:row>
      <xdr:rowOff>0</xdr:rowOff>
    </xdr:to>
    <xdr:sp macro="" textlink="">
      <xdr:nvSpPr>
        <xdr:cNvPr id="7" name="Text Box 1057828363">
          <a:extLst>
            <a:ext uri="{FF2B5EF4-FFF2-40B4-BE49-F238E27FC236}">
              <a16:creationId xmlns:a16="http://schemas.microsoft.com/office/drawing/2014/main" id="{BC1F21F4-BB93-4F09-9789-25B669A9167B}"/>
            </a:ext>
          </a:extLst>
        </xdr:cNvPr>
        <xdr:cNvSpPr txBox="1"/>
      </xdr:nvSpPr>
      <xdr:spPr>
        <a:xfrm>
          <a:off x="9442450" y="1238250"/>
          <a:ext cx="5676900" cy="9556750"/>
        </a:xfrm>
        <a:prstGeom prst="rect">
          <a:avLst/>
        </a:prstGeom>
        <a:no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Lepingu üksikasjad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Klient</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Euroopa Komisjoni struktuurireformide toe peadirektoraat (DG REFORM).</a:t>
          </a: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Kasusaaja: Eesti Vabariigi Keskkonnaamet, Kliimaministeeriumi täitevasutus looduskaitse valdkonnas.   </a:t>
          </a: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Lepingu viitenumber:</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REFORM/SC2022/101;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rakendatud raamlepingu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SRSS/2018/01/FWC/002</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raames.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Lisatingimused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Käesolevat projekti rahastab Euroopa Liit tehnilise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toe</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rahastamisvahendi kaudu ja seda rakendab Trinomics koostöös Euroopa Komisjoniga. Selle sisu eest vastutavad ainult autorid. Käesolevas dokumendis väljendatud seisukohti ei saa mingil juhul pidada Euroopa Liidu ametliku arvamuse väljenduseks.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Esitleb</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Trinomics B.V.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Mauritsweg 44</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3012 JV Rotterdam</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Holland</a:t>
          </a: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Kontaktisikud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(irati.artola@trinomics.eu)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Dr. Maha Cziesielski (maha.cziesielski@trinomics.eu)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Autorid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Graeme Nicholls, Erik Gerritsen, Dr. Maha Cziesielski, Toomas Pallo, Pille Antons, Gatis Eriņš, Teele Kaljurand, Merle Kuris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Rahastaja</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Projekti rahastas Euroopa Liit tehnilise toe rahastamisvahendi kaudu, mida haldab Euroopa Komisjoni struktuurireformide toe peadirektoraat</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a:t>
          </a:r>
        </a:p>
        <a:p>
          <a:pPr algn="just">
            <a:lnSpc>
              <a:spcPct val="150000"/>
            </a:lnSpc>
            <a:spcAft>
              <a:spcPts val="800"/>
            </a:spcAft>
          </a:pP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Kuupäev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Rotterdam,</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22/03/2024</a:t>
          </a: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6350</xdr:colOff>
      <xdr:row>1</xdr:row>
      <xdr:rowOff>101600</xdr:rowOff>
    </xdr:from>
    <xdr:to>
      <xdr:col>14</xdr:col>
      <xdr:colOff>196850</xdr:colOff>
      <xdr:row>75</xdr:row>
      <xdr:rowOff>25400</xdr:rowOff>
    </xdr:to>
    <xdr:sp macro="" textlink="">
      <xdr:nvSpPr>
        <xdr:cNvPr id="8" name="TextBox 7">
          <a:extLst>
            <a:ext uri="{FF2B5EF4-FFF2-40B4-BE49-F238E27FC236}">
              <a16:creationId xmlns:a16="http://schemas.microsoft.com/office/drawing/2014/main" id="{5BD20DFE-C5FD-4B0E-9A00-EFC085C1EDF3}"/>
            </a:ext>
          </a:extLst>
        </xdr:cNvPr>
        <xdr:cNvSpPr txBox="1"/>
      </xdr:nvSpPr>
      <xdr:spPr>
        <a:xfrm>
          <a:off x="1225550" y="260350"/>
          <a:ext cx="7505700" cy="11671300"/>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2</xdr:col>
      <xdr:colOff>107950</xdr:colOff>
      <xdr:row>2</xdr:row>
      <xdr:rowOff>25400</xdr:rowOff>
    </xdr:from>
    <xdr:to>
      <xdr:col>14</xdr:col>
      <xdr:colOff>165100</xdr:colOff>
      <xdr:row>6</xdr:row>
      <xdr:rowOff>52704</xdr:rowOff>
    </xdr:to>
    <xdr:grpSp>
      <xdr:nvGrpSpPr>
        <xdr:cNvPr id="9" name="Group 8">
          <a:extLst>
            <a:ext uri="{FF2B5EF4-FFF2-40B4-BE49-F238E27FC236}">
              <a16:creationId xmlns:a16="http://schemas.microsoft.com/office/drawing/2014/main" id="{F0586DB4-4FF1-4D31-8474-AD3E4710751F}"/>
            </a:ext>
          </a:extLst>
        </xdr:cNvPr>
        <xdr:cNvGrpSpPr/>
      </xdr:nvGrpSpPr>
      <xdr:grpSpPr>
        <a:xfrm>
          <a:off x="1296670" y="330200"/>
          <a:ext cx="7189470" cy="636904"/>
          <a:chOff x="0" y="0"/>
          <a:chExt cx="6451600" cy="661035"/>
        </a:xfrm>
      </xdr:grpSpPr>
      <xdr:sp macro="" textlink="">
        <xdr:nvSpPr>
          <xdr:cNvPr id="10" name="Rectangle 9">
            <a:extLst>
              <a:ext uri="{FF2B5EF4-FFF2-40B4-BE49-F238E27FC236}">
                <a16:creationId xmlns:a16="http://schemas.microsoft.com/office/drawing/2014/main" id="{89C021A6-0D2C-0F07-4ED0-7BD82BC992E9}"/>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9CBDD41-BE67-0703-CF87-A2D1C58D894E}"/>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4</xdr:col>
      <xdr:colOff>203200</xdr:colOff>
      <xdr:row>8</xdr:row>
      <xdr:rowOff>6350</xdr:rowOff>
    </xdr:from>
    <xdr:to>
      <xdr:col>6</xdr:col>
      <xdr:colOff>336550</xdr:colOff>
      <xdr:row>13</xdr:row>
      <xdr:rowOff>111760</xdr:rowOff>
    </xdr:to>
    <xdr:pic>
      <xdr:nvPicPr>
        <xdr:cNvPr id="12" name="Picture 11" descr="European Union Logo Vector (.AI) Free Download">
          <a:extLst>
            <a:ext uri="{FF2B5EF4-FFF2-40B4-BE49-F238E27FC236}">
              <a16:creationId xmlns:a16="http://schemas.microsoft.com/office/drawing/2014/main" id="{184924C0-4C98-4947-979A-56786627CB30}"/>
            </a:ext>
          </a:extLst>
        </xdr:cNvPr>
        <xdr:cNvPicPr/>
      </xdr:nvPicPr>
      <xdr:blipFill>
        <a:blip xmlns:r="http://schemas.openxmlformats.org/officeDocument/2006/relationships" r:embed="rId1"/>
        <a:srcRect/>
        <a:stretch>
          <a:fillRect/>
        </a:stretch>
      </xdr:blipFill>
      <xdr:spPr>
        <a:xfrm>
          <a:off x="2641600" y="1276350"/>
          <a:ext cx="1352550" cy="899160"/>
        </a:xfrm>
        <a:prstGeom prst="rect">
          <a:avLst/>
        </a:prstGeom>
        <a:ln/>
      </xdr:spPr>
    </xdr:pic>
    <xdr:clientData/>
  </xdr:twoCellAnchor>
  <xdr:twoCellAnchor>
    <xdr:from>
      <xdr:col>6</xdr:col>
      <xdr:colOff>368300</xdr:colOff>
      <xdr:row>7</xdr:row>
      <xdr:rowOff>120650</xdr:rowOff>
    </xdr:from>
    <xdr:to>
      <xdr:col>13</xdr:col>
      <xdr:colOff>43815</xdr:colOff>
      <xdr:row>13</xdr:row>
      <xdr:rowOff>127000</xdr:rowOff>
    </xdr:to>
    <xdr:sp macro="" textlink="">
      <xdr:nvSpPr>
        <xdr:cNvPr id="13" name="Rectangle 12">
          <a:extLst>
            <a:ext uri="{FF2B5EF4-FFF2-40B4-BE49-F238E27FC236}">
              <a16:creationId xmlns:a16="http://schemas.microsoft.com/office/drawing/2014/main" id="{1577689E-1BFC-4EE0-9D02-25AAF79AEBD0}"/>
            </a:ext>
          </a:extLst>
        </xdr:cNvPr>
        <xdr:cNvSpPr/>
      </xdr:nvSpPr>
      <xdr:spPr>
        <a:xfrm>
          <a:off x="4025900" y="1231900"/>
          <a:ext cx="3942715" cy="958850"/>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n-US"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 aruanne koostati Euroopa Liidu rahalisel toetusel tehnilise abi rahastamisvahendi kaudu ja koostöös Euroopa Komisjoni struktuurireformide toetamise peadirektoraadiga. Selle sisu eest vastutab(vad) ainuisikuliselt autor(id). Käesolevas aruandes väljendatud seisukohti ei saa lugeda Euroopa Liidu ametliku arvamuse väljenduseks.</a:t>
          </a:r>
        </a:p>
        <a:p>
          <a:pPr algn="l">
            <a:lnSpc>
              <a:spcPct val="120000"/>
            </a:lnSpc>
            <a:spcAft>
              <a:spcPts val="800"/>
            </a:spcAft>
          </a:pPr>
          <a:r>
            <a:rPr lang="en-US" sz="8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501650</xdr:colOff>
      <xdr:row>17</xdr:row>
      <xdr:rowOff>146050</xdr:rowOff>
    </xdr:from>
    <xdr:to>
      <xdr:col>13</xdr:col>
      <xdr:colOff>323850</xdr:colOff>
      <xdr:row>35</xdr:row>
      <xdr:rowOff>12700</xdr:rowOff>
    </xdr:to>
    <xdr:sp macro="" textlink="">
      <xdr:nvSpPr>
        <xdr:cNvPr id="14" name="TextBox 13">
          <a:extLst>
            <a:ext uri="{FF2B5EF4-FFF2-40B4-BE49-F238E27FC236}">
              <a16:creationId xmlns:a16="http://schemas.microsoft.com/office/drawing/2014/main" id="{D4500ED7-B7C1-4E8A-B94A-EAFEC2CEDA82}"/>
            </a:ext>
          </a:extLst>
        </xdr:cNvPr>
        <xdr:cNvSpPr txBox="1"/>
      </xdr:nvSpPr>
      <xdr:spPr>
        <a:xfrm>
          <a:off x="1720850" y="2844800"/>
          <a:ext cx="6527800" cy="272415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3200">
              <a:solidFill>
                <a:srgbClr val="002C54"/>
              </a:solidFill>
              <a:effectLst/>
              <a:latin typeface="Montserrat Light" panose="00000400000000000000" pitchFamily="2" charset="0"/>
              <a:ea typeface="+mn-ea"/>
              <a:cs typeface="+mn-cs"/>
            </a:rPr>
            <a:t>Elurikkuse kaitsemeetmete tulemuslikkuse hindamise raamistik Eestis</a:t>
          </a:r>
        </a:p>
        <a:p>
          <a:endParaRPr lang="et-EE" sz="800">
            <a:solidFill>
              <a:schemeClr val="tx1"/>
            </a:solidFill>
          </a:endParaRPr>
        </a:p>
      </xdr:txBody>
    </xdr:sp>
    <xdr:clientData/>
  </xdr:twoCellAnchor>
  <xdr:twoCellAnchor>
    <xdr:from>
      <xdr:col>4</xdr:col>
      <xdr:colOff>495300</xdr:colOff>
      <xdr:row>37</xdr:row>
      <xdr:rowOff>63500</xdr:rowOff>
    </xdr:from>
    <xdr:to>
      <xdr:col>11</xdr:col>
      <xdr:colOff>463550</xdr:colOff>
      <xdr:row>45</xdr:row>
      <xdr:rowOff>101600</xdr:rowOff>
    </xdr:to>
    <xdr:sp macro="" textlink="">
      <xdr:nvSpPr>
        <xdr:cNvPr id="15" name="TextBox 14">
          <a:extLst>
            <a:ext uri="{FF2B5EF4-FFF2-40B4-BE49-F238E27FC236}">
              <a16:creationId xmlns:a16="http://schemas.microsoft.com/office/drawing/2014/main" id="{22F2CBDA-9307-4CFA-8259-7C9579372303}"/>
            </a:ext>
          </a:extLst>
        </xdr:cNvPr>
        <xdr:cNvSpPr txBox="1"/>
      </xdr:nvSpPr>
      <xdr:spPr>
        <a:xfrm>
          <a:off x="2933700" y="5937250"/>
          <a:ext cx="4235450" cy="130810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PAME hindamistabel</a:t>
          </a:r>
        </a:p>
        <a:p>
          <a:pPr algn="ctr">
            <a:lnSpc>
              <a:spcPct val="107000"/>
            </a:lnSpc>
            <a:spcAft>
              <a:spcPts val="800"/>
            </a:spcAft>
          </a:pPr>
          <a:endParaRPr lang="et-EE" sz="3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endParaRPr>
        </a:p>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Lõplik</a:t>
          </a:r>
        </a:p>
        <a:p>
          <a:endParaRPr lang="et-EE" sz="1800">
            <a:solidFill>
              <a:schemeClr val="tx1"/>
            </a:solidFill>
          </a:endParaRPr>
        </a:p>
      </xdr:txBody>
    </xdr:sp>
    <xdr:clientData/>
  </xdr:twoCellAnchor>
  <xdr:twoCellAnchor>
    <xdr:from>
      <xdr:col>6</xdr:col>
      <xdr:colOff>31750</xdr:colOff>
      <xdr:row>50</xdr:row>
      <xdr:rowOff>158742</xdr:rowOff>
    </xdr:from>
    <xdr:to>
      <xdr:col>10</xdr:col>
      <xdr:colOff>273050</xdr:colOff>
      <xdr:row>54</xdr:row>
      <xdr:rowOff>27926</xdr:rowOff>
    </xdr:to>
    <xdr:grpSp>
      <xdr:nvGrpSpPr>
        <xdr:cNvPr id="16" name="Group 15">
          <a:extLst>
            <a:ext uri="{FF2B5EF4-FFF2-40B4-BE49-F238E27FC236}">
              <a16:creationId xmlns:a16="http://schemas.microsoft.com/office/drawing/2014/main" id="{FAA8D322-0734-4600-AA6F-878EA5140CDE}"/>
            </a:ext>
          </a:extLst>
        </xdr:cNvPr>
        <xdr:cNvGrpSpPr>
          <a:grpSpLocks/>
        </xdr:cNvGrpSpPr>
      </xdr:nvGrpSpPr>
      <xdr:grpSpPr bwMode="auto">
        <a:xfrm>
          <a:off x="3597910" y="7771122"/>
          <a:ext cx="2618740" cy="486404"/>
          <a:chOff x="3741" y="13507"/>
          <a:chExt cx="4424" cy="830"/>
        </a:xfrm>
      </xdr:grpSpPr>
      <xdr:sp macro="" textlink="">
        <xdr:nvSpPr>
          <xdr:cNvPr id="17" name="AutoShape 3">
            <a:extLst>
              <a:ext uri="{FF2B5EF4-FFF2-40B4-BE49-F238E27FC236}">
                <a16:creationId xmlns:a16="http://schemas.microsoft.com/office/drawing/2014/main" id="{DBB3E342-4332-78AD-6377-09A74CB89B9B}"/>
              </a:ext>
            </a:extLst>
          </xdr:cNvPr>
          <xdr:cNvSpPr>
            <a:spLocks/>
          </xdr:cNvSpPr>
        </xdr:nvSpPr>
        <xdr:spPr bwMode="auto">
          <a:xfrm>
            <a:off x="3741" y="13549"/>
            <a:ext cx="3456" cy="748"/>
          </a:xfrm>
          <a:custGeom>
            <a:avLst/>
            <a:gdLst>
              <a:gd name="T0" fmla="+- 0 3749 3741"/>
              <a:gd name="T1" fmla="*/ T0 w 3456"/>
              <a:gd name="T2" fmla="+- 0 445 371"/>
              <a:gd name="T3" fmla="*/ 445 h 748"/>
              <a:gd name="T4" fmla="+- 0 4147 3741"/>
              <a:gd name="T5" fmla="*/ T4 w 3456"/>
              <a:gd name="T6" fmla="+- 0 445 371"/>
              <a:gd name="T7" fmla="*/ 445 h 748"/>
              <a:gd name="T8" fmla="+- 0 4328 3741"/>
              <a:gd name="T9" fmla="*/ T8 w 3456"/>
              <a:gd name="T10" fmla="+- 0 534 371"/>
              <a:gd name="T11" fmla="*/ 534 h 748"/>
              <a:gd name="T12" fmla="+- 0 4134 3741"/>
              <a:gd name="T13" fmla="*/ T12 w 3456"/>
              <a:gd name="T14" fmla="+- 0 550 371"/>
              <a:gd name="T15" fmla="*/ 550 h 748"/>
              <a:gd name="T16" fmla="+- 0 4207 3741"/>
              <a:gd name="T17" fmla="*/ T16 w 3456"/>
              <a:gd name="T18" fmla="+- 0 692 371"/>
              <a:gd name="T19" fmla="*/ 692 h 748"/>
              <a:gd name="T20" fmla="+- 0 4373 3741"/>
              <a:gd name="T21" fmla="*/ T20 w 3456"/>
              <a:gd name="T22" fmla="+- 0 694 371"/>
              <a:gd name="T23" fmla="*/ 694 h 748"/>
              <a:gd name="T24" fmla="+- 0 4597 3741"/>
              <a:gd name="T25" fmla="*/ T24 w 3456"/>
              <a:gd name="T26" fmla="+- 0 559 371"/>
              <a:gd name="T27" fmla="*/ 559 h 748"/>
              <a:gd name="T28" fmla="+- 0 4597 3741"/>
              <a:gd name="T29" fmla="*/ T28 w 3456"/>
              <a:gd name="T30" fmla="+- 0 1095 371"/>
              <a:gd name="T31" fmla="*/ 1095 h 748"/>
              <a:gd name="T32" fmla="+- 0 4523 3741"/>
              <a:gd name="T33" fmla="*/ T32 w 3456"/>
              <a:gd name="T34" fmla="+- 0 457 371"/>
              <a:gd name="T35" fmla="*/ 457 h 748"/>
              <a:gd name="T36" fmla="+- 0 4929 3741"/>
              <a:gd name="T37" fmla="*/ T36 w 3456"/>
              <a:gd name="T38" fmla="+- 0 545 371"/>
              <a:gd name="T39" fmla="*/ 545 h 748"/>
              <a:gd name="T40" fmla="+- 0 4737 3741"/>
              <a:gd name="T41" fmla="*/ T40 w 3456"/>
              <a:gd name="T42" fmla="+- 0 550 371"/>
              <a:gd name="T43" fmla="*/ 550 h 748"/>
              <a:gd name="T44" fmla="+- 0 4745 3741"/>
              <a:gd name="T45" fmla="*/ T44 w 3456"/>
              <a:gd name="T46" fmla="+- 0 731 371"/>
              <a:gd name="T47" fmla="*/ 731 h 748"/>
              <a:gd name="T48" fmla="+- 0 4943 3741"/>
              <a:gd name="T49" fmla="*/ T48 w 3456"/>
              <a:gd name="T50" fmla="+- 0 687 371"/>
              <a:gd name="T51" fmla="*/ 687 h 748"/>
              <a:gd name="T52" fmla="+- 0 5024 3741"/>
              <a:gd name="T53" fmla="*/ T52 w 3456"/>
              <a:gd name="T54" fmla="+- 0 707 371"/>
              <a:gd name="T55" fmla="*/ 707 h 748"/>
              <a:gd name="T56" fmla="+- 0 5383 3741"/>
              <a:gd name="T57" fmla="*/ T56 w 3456"/>
              <a:gd name="T58" fmla="+- 0 778 371"/>
              <a:gd name="T59" fmla="*/ 778 h 748"/>
              <a:gd name="T60" fmla="+- 0 5230 3741"/>
              <a:gd name="T61" fmla="*/ T60 w 3456"/>
              <a:gd name="T62" fmla="+- 0 1040 371"/>
              <a:gd name="T63" fmla="*/ 1040 h 748"/>
              <a:gd name="T64" fmla="+- 0 5173 3741"/>
              <a:gd name="T65" fmla="*/ T64 w 3456"/>
              <a:gd name="T66" fmla="+- 0 671 371"/>
              <a:gd name="T67" fmla="*/ 671 h 748"/>
              <a:gd name="T68" fmla="+- 0 5383 3741"/>
              <a:gd name="T69" fmla="*/ T68 w 3456"/>
              <a:gd name="T70" fmla="+- 0 712 371"/>
              <a:gd name="T71" fmla="*/ 712 h 748"/>
              <a:gd name="T72" fmla="+- 0 5089 3741"/>
              <a:gd name="T73" fmla="*/ T72 w 3456"/>
              <a:gd name="T74" fmla="+- 0 712 371"/>
              <a:gd name="T75" fmla="*/ 712 h 748"/>
              <a:gd name="T76" fmla="+- 0 5406 3741"/>
              <a:gd name="T77" fmla="*/ T76 w 3456"/>
              <a:gd name="T78" fmla="+- 0 1065 371"/>
              <a:gd name="T79" fmla="*/ 1065 h 748"/>
              <a:gd name="T80" fmla="+- 0 6112 3741"/>
              <a:gd name="T81" fmla="*/ T80 w 3456"/>
              <a:gd name="T82" fmla="+- 0 578 371"/>
              <a:gd name="T83" fmla="*/ 578 h 748"/>
              <a:gd name="T84" fmla="+- 0 5861 3741"/>
              <a:gd name="T85" fmla="*/ T84 w 3456"/>
              <a:gd name="T86" fmla="+- 0 617 371"/>
              <a:gd name="T87" fmla="*/ 617 h 748"/>
              <a:gd name="T88" fmla="+- 0 5618 3741"/>
              <a:gd name="T89" fmla="*/ T88 w 3456"/>
              <a:gd name="T90" fmla="+- 0 572 371"/>
              <a:gd name="T91" fmla="*/ 572 h 748"/>
              <a:gd name="T92" fmla="+- 0 5532 3741"/>
              <a:gd name="T93" fmla="*/ T92 w 3456"/>
              <a:gd name="T94" fmla="+- 0 1103 371"/>
              <a:gd name="T95" fmla="*/ 1103 h 748"/>
              <a:gd name="T96" fmla="+- 0 5703 3741"/>
              <a:gd name="T97" fmla="*/ T96 w 3456"/>
              <a:gd name="T98" fmla="+- 0 604 371"/>
              <a:gd name="T99" fmla="*/ 604 h 748"/>
              <a:gd name="T100" fmla="+- 0 5810 3741"/>
              <a:gd name="T101" fmla="*/ T100 w 3456"/>
              <a:gd name="T102" fmla="+- 0 1103 371"/>
              <a:gd name="T103" fmla="*/ 1103 h 748"/>
              <a:gd name="T104" fmla="+- 0 5981 3741"/>
              <a:gd name="T105" fmla="*/ T104 w 3456"/>
              <a:gd name="T106" fmla="+- 0 604 371"/>
              <a:gd name="T107" fmla="*/ 604 h 748"/>
              <a:gd name="T108" fmla="+- 0 6148 3741"/>
              <a:gd name="T109" fmla="*/ T108 w 3456"/>
              <a:gd name="T110" fmla="+- 0 1103 371"/>
              <a:gd name="T111" fmla="*/ 1103 h 748"/>
              <a:gd name="T112" fmla="+- 0 6228 3741"/>
              <a:gd name="T113" fmla="*/ T112 w 3456"/>
              <a:gd name="T114" fmla="+- 0 559 371"/>
              <a:gd name="T115" fmla="*/ 559 h 748"/>
              <a:gd name="T116" fmla="+- 0 6303 3741"/>
              <a:gd name="T117" fmla="*/ T116 w 3456"/>
              <a:gd name="T118" fmla="+- 0 371 371"/>
              <a:gd name="T119" fmla="*/ 371 h 748"/>
              <a:gd name="T120" fmla="+- 0 6311 3741"/>
              <a:gd name="T121" fmla="*/ T120 w 3456"/>
              <a:gd name="T122" fmla="+- 0 379 371"/>
              <a:gd name="T123" fmla="*/ 379 h 748"/>
              <a:gd name="T124" fmla="+- 0 6428 3741"/>
              <a:gd name="T125" fmla="*/ T124 w 3456"/>
              <a:gd name="T126" fmla="+- 0 588 371"/>
              <a:gd name="T127" fmla="*/ 588 h 748"/>
              <a:gd name="T128" fmla="+- 0 6561 3741"/>
              <a:gd name="T129" fmla="*/ T128 w 3456"/>
              <a:gd name="T130" fmla="+- 0 1118 371"/>
              <a:gd name="T131" fmla="*/ 1118 h 748"/>
              <a:gd name="T132" fmla="+- 0 6676 3741"/>
              <a:gd name="T133" fmla="*/ T132 w 3456"/>
              <a:gd name="T134" fmla="+- 0 922 371"/>
              <a:gd name="T135" fmla="*/ 922 h 748"/>
              <a:gd name="T136" fmla="+- 0 6561 3741"/>
              <a:gd name="T137" fmla="*/ T136 w 3456"/>
              <a:gd name="T138" fmla="+- 0 1049 371"/>
              <a:gd name="T139" fmla="*/ 1049 h 748"/>
              <a:gd name="T140" fmla="+- 0 6456 3741"/>
              <a:gd name="T141" fmla="*/ T140 w 3456"/>
              <a:gd name="T142" fmla="+- 0 972 371"/>
              <a:gd name="T143" fmla="*/ 972 h 748"/>
              <a:gd name="T144" fmla="+- 0 6528 3741"/>
              <a:gd name="T145" fmla="*/ T144 w 3456"/>
              <a:gd name="T146" fmla="+- 0 609 371"/>
              <a:gd name="T147" fmla="*/ 609 h 748"/>
              <a:gd name="T148" fmla="+- 0 6668 3741"/>
              <a:gd name="T149" fmla="*/ T148 w 3456"/>
              <a:gd name="T150" fmla="+- 0 704 371"/>
              <a:gd name="T151" fmla="*/ 704 h 748"/>
              <a:gd name="T152" fmla="+- 0 7144 3741"/>
              <a:gd name="T153" fmla="*/ T152 w 3456"/>
              <a:gd name="T154" fmla="+- 0 657 371"/>
              <a:gd name="T155" fmla="*/ 657 h 748"/>
              <a:gd name="T156" fmla="+- 0 6840 3741"/>
              <a:gd name="T157" fmla="*/ T156 w 3456"/>
              <a:gd name="T158" fmla="+- 0 619 371"/>
              <a:gd name="T159" fmla="*/ 619 h 748"/>
              <a:gd name="T160" fmla="+- 0 7037 3741"/>
              <a:gd name="T161" fmla="*/ T160 w 3456"/>
              <a:gd name="T162" fmla="+- 0 896 371"/>
              <a:gd name="T163" fmla="*/ 896 h 748"/>
              <a:gd name="T164" fmla="+- 0 6982 3741"/>
              <a:gd name="T165" fmla="*/ T164 w 3456"/>
              <a:gd name="T166" fmla="+- 0 1043 371"/>
              <a:gd name="T167" fmla="*/ 1043 h 748"/>
              <a:gd name="T168" fmla="+- 0 6826 3741"/>
              <a:gd name="T169" fmla="*/ T168 w 3456"/>
              <a:gd name="T170" fmla="+- 0 918 371"/>
              <a:gd name="T171" fmla="*/ 918 h 748"/>
              <a:gd name="T172" fmla="+- 0 6981 3741"/>
              <a:gd name="T173" fmla="*/ T172 w 3456"/>
              <a:gd name="T174" fmla="+- 0 1118 371"/>
              <a:gd name="T175" fmla="*/ 1118 h 748"/>
              <a:gd name="T176" fmla="+- 0 7087 3741"/>
              <a:gd name="T177" fmla="*/ T176 w 3456"/>
              <a:gd name="T178" fmla="+- 0 836 371"/>
              <a:gd name="T179" fmla="*/ 836 h 748"/>
              <a:gd name="T180" fmla="+- 0 6913 3741"/>
              <a:gd name="T181" fmla="*/ T180 w 3456"/>
              <a:gd name="T182" fmla="+- 0 652 371"/>
              <a:gd name="T183" fmla="*/ 652 h 748"/>
              <a:gd name="T184" fmla="+- 0 7067 3741"/>
              <a:gd name="T185" fmla="*/ T184 w 3456"/>
              <a:gd name="T186" fmla="+- 0 666 371"/>
              <a:gd name="T187" fmla="*/ 666 h 748"/>
              <a:gd name="T188" fmla="+- 0 7184 3741"/>
              <a:gd name="T189" fmla="*/ T188 w 3456"/>
              <a:gd name="T190" fmla="+- 0 579 371"/>
              <a:gd name="T191" fmla="*/ 579 h 748"/>
              <a:gd name="T192" fmla="+- 0 7180 3741"/>
              <a:gd name="T193" fmla="*/ T192 w 3456"/>
              <a:gd name="T194" fmla="+- 0 568 371"/>
              <a:gd name="T195" fmla="*/ 568 h 748"/>
              <a:gd name="T196" fmla="+- 0 7183 3741"/>
              <a:gd name="T197" fmla="*/ T196 w 3456"/>
              <a:gd name="T198" fmla="+- 0 557 371"/>
              <a:gd name="T199" fmla="*/ 557 h 748"/>
              <a:gd name="T200" fmla="+- 0 7169 3741"/>
              <a:gd name="T201" fmla="*/ T200 w 3456"/>
              <a:gd name="T202" fmla="+- 0 567 371"/>
              <a:gd name="T203" fmla="*/ 567 h 748"/>
              <a:gd name="T204" fmla="+- 0 7179 3741"/>
              <a:gd name="T205" fmla="*/ T204 w 3456"/>
              <a:gd name="T206" fmla="+- 0 555 371"/>
              <a:gd name="T207" fmla="*/ 555 h 748"/>
              <a:gd name="T208" fmla="+- 0 7177 3741"/>
              <a:gd name="T209" fmla="*/ T208 w 3456"/>
              <a:gd name="T210" fmla="+- 0 570 371"/>
              <a:gd name="T211" fmla="*/ 570 h 748"/>
              <a:gd name="T212" fmla="+- 0 7194 3741"/>
              <a:gd name="T213" fmla="*/ T212 w 3456"/>
              <a:gd name="T214" fmla="+- 0 556 371"/>
              <a:gd name="T215" fmla="*/ 556 h 748"/>
              <a:gd name="T216" fmla="+- 0 7164 3741"/>
              <a:gd name="T217" fmla="*/ T216 w 3456"/>
              <a:gd name="T218" fmla="+- 0 585 371"/>
              <a:gd name="T219" fmla="*/ 585 h 748"/>
              <a:gd name="T220" fmla="+- 0 7179 3741"/>
              <a:gd name="T221" fmla="*/ T220 w 3456"/>
              <a:gd name="T222" fmla="+- 0 548 371"/>
              <a:gd name="T223" fmla="*/ 548 h 748"/>
              <a:gd name="T224" fmla="+- 0 7185 3741"/>
              <a:gd name="T225" fmla="*/ T224 w 3456"/>
              <a:gd name="T226" fmla="+- 0 547 371"/>
              <a:gd name="T227" fmla="*/ 547 h 748"/>
              <a:gd name="T228" fmla="+- 0 7154 3741"/>
              <a:gd name="T229" fmla="*/ T228 w 3456"/>
              <a:gd name="T230" fmla="+- 0 579 371"/>
              <a:gd name="T231" fmla="*/ 579 h 748"/>
              <a:gd name="T232" fmla="+- 0 7196 3741"/>
              <a:gd name="T233" fmla="*/ T232 w 3456"/>
              <a:gd name="T234" fmla="+- 0 574 371"/>
              <a:gd name="T235" fmla="*/ 574 h 748"/>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Lst>
            <a:rect l="0" t="0" r="r" b="b"/>
            <a:pathLst>
              <a:path w="3456" h="748">
                <a:moveTo>
                  <a:pt x="414" y="8"/>
                </a:moveTo>
                <a:lnTo>
                  <a:pt x="406" y="0"/>
                </a:lnTo>
                <a:lnTo>
                  <a:pt x="396" y="0"/>
                </a:lnTo>
                <a:lnTo>
                  <a:pt x="8" y="0"/>
                </a:lnTo>
                <a:lnTo>
                  <a:pt x="0" y="8"/>
                </a:lnTo>
                <a:lnTo>
                  <a:pt x="0" y="66"/>
                </a:lnTo>
                <a:lnTo>
                  <a:pt x="8" y="74"/>
                </a:lnTo>
                <a:lnTo>
                  <a:pt x="165" y="74"/>
                </a:lnTo>
                <a:lnTo>
                  <a:pt x="165" y="724"/>
                </a:lnTo>
                <a:lnTo>
                  <a:pt x="174" y="732"/>
                </a:lnTo>
                <a:lnTo>
                  <a:pt x="240" y="732"/>
                </a:lnTo>
                <a:lnTo>
                  <a:pt x="248" y="724"/>
                </a:lnTo>
                <a:lnTo>
                  <a:pt x="248" y="74"/>
                </a:lnTo>
                <a:lnTo>
                  <a:pt x="406" y="74"/>
                </a:lnTo>
                <a:lnTo>
                  <a:pt x="414" y="66"/>
                </a:lnTo>
                <a:lnTo>
                  <a:pt x="414" y="8"/>
                </a:lnTo>
                <a:close/>
                <a:moveTo>
                  <a:pt x="708" y="285"/>
                </a:moveTo>
                <a:lnTo>
                  <a:pt x="700" y="238"/>
                </a:lnTo>
                <a:lnTo>
                  <a:pt x="676" y="199"/>
                </a:lnTo>
                <a:lnTo>
                  <a:pt x="637" y="173"/>
                </a:lnTo>
                <a:lnTo>
                  <a:pt x="587" y="163"/>
                </a:lnTo>
                <a:lnTo>
                  <a:pt x="545" y="166"/>
                </a:lnTo>
                <a:lnTo>
                  <a:pt x="511" y="177"/>
                </a:lnTo>
                <a:lnTo>
                  <a:pt x="484" y="197"/>
                </a:lnTo>
                <a:lnTo>
                  <a:pt x="462" y="228"/>
                </a:lnTo>
                <a:lnTo>
                  <a:pt x="462" y="188"/>
                </a:lnTo>
                <a:lnTo>
                  <a:pt x="453" y="179"/>
                </a:lnTo>
                <a:lnTo>
                  <a:pt x="393" y="179"/>
                </a:lnTo>
                <a:lnTo>
                  <a:pt x="385" y="188"/>
                </a:lnTo>
                <a:lnTo>
                  <a:pt x="385" y="723"/>
                </a:lnTo>
                <a:lnTo>
                  <a:pt x="393" y="732"/>
                </a:lnTo>
                <a:lnTo>
                  <a:pt x="453" y="732"/>
                </a:lnTo>
                <a:lnTo>
                  <a:pt x="462" y="723"/>
                </a:lnTo>
                <a:lnTo>
                  <a:pt x="462" y="360"/>
                </a:lnTo>
                <a:lnTo>
                  <a:pt x="466" y="321"/>
                </a:lnTo>
                <a:lnTo>
                  <a:pt x="483" y="279"/>
                </a:lnTo>
                <a:lnTo>
                  <a:pt x="513" y="246"/>
                </a:lnTo>
                <a:lnTo>
                  <a:pt x="561" y="233"/>
                </a:lnTo>
                <a:lnTo>
                  <a:pt x="593" y="240"/>
                </a:lnTo>
                <a:lnTo>
                  <a:pt x="615" y="258"/>
                </a:lnTo>
                <a:lnTo>
                  <a:pt x="628" y="287"/>
                </a:lnTo>
                <a:lnTo>
                  <a:pt x="632" y="323"/>
                </a:lnTo>
                <a:lnTo>
                  <a:pt x="632" y="343"/>
                </a:lnTo>
                <a:lnTo>
                  <a:pt x="640" y="352"/>
                </a:lnTo>
                <a:lnTo>
                  <a:pt x="700" y="352"/>
                </a:lnTo>
                <a:lnTo>
                  <a:pt x="708" y="343"/>
                </a:lnTo>
                <a:lnTo>
                  <a:pt x="708" y="333"/>
                </a:lnTo>
                <a:lnTo>
                  <a:pt x="708" y="285"/>
                </a:lnTo>
                <a:close/>
                <a:moveTo>
                  <a:pt x="856" y="188"/>
                </a:moveTo>
                <a:lnTo>
                  <a:pt x="848" y="179"/>
                </a:lnTo>
                <a:lnTo>
                  <a:pt x="788" y="179"/>
                </a:lnTo>
                <a:lnTo>
                  <a:pt x="780" y="188"/>
                </a:lnTo>
                <a:lnTo>
                  <a:pt x="780" y="724"/>
                </a:lnTo>
                <a:lnTo>
                  <a:pt x="788" y="732"/>
                </a:lnTo>
                <a:lnTo>
                  <a:pt x="848" y="732"/>
                </a:lnTo>
                <a:lnTo>
                  <a:pt x="856" y="724"/>
                </a:lnTo>
                <a:lnTo>
                  <a:pt x="856" y="188"/>
                </a:lnTo>
                <a:close/>
                <a:moveTo>
                  <a:pt x="862" y="8"/>
                </a:moveTo>
                <a:lnTo>
                  <a:pt x="854" y="0"/>
                </a:lnTo>
                <a:lnTo>
                  <a:pt x="782" y="0"/>
                </a:lnTo>
                <a:lnTo>
                  <a:pt x="773" y="8"/>
                </a:lnTo>
                <a:lnTo>
                  <a:pt x="773" y="78"/>
                </a:lnTo>
                <a:lnTo>
                  <a:pt x="782" y="86"/>
                </a:lnTo>
                <a:lnTo>
                  <a:pt x="854" y="86"/>
                </a:lnTo>
                <a:lnTo>
                  <a:pt x="862" y="78"/>
                </a:lnTo>
                <a:lnTo>
                  <a:pt x="862" y="8"/>
                </a:lnTo>
                <a:close/>
                <a:moveTo>
                  <a:pt x="1283" y="336"/>
                </a:moveTo>
                <a:lnTo>
                  <a:pt x="1271" y="262"/>
                </a:lnTo>
                <a:lnTo>
                  <a:pt x="1238" y="207"/>
                </a:lnTo>
                <a:lnTo>
                  <a:pt x="1188" y="174"/>
                </a:lnTo>
                <a:lnTo>
                  <a:pt x="1126" y="163"/>
                </a:lnTo>
                <a:lnTo>
                  <a:pt x="1081" y="168"/>
                </a:lnTo>
                <a:lnTo>
                  <a:pt x="1047" y="181"/>
                </a:lnTo>
                <a:lnTo>
                  <a:pt x="1022" y="201"/>
                </a:lnTo>
                <a:lnTo>
                  <a:pt x="1004" y="225"/>
                </a:lnTo>
                <a:lnTo>
                  <a:pt x="1004" y="188"/>
                </a:lnTo>
                <a:lnTo>
                  <a:pt x="996" y="179"/>
                </a:lnTo>
                <a:lnTo>
                  <a:pt x="936" y="179"/>
                </a:lnTo>
                <a:lnTo>
                  <a:pt x="927" y="188"/>
                </a:lnTo>
                <a:lnTo>
                  <a:pt x="927" y="723"/>
                </a:lnTo>
                <a:lnTo>
                  <a:pt x="936" y="732"/>
                </a:lnTo>
                <a:lnTo>
                  <a:pt x="996" y="732"/>
                </a:lnTo>
                <a:lnTo>
                  <a:pt x="1004" y="723"/>
                </a:lnTo>
                <a:lnTo>
                  <a:pt x="1004" y="360"/>
                </a:lnTo>
                <a:lnTo>
                  <a:pt x="1008" y="321"/>
                </a:lnTo>
                <a:lnTo>
                  <a:pt x="1023" y="280"/>
                </a:lnTo>
                <a:lnTo>
                  <a:pt x="1055" y="247"/>
                </a:lnTo>
                <a:lnTo>
                  <a:pt x="1107" y="233"/>
                </a:lnTo>
                <a:lnTo>
                  <a:pt x="1157" y="245"/>
                </a:lnTo>
                <a:lnTo>
                  <a:pt x="1187" y="275"/>
                </a:lnTo>
                <a:lnTo>
                  <a:pt x="1202" y="316"/>
                </a:lnTo>
                <a:lnTo>
                  <a:pt x="1205" y="360"/>
                </a:lnTo>
                <a:lnTo>
                  <a:pt x="1205" y="723"/>
                </a:lnTo>
                <a:lnTo>
                  <a:pt x="1214" y="732"/>
                </a:lnTo>
                <a:lnTo>
                  <a:pt x="1274" y="732"/>
                </a:lnTo>
                <a:lnTo>
                  <a:pt x="1283" y="723"/>
                </a:lnTo>
                <a:lnTo>
                  <a:pt x="1283" y="453"/>
                </a:lnTo>
                <a:lnTo>
                  <a:pt x="1283" y="336"/>
                </a:lnTo>
                <a:close/>
                <a:moveTo>
                  <a:pt x="1718" y="341"/>
                </a:moveTo>
                <a:lnTo>
                  <a:pt x="1704" y="274"/>
                </a:lnTo>
                <a:lnTo>
                  <a:pt x="1676" y="233"/>
                </a:lnTo>
                <a:lnTo>
                  <a:pt x="1665" y="217"/>
                </a:lnTo>
                <a:lnTo>
                  <a:pt x="1642" y="202"/>
                </a:lnTo>
                <a:lnTo>
                  <a:pt x="1642" y="341"/>
                </a:lnTo>
                <a:lnTo>
                  <a:pt x="1642" y="407"/>
                </a:lnTo>
                <a:lnTo>
                  <a:pt x="1642" y="472"/>
                </a:lnTo>
                <a:lnTo>
                  <a:pt x="1642" y="570"/>
                </a:lnTo>
                <a:lnTo>
                  <a:pt x="1634" y="611"/>
                </a:lnTo>
                <a:lnTo>
                  <a:pt x="1611" y="646"/>
                </a:lnTo>
                <a:lnTo>
                  <a:pt x="1576" y="669"/>
                </a:lnTo>
                <a:lnTo>
                  <a:pt x="1533" y="678"/>
                </a:lnTo>
                <a:lnTo>
                  <a:pt x="1489" y="669"/>
                </a:lnTo>
                <a:lnTo>
                  <a:pt x="1455" y="646"/>
                </a:lnTo>
                <a:lnTo>
                  <a:pt x="1432" y="611"/>
                </a:lnTo>
                <a:lnTo>
                  <a:pt x="1423" y="570"/>
                </a:lnTo>
                <a:lnTo>
                  <a:pt x="1423" y="472"/>
                </a:lnTo>
                <a:lnTo>
                  <a:pt x="1423" y="407"/>
                </a:lnTo>
                <a:lnTo>
                  <a:pt x="1423" y="341"/>
                </a:lnTo>
                <a:lnTo>
                  <a:pt x="1432" y="300"/>
                </a:lnTo>
                <a:lnTo>
                  <a:pt x="1455" y="265"/>
                </a:lnTo>
                <a:lnTo>
                  <a:pt x="1489" y="242"/>
                </a:lnTo>
                <a:lnTo>
                  <a:pt x="1533" y="233"/>
                </a:lnTo>
                <a:lnTo>
                  <a:pt x="1576" y="242"/>
                </a:lnTo>
                <a:lnTo>
                  <a:pt x="1611" y="265"/>
                </a:lnTo>
                <a:lnTo>
                  <a:pt x="1634" y="300"/>
                </a:lnTo>
                <a:lnTo>
                  <a:pt x="1642" y="341"/>
                </a:lnTo>
                <a:lnTo>
                  <a:pt x="1642" y="202"/>
                </a:lnTo>
                <a:lnTo>
                  <a:pt x="1606" y="178"/>
                </a:lnTo>
                <a:lnTo>
                  <a:pt x="1533" y="164"/>
                </a:lnTo>
                <a:lnTo>
                  <a:pt x="1459" y="178"/>
                </a:lnTo>
                <a:lnTo>
                  <a:pt x="1400" y="217"/>
                </a:lnTo>
                <a:lnTo>
                  <a:pt x="1362" y="274"/>
                </a:lnTo>
                <a:lnTo>
                  <a:pt x="1348" y="341"/>
                </a:lnTo>
                <a:lnTo>
                  <a:pt x="1348" y="570"/>
                </a:lnTo>
                <a:lnTo>
                  <a:pt x="1362" y="637"/>
                </a:lnTo>
                <a:lnTo>
                  <a:pt x="1400" y="694"/>
                </a:lnTo>
                <a:lnTo>
                  <a:pt x="1459" y="733"/>
                </a:lnTo>
                <a:lnTo>
                  <a:pt x="1533" y="747"/>
                </a:lnTo>
                <a:lnTo>
                  <a:pt x="1606" y="733"/>
                </a:lnTo>
                <a:lnTo>
                  <a:pt x="1665" y="694"/>
                </a:lnTo>
                <a:lnTo>
                  <a:pt x="1676" y="678"/>
                </a:lnTo>
                <a:lnTo>
                  <a:pt x="1704" y="637"/>
                </a:lnTo>
                <a:lnTo>
                  <a:pt x="1718" y="570"/>
                </a:lnTo>
                <a:lnTo>
                  <a:pt x="1718" y="341"/>
                </a:lnTo>
                <a:close/>
                <a:moveTo>
                  <a:pt x="2416" y="336"/>
                </a:moveTo>
                <a:lnTo>
                  <a:pt x="2404" y="262"/>
                </a:lnTo>
                <a:lnTo>
                  <a:pt x="2371" y="207"/>
                </a:lnTo>
                <a:lnTo>
                  <a:pt x="2321" y="174"/>
                </a:lnTo>
                <a:lnTo>
                  <a:pt x="2259" y="163"/>
                </a:lnTo>
                <a:lnTo>
                  <a:pt x="2214" y="168"/>
                </a:lnTo>
                <a:lnTo>
                  <a:pt x="2179" y="182"/>
                </a:lnTo>
                <a:lnTo>
                  <a:pt x="2152" y="203"/>
                </a:lnTo>
                <a:lnTo>
                  <a:pt x="2131" y="229"/>
                </a:lnTo>
                <a:lnTo>
                  <a:pt x="2120" y="246"/>
                </a:lnTo>
                <a:lnTo>
                  <a:pt x="2096" y="210"/>
                </a:lnTo>
                <a:lnTo>
                  <a:pt x="2064" y="184"/>
                </a:lnTo>
                <a:lnTo>
                  <a:pt x="2025" y="168"/>
                </a:lnTo>
                <a:lnTo>
                  <a:pt x="1981" y="163"/>
                </a:lnTo>
                <a:lnTo>
                  <a:pt x="1936" y="168"/>
                </a:lnTo>
                <a:lnTo>
                  <a:pt x="1902" y="181"/>
                </a:lnTo>
                <a:lnTo>
                  <a:pt x="1877" y="201"/>
                </a:lnTo>
                <a:lnTo>
                  <a:pt x="1859" y="225"/>
                </a:lnTo>
                <a:lnTo>
                  <a:pt x="1859" y="188"/>
                </a:lnTo>
                <a:lnTo>
                  <a:pt x="1851" y="179"/>
                </a:lnTo>
                <a:lnTo>
                  <a:pt x="1791" y="179"/>
                </a:lnTo>
                <a:lnTo>
                  <a:pt x="1783" y="188"/>
                </a:lnTo>
                <a:lnTo>
                  <a:pt x="1783" y="723"/>
                </a:lnTo>
                <a:lnTo>
                  <a:pt x="1791" y="732"/>
                </a:lnTo>
                <a:lnTo>
                  <a:pt x="1851" y="732"/>
                </a:lnTo>
                <a:lnTo>
                  <a:pt x="1859" y="723"/>
                </a:lnTo>
                <a:lnTo>
                  <a:pt x="1859" y="360"/>
                </a:lnTo>
                <a:lnTo>
                  <a:pt x="1863" y="321"/>
                </a:lnTo>
                <a:lnTo>
                  <a:pt x="1879" y="280"/>
                </a:lnTo>
                <a:lnTo>
                  <a:pt x="1910" y="247"/>
                </a:lnTo>
                <a:lnTo>
                  <a:pt x="1962" y="233"/>
                </a:lnTo>
                <a:lnTo>
                  <a:pt x="2013" y="245"/>
                </a:lnTo>
                <a:lnTo>
                  <a:pt x="2042" y="275"/>
                </a:lnTo>
                <a:lnTo>
                  <a:pt x="2057" y="316"/>
                </a:lnTo>
                <a:lnTo>
                  <a:pt x="2060" y="360"/>
                </a:lnTo>
                <a:lnTo>
                  <a:pt x="2061" y="714"/>
                </a:lnTo>
                <a:lnTo>
                  <a:pt x="2061" y="724"/>
                </a:lnTo>
                <a:lnTo>
                  <a:pt x="2069" y="732"/>
                </a:lnTo>
                <a:lnTo>
                  <a:pt x="2130" y="732"/>
                </a:lnTo>
                <a:lnTo>
                  <a:pt x="2138" y="723"/>
                </a:lnTo>
                <a:lnTo>
                  <a:pt x="2138" y="342"/>
                </a:lnTo>
                <a:lnTo>
                  <a:pt x="2145" y="306"/>
                </a:lnTo>
                <a:lnTo>
                  <a:pt x="2163" y="270"/>
                </a:lnTo>
                <a:lnTo>
                  <a:pt x="2193" y="244"/>
                </a:lnTo>
                <a:lnTo>
                  <a:pt x="2240" y="233"/>
                </a:lnTo>
                <a:lnTo>
                  <a:pt x="2290" y="245"/>
                </a:lnTo>
                <a:lnTo>
                  <a:pt x="2320" y="275"/>
                </a:lnTo>
                <a:lnTo>
                  <a:pt x="2335" y="316"/>
                </a:lnTo>
                <a:lnTo>
                  <a:pt x="2338" y="360"/>
                </a:lnTo>
                <a:lnTo>
                  <a:pt x="2339" y="723"/>
                </a:lnTo>
                <a:lnTo>
                  <a:pt x="2347" y="732"/>
                </a:lnTo>
                <a:lnTo>
                  <a:pt x="2407" y="732"/>
                </a:lnTo>
                <a:lnTo>
                  <a:pt x="2416" y="723"/>
                </a:lnTo>
                <a:lnTo>
                  <a:pt x="2416" y="713"/>
                </a:lnTo>
                <a:lnTo>
                  <a:pt x="2416" y="336"/>
                </a:lnTo>
                <a:close/>
                <a:moveTo>
                  <a:pt x="2564" y="188"/>
                </a:moveTo>
                <a:lnTo>
                  <a:pt x="2555" y="179"/>
                </a:lnTo>
                <a:lnTo>
                  <a:pt x="2495" y="179"/>
                </a:lnTo>
                <a:lnTo>
                  <a:pt x="2487" y="188"/>
                </a:lnTo>
                <a:lnTo>
                  <a:pt x="2487" y="724"/>
                </a:lnTo>
                <a:lnTo>
                  <a:pt x="2495" y="732"/>
                </a:lnTo>
                <a:lnTo>
                  <a:pt x="2555" y="732"/>
                </a:lnTo>
                <a:lnTo>
                  <a:pt x="2564" y="724"/>
                </a:lnTo>
                <a:lnTo>
                  <a:pt x="2564" y="188"/>
                </a:lnTo>
                <a:close/>
                <a:moveTo>
                  <a:pt x="2570" y="8"/>
                </a:moveTo>
                <a:lnTo>
                  <a:pt x="2562" y="0"/>
                </a:lnTo>
                <a:lnTo>
                  <a:pt x="2489" y="0"/>
                </a:lnTo>
                <a:lnTo>
                  <a:pt x="2481" y="8"/>
                </a:lnTo>
                <a:lnTo>
                  <a:pt x="2481" y="78"/>
                </a:lnTo>
                <a:lnTo>
                  <a:pt x="2489" y="86"/>
                </a:lnTo>
                <a:lnTo>
                  <a:pt x="2562" y="86"/>
                </a:lnTo>
                <a:lnTo>
                  <a:pt x="2570" y="78"/>
                </a:lnTo>
                <a:lnTo>
                  <a:pt x="2570" y="8"/>
                </a:lnTo>
                <a:close/>
                <a:moveTo>
                  <a:pt x="3005" y="333"/>
                </a:moveTo>
                <a:lnTo>
                  <a:pt x="2990" y="268"/>
                </a:lnTo>
                <a:lnTo>
                  <a:pt x="2951" y="214"/>
                </a:lnTo>
                <a:lnTo>
                  <a:pt x="2892" y="177"/>
                </a:lnTo>
                <a:lnTo>
                  <a:pt x="2820" y="164"/>
                </a:lnTo>
                <a:lnTo>
                  <a:pt x="2746" y="178"/>
                </a:lnTo>
                <a:lnTo>
                  <a:pt x="2687" y="217"/>
                </a:lnTo>
                <a:lnTo>
                  <a:pt x="2649" y="274"/>
                </a:lnTo>
                <a:lnTo>
                  <a:pt x="2635" y="341"/>
                </a:lnTo>
                <a:lnTo>
                  <a:pt x="2635" y="570"/>
                </a:lnTo>
                <a:lnTo>
                  <a:pt x="2649" y="637"/>
                </a:lnTo>
                <a:lnTo>
                  <a:pt x="2687" y="694"/>
                </a:lnTo>
                <a:lnTo>
                  <a:pt x="2746" y="733"/>
                </a:lnTo>
                <a:lnTo>
                  <a:pt x="2820" y="747"/>
                </a:lnTo>
                <a:lnTo>
                  <a:pt x="2892" y="734"/>
                </a:lnTo>
                <a:lnTo>
                  <a:pt x="2951" y="697"/>
                </a:lnTo>
                <a:lnTo>
                  <a:pt x="2990" y="643"/>
                </a:lnTo>
                <a:lnTo>
                  <a:pt x="3005" y="578"/>
                </a:lnTo>
                <a:lnTo>
                  <a:pt x="3005" y="559"/>
                </a:lnTo>
                <a:lnTo>
                  <a:pt x="2996" y="551"/>
                </a:lnTo>
                <a:lnTo>
                  <a:pt x="2935" y="551"/>
                </a:lnTo>
                <a:lnTo>
                  <a:pt x="2927" y="559"/>
                </a:lnTo>
                <a:lnTo>
                  <a:pt x="2927" y="570"/>
                </a:lnTo>
                <a:lnTo>
                  <a:pt x="2927" y="578"/>
                </a:lnTo>
                <a:lnTo>
                  <a:pt x="2918" y="617"/>
                </a:lnTo>
                <a:lnTo>
                  <a:pt x="2895" y="648"/>
                </a:lnTo>
                <a:lnTo>
                  <a:pt x="2860" y="670"/>
                </a:lnTo>
                <a:lnTo>
                  <a:pt x="2820" y="678"/>
                </a:lnTo>
                <a:lnTo>
                  <a:pt x="2808" y="677"/>
                </a:lnTo>
                <a:lnTo>
                  <a:pt x="2797" y="676"/>
                </a:lnTo>
                <a:lnTo>
                  <a:pt x="2787" y="673"/>
                </a:lnTo>
                <a:lnTo>
                  <a:pt x="2777" y="669"/>
                </a:lnTo>
                <a:lnTo>
                  <a:pt x="2749" y="653"/>
                </a:lnTo>
                <a:lnTo>
                  <a:pt x="2729" y="630"/>
                </a:lnTo>
                <a:lnTo>
                  <a:pt x="2715" y="601"/>
                </a:lnTo>
                <a:lnTo>
                  <a:pt x="2710" y="570"/>
                </a:lnTo>
                <a:lnTo>
                  <a:pt x="2710" y="341"/>
                </a:lnTo>
                <a:lnTo>
                  <a:pt x="2715" y="310"/>
                </a:lnTo>
                <a:lnTo>
                  <a:pt x="2729" y="281"/>
                </a:lnTo>
                <a:lnTo>
                  <a:pt x="2749" y="258"/>
                </a:lnTo>
                <a:lnTo>
                  <a:pt x="2777" y="242"/>
                </a:lnTo>
                <a:lnTo>
                  <a:pt x="2787" y="238"/>
                </a:lnTo>
                <a:lnTo>
                  <a:pt x="2797" y="235"/>
                </a:lnTo>
                <a:lnTo>
                  <a:pt x="2808" y="234"/>
                </a:lnTo>
                <a:lnTo>
                  <a:pt x="2820" y="233"/>
                </a:lnTo>
                <a:lnTo>
                  <a:pt x="2860" y="241"/>
                </a:lnTo>
                <a:lnTo>
                  <a:pt x="2895" y="263"/>
                </a:lnTo>
                <a:lnTo>
                  <a:pt x="2918" y="294"/>
                </a:lnTo>
                <a:lnTo>
                  <a:pt x="2927" y="333"/>
                </a:lnTo>
                <a:lnTo>
                  <a:pt x="2927" y="352"/>
                </a:lnTo>
                <a:lnTo>
                  <a:pt x="2935" y="360"/>
                </a:lnTo>
                <a:lnTo>
                  <a:pt x="2996" y="360"/>
                </a:lnTo>
                <a:lnTo>
                  <a:pt x="3005" y="352"/>
                </a:lnTo>
                <a:lnTo>
                  <a:pt x="3005" y="333"/>
                </a:lnTo>
                <a:close/>
                <a:moveTo>
                  <a:pt x="3406" y="307"/>
                </a:moveTo>
                <a:lnTo>
                  <a:pt x="3403" y="286"/>
                </a:lnTo>
                <a:lnTo>
                  <a:pt x="3392" y="243"/>
                </a:lnTo>
                <a:lnTo>
                  <a:pt x="3364" y="204"/>
                </a:lnTo>
                <a:lnTo>
                  <a:pt x="3316" y="175"/>
                </a:lnTo>
                <a:lnTo>
                  <a:pt x="3240" y="164"/>
                </a:lnTo>
                <a:lnTo>
                  <a:pt x="3184" y="173"/>
                </a:lnTo>
                <a:lnTo>
                  <a:pt x="3135" y="202"/>
                </a:lnTo>
                <a:lnTo>
                  <a:pt x="3099" y="248"/>
                </a:lnTo>
                <a:lnTo>
                  <a:pt x="3086" y="312"/>
                </a:lnTo>
                <a:lnTo>
                  <a:pt x="3088" y="336"/>
                </a:lnTo>
                <a:lnTo>
                  <a:pt x="3098" y="370"/>
                </a:lnTo>
                <a:lnTo>
                  <a:pt x="3124" y="410"/>
                </a:lnTo>
                <a:lnTo>
                  <a:pt x="3170" y="448"/>
                </a:lnTo>
                <a:lnTo>
                  <a:pt x="3266" y="504"/>
                </a:lnTo>
                <a:lnTo>
                  <a:pt x="3296" y="525"/>
                </a:lnTo>
                <a:lnTo>
                  <a:pt x="3313" y="546"/>
                </a:lnTo>
                <a:lnTo>
                  <a:pt x="3322" y="568"/>
                </a:lnTo>
                <a:lnTo>
                  <a:pt x="3324" y="591"/>
                </a:lnTo>
                <a:lnTo>
                  <a:pt x="3319" y="620"/>
                </a:lnTo>
                <a:lnTo>
                  <a:pt x="3303" y="646"/>
                </a:lnTo>
                <a:lnTo>
                  <a:pt x="3277" y="665"/>
                </a:lnTo>
                <a:lnTo>
                  <a:pt x="3241" y="672"/>
                </a:lnTo>
                <a:lnTo>
                  <a:pt x="3200" y="665"/>
                </a:lnTo>
                <a:lnTo>
                  <a:pt x="3169" y="646"/>
                </a:lnTo>
                <a:lnTo>
                  <a:pt x="3151" y="614"/>
                </a:lnTo>
                <a:lnTo>
                  <a:pt x="3144" y="571"/>
                </a:lnTo>
                <a:lnTo>
                  <a:pt x="3144" y="554"/>
                </a:lnTo>
                <a:lnTo>
                  <a:pt x="3137" y="547"/>
                </a:lnTo>
                <a:lnTo>
                  <a:pt x="3085" y="547"/>
                </a:lnTo>
                <a:lnTo>
                  <a:pt x="3081" y="547"/>
                </a:lnTo>
                <a:lnTo>
                  <a:pt x="3064" y="549"/>
                </a:lnTo>
                <a:lnTo>
                  <a:pt x="3064" y="570"/>
                </a:lnTo>
                <a:lnTo>
                  <a:pt x="3088" y="669"/>
                </a:lnTo>
                <a:lnTo>
                  <a:pt x="3141" y="722"/>
                </a:lnTo>
                <a:lnTo>
                  <a:pt x="3200" y="743"/>
                </a:lnTo>
                <a:lnTo>
                  <a:pt x="3240" y="747"/>
                </a:lnTo>
                <a:lnTo>
                  <a:pt x="3309" y="734"/>
                </a:lnTo>
                <a:lnTo>
                  <a:pt x="3361" y="698"/>
                </a:lnTo>
                <a:lnTo>
                  <a:pt x="3393" y="648"/>
                </a:lnTo>
                <a:lnTo>
                  <a:pt x="3404" y="591"/>
                </a:lnTo>
                <a:lnTo>
                  <a:pt x="3398" y="543"/>
                </a:lnTo>
                <a:lnTo>
                  <a:pt x="3379" y="502"/>
                </a:lnTo>
                <a:lnTo>
                  <a:pt x="3346" y="465"/>
                </a:lnTo>
                <a:lnTo>
                  <a:pt x="3299" y="433"/>
                </a:lnTo>
                <a:lnTo>
                  <a:pt x="3215" y="386"/>
                </a:lnTo>
                <a:lnTo>
                  <a:pt x="3193" y="370"/>
                </a:lnTo>
                <a:lnTo>
                  <a:pt x="3177" y="353"/>
                </a:lnTo>
                <a:lnTo>
                  <a:pt x="3167" y="334"/>
                </a:lnTo>
                <a:lnTo>
                  <a:pt x="3164" y="312"/>
                </a:lnTo>
                <a:lnTo>
                  <a:pt x="3172" y="281"/>
                </a:lnTo>
                <a:lnTo>
                  <a:pt x="3190" y="257"/>
                </a:lnTo>
                <a:lnTo>
                  <a:pt x="3216" y="241"/>
                </a:lnTo>
                <a:lnTo>
                  <a:pt x="3244" y="236"/>
                </a:lnTo>
                <a:lnTo>
                  <a:pt x="3276" y="239"/>
                </a:lnTo>
                <a:lnTo>
                  <a:pt x="3300" y="251"/>
                </a:lnTo>
                <a:lnTo>
                  <a:pt x="3317" y="270"/>
                </a:lnTo>
                <a:lnTo>
                  <a:pt x="3326" y="295"/>
                </a:lnTo>
                <a:lnTo>
                  <a:pt x="3329" y="313"/>
                </a:lnTo>
                <a:lnTo>
                  <a:pt x="3343" y="317"/>
                </a:lnTo>
                <a:lnTo>
                  <a:pt x="3353" y="317"/>
                </a:lnTo>
                <a:lnTo>
                  <a:pt x="3391" y="312"/>
                </a:lnTo>
                <a:lnTo>
                  <a:pt x="3406" y="307"/>
                </a:lnTo>
                <a:close/>
                <a:moveTo>
                  <a:pt x="3443" y="209"/>
                </a:moveTo>
                <a:lnTo>
                  <a:pt x="3443" y="208"/>
                </a:lnTo>
                <a:lnTo>
                  <a:pt x="3443" y="202"/>
                </a:lnTo>
                <a:lnTo>
                  <a:pt x="3442" y="201"/>
                </a:lnTo>
                <a:lnTo>
                  <a:pt x="3441" y="199"/>
                </a:lnTo>
                <a:lnTo>
                  <a:pt x="3440" y="198"/>
                </a:lnTo>
                <a:lnTo>
                  <a:pt x="3439" y="197"/>
                </a:lnTo>
                <a:lnTo>
                  <a:pt x="3437" y="197"/>
                </a:lnTo>
                <a:lnTo>
                  <a:pt x="3439" y="197"/>
                </a:lnTo>
                <a:lnTo>
                  <a:pt x="3440" y="197"/>
                </a:lnTo>
                <a:lnTo>
                  <a:pt x="3441" y="196"/>
                </a:lnTo>
                <a:lnTo>
                  <a:pt x="3442" y="195"/>
                </a:lnTo>
                <a:lnTo>
                  <a:pt x="3443" y="193"/>
                </a:lnTo>
                <a:lnTo>
                  <a:pt x="3443" y="188"/>
                </a:lnTo>
                <a:lnTo>
                  <a:pt x="3442" y="187"/>
                </a:lnTo>
                <a:lnTo>
                  <a:pt x="3442" y="186"/>
                </a:lnTo>
                <a:lnTo>
                  <a:pt x="3439" y="185"/>
                </a:lnTo>
                <a:lnTo>
                  <a:pt x="3439" y="190"/>
                </a:lnTo>
                <a:lnTo>
                  <a:pt x="3439" y="193"/>
                </a:lnTo>
                <a:lnTo>
                  <a:pt x="3438" y="195"/>
                </a:lnTo>
                <a:lnTo>
                  <a:pt x="3435" y="196"/>
                </a:lnTo>
                <a:lnTo>
                  <a:pt x="3434" y="196"/>
                </a:lnTo>
                <a:lnTo>
                  <a:pt x="3428" y="196"/>
                </a:lnTo>
                <a:lnTo>
                  <a:pt x="3428" y="187"/>
                </a:lnTo>
                <a:lnTo>
                  <a:pt x="3434" y="187"/>
                </a:lnTo>
                <a:lnTo>
                  <a:pt x="3436" y="187"/>
                </a:lnTo>
                <a:lnTo>
                  <a:pt x="3438" y="188"/>
                </a:lnTo>
                <a:lnTo>
                  <a:pt x="3439" y="190"/>
                </a:lnTo>
                <a:lnTo>
                  <a:pt x="3439" y="185"/>
                </a:lnTo>
                <a:lnTo>
                  <a:pt x="3438" y="184"/>
                </a:lnTo>
                <a:lnTo>
                  <a:pt x="3436" y="184"/>
                </a:lnTo>
                <a:lnTo>
                  <a:pt x="3424" y="184"/>
                </a:lnTo>
                <a:lnTo>
                  <a:pt x="3424" y="209"/>
                </a:lnTo>
                <a:lnTo>
                  <a:pt x="3428" y="209"/>
                </a:lnTo>
                <a:lnTo>
                  <a:pt x="3428" y="199"/>
                </a:lnTo>
                <a:lnTo>
                  <a:pt x="3434" y="199"/>
                </a:lnTo>
                <a:lnTo>
                  <a:pt x="3436" y="199"/>
                </a:lnTo>
                <a:lnTo>
                  <a:pt x="3438" y="201"/>
                </a:lnTo>
                <a:lnTo>
                  <a:pt x="3439" y="203"/>
                </a:lnTo>
                <a:lnTo>
                  <a:pt x="3439" y="209"/>
                </a:lnTo>
                <a:lnTo>
                  <a:pt x="3443" y="209"/>
                </a:lnTo>
                <a:close/>
                <a:moveTo>
                  <a:pt x="3455" y="203"/>
                </a:moveTo>
                <a:lnTo>
                  <a:pt x="3455" y="190"/>
                </a:lnTo>
                <a:lnTo>
                  <a:pt x="3453" y="185"/>
                </a:lnTo>
                <a:lnTo>
                  <a:pt x="3452" y="184"/>
                </a:lnTo>
                <a:lnTo>
                  <a:pt x="3452" y="202"/>
                </a:lnTo>
                <a:lnTo>
                  <a:pt x="3450" y="206"/>
                </a:lnTo>
                <a:lnTo>
                  <a:pt x="3443" y="214"/>
                </a:lnTo>
                <a:lnTo>
                  <a:pt x="3438" y="216"/>
                </a:lnTo>
                <a:lnTo>
                  <a:pt x="3428" y="216"/>
                </a:lnTo>
                <a:lnTo>
                  <a:pt x="3423" y="214"/>
                </a:lnTo>
                <a:lnTo>
                  <a:pt x="3415" y="206"/>
                </a:lnTo>
                <a:lnTo>
                  <a:pt x="3414" y="202"/>
                </a:lnTo>
                <a:lnTo>
                  <a:pt x="3414" y="191"/>
                </a:lnTo>
                <a:lnTo>
                  <a:pt x="3415" y="186"/>
                </a:lnTo>
                <a:lnTo>
                  <a:pt x="3423" y="179"/>
                </a:lnTo>
                <a:lnTo>
                  <a:pt x="3428" y="177"/>
                </a:lnTo>
                <a:lnTo>
                  <a:pt x="3438" y="177"/>
                </a:lnTo>
                <a:lnTo>
                  <a:pt x="3443" y="179"/>
                </a:lnTo>
                <a:lnTo>
                  <a:pt x="3450" y="186"/>
                </a:lnTo>
                <a:lnTo>
                  <a:pt x="3452" y="190"/>
                </a:lnTo>
                <a:lnTo>
                  <a:pt x="3452" y="202"/>
                </a:lnTo>
                <a:lnTo>
                  <a:pt x="3452" y="184"/>
                </a:lnTo>
                <a:lnTo>
                  <a:pt x="3445" y="177"/>
                </a:lnTo>
                <a:lnTo>
                  <a:pt x="3444" y="176"/>
                </a:lnTo>
                <a:lnTo>
                  <a:pt x="3439" y="174"/>
                </a:lnTo>
                <a:lnTo>
                  <a:pt x="3427" y="174"/>
                </a:lnTo>
                <a:lnTo>
                  <a:pt x="3421" y="176"/>
                </a:lnTo>
                <a:lnTo>
                  <a:pt x="3413" y="185"/>
                </a:lnTo>
                <a:lnTo>
                  <a:pt x="3410" y="190"/>
                </a:lnTo>
                <a:lnTo>
                  <a:pt x="3410" y="203"/>
                </a:lnTo>
                <a:lnTo>
                  <a:pt x="3413" y="208"/>
                </a:lnTo>
                <a:lnTo>
                  <a:pt x="3421" y="217"/>
                </a:lnTo>
                <a:lnTo>
                  <a:pt x="3427" y="219"/>
                </a:lnTo>
                <a:lnTo>
                  <a:pt x="3439" y="219"/>
                </a:lnTo>
                <a:lnTo>
                  <a:pt x="3444" y="217"/>
                </a:lnTo>
                <a:lnTo>
                  <a:pt x="3445" y="216"/>
                </a:lnTo>
                <a:lnTo>
                  <a:pt x="3453" y="208"/>
                </a:lnTo>
                <a:lnTo>
                  <a:pt x="3455" y="203"/>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nvGrpSpPr>
          <xdr:cNvPr id="18" name="Group 17">
            <a:extLst>
              <a:ext uri="{FF2B5EF4-FFF2-40B4-BE49-F238E27FC236}">
                <a16:creationId xmlns:a16="http://schemas.microsoft.com/office/drawing/2014/main" id="{8488C1DA-B6B0-9062-F475-9CFE146CF326}"/>
              </a:ext>
            </a:extLst>
          </xdr:cNvPr>
          <xdr:cNvGrpSpPr>
            <a:grpSpLocks/>
          </xdr:cNvGrpSpPr>
        </xdr:nvGrpSpPr>
        <xdr:grpSpPr bwMode="auto">
          <a:xfrm>
            <a:off x="7334" y="13507"/>
            <a:ext cx="831" cy="830"/>
            <a:chOff x="7334" y="329"/>
            <a:chExt cx="831" cy="830"/>
          </a:xfrm>
        </xdr:grpSpPr>
        <xdr:sp macro="" textlink="">
          <xdr:nvSpPr>
            <xdr:cNvPr id="19" name="Freeform 5">
              <a:extLst>
                <a:ext uri="{FF2B5EF4-FFF2-40B4-BE49-F238E27FC236}">
                  <a16:creationId xmlns:a16="http://schemas.microsoft.com/office/drawing/2014/main" id="{7CA40F69-A75A-DA5C-79FB-6701B2594B7F}"/>
                </a:ext>
              </a:extLst>
            </xdr:cNvPr>
            <xdr:cNvSpPr>
              <a:spLocks/>
            </xdr:cNvSpPr>
          </xdr:nvSpPr>
          <xdr:spPr bwMode="auto">
            <a:xfrm>
              <a:off x="7335" y="329"/>
              <a:ext cx="830" cy="416"/>
            </a:xfrm>
            <a:custGeom>
              <a:avLst/>
              <a:gdLst>
                <a:gd name="T0" fmla="+- 0 7749 7335"/>
                <a:gd name="T1" fmla="*/ T0 w 830"/>
                <a:gd name="T2" fmla="+- 0 329 329"/>
                <a:gd name="T3" fmla="*/ 329 h 416"/>
                <a:gd name="T4" fmla="+- 0 7665 7335"/>
                <a:gd name="T5" fmla="*/ T4 w 830"/>
                <a:gd name="T6" fmla="+- 0 338 329"/>
                <a:gd name="T7" fmla="*/ 338 h 416"/>
                <a:gd name="T8" fmla="+- 0 7588 7335"/>
                <a:gd name="T9" fmla="*/ T8 w 830"/>
                <a:gd name="T10" fmla="+- 0 362 329"/>
                <a:gd name="T11" fmla="*/ 362 h 416"/>
                <a:gd name="T12" fmla="+- 0 7517 7335"/>
                <a:gd name="T13" fmla="*/ T12 w 830"/>
                <a:gd name="T14" fmla="+- 0 400 329"/>
                <a:gd name="T15" fmla="*/ 400 h 416"/>
                <a:gd name="T16" fmla="+- 0 7456 7335"/>
                <a:gd name="T17" fmla="*/ T16 w 830"/>
                <a:gd name="T18" fmla="+- 0 451 329"/>
                <a:gd name="T19" fmla="*/ 451 h 416"/>
                <a:gd name="T20" fmla="+- 0 7406 7335"/>
                <a:gd name="T21" fmla="*/ T20 w 830"/>
                <a:gd name="T22" fmla="+- 0 513 329"/>
                <a:gd name="T23" fmla="*/ 513 h 416"/>
                <a:gd name="T24" fmla="+- 0 7368 7335"/>
                <a:gd name="T25" fmla="*/ T24 w 830"/>
                <a:gd name="T26" fmla="+- 0 583 329"/>
                <a:gd name="T27" fmla="*/ 583 h 416"/>
                <a:gd name="T28" fmla="+- 0 7344 7335"/>
                <a:gd name="T29" fmla="*/ T28 w 830"/>
                <a:gd name="T30" fmla="+- 0 661 329"/>
                <a:gd name="T31" fmla="*/ 661 h 416"/>
                <a:gd name="T32" fmla="+- 0 7335 7335"/>
                <a:gd name="T33" fmla="*/ T32 w 830"/>
                <a:gd name="T34" fmla="+- 0 745 329"/>
                <a:gd name="T35" fmla="*/ 745 h 416"/>
                <a:gd name="T36" fmla="+- 0 8164 7335"/>
                <a:gd name="T37" fmla="*/ T36 w 830"/>
                <a:gd name="T38" fmla="+- 0 744 329"/>
                <a:gd name="T39" fmla="*/ 744 h 416"/>
                <a:gd name="T40" fmla="+- 0 8156 7335"/>
                <a:gd name="T41" fmla="*/ T40 w 830"/>
                <a:gd name="T42" fmla="+- 0 661 329"/>
                <a:gd name="T43" fmla="*/ 661 h 416"/>
                <a:gd name="T44" fmla="+- 0 8132 7335"/>
                <a:gd name="T45" fmla="*/ T44 w 830"/>
                <a:gd name="T46" fmla="+- 0 582 329"/>
                <a:gd name="T47" fmla="*/ 582 h 416"/>
                <a:gd name="T48" fmla="+- 0 8093 7335"/>
                <a:gd name="T49" fmla="*/ T48 w 830"/>
                <a:gd name="T50" fmla="+- 0 512 329"/>
                <a:gd name="T51" fmla="*/ 512 h 416"/>
                <a:gd name="T52" fmla="+- 0 8043 7335"/>
                <a:gd name="T53" fmla="*/ T52 w 830"/>
                <a:gd name="T54" fmla="+- 0 451 329"/>
                <a:gd name="T55" fmla="*/ 451 h 416"/>
                <a:gd name="T56" fmla="+- 0 7981 7335"/>
                <a:gd name="T57" fmla="*/ T56 w 830"/>
                <a:gd name="T58" fmla="+- 0 400 329"/>
                <a:gd name="T59" fmla="*/ 400 h 416"/>
                <a:gd name="T60" fmla="+- 0 7911 7335"/>
                <a:gd name="T61" fmla="*/ T60 w 830"/>
                <a:gd name="T62" fmla="+- 0 362 329"/>
                <a:gd name="T63" fmla="*/ 362 h 416"/>
                <a:gd name="T64" fmla="+- 0 7832 7335"/>
                <a:gd name="T65" fmla="*/ T64 w 830"/>
                <a:gd name="T66" fmla="+- 0 338 329"/>
                <a:gd name="T67" fmla="*/ 338 h 416"/>
                <a:gd name="T68" fmla="+- 0 7749 7335"/>
                <a:gd name="T69" fmla="*/ T68 w 830"/>
                <a:gd name="T70" fmla="+- 0 329 329"/>
                <a:gd name="T71" fmla="*/ 329 h 416"/>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Lst>
              <a:rect l="0" t="0" r="r" b="b"/>
              <a:pathLst>
                <a:path w="830" h="416">
                  <a:moveTo>
                    <a:pt x="414" y="0"/>
                  </a:moveTo>
                  <a:lnTo>
                    <a:pt x="330" y="9"/>
                  </a:lnTo>
                  <a:lnTo>
                    <a:pt x="253" y="33"/>
                  </a:lnTo>
                  <a:lnTo>
                    <a:pt x="182" y="71"/>
                  </a:lnTo>
                  <a:lnTo>
                    <a:pt x="121" y="122"/>
                  </a:lnTo>
                  <a:lnTo>
                    <a:pt x="71" y="184"/>
                  </a:lnTo>
                  <a:lnTo>
                    <a:pt x="33" y="254"/>
                  </a:lnTo>
                  <a:lnTo>
                    <a:pt x="9" y="332"/>
                  </a:lnTo>
                  <a:lnTo>
                    <a:pt x="0" y="416"/>
                  </a:lnTo>
                  <a:lnTo>
                    <a:pt x="829" y="415"/>
                  </a:lnTo>
                  <a:lnTo>
                    <a:pt x="821" y="332"/>
                  </a:lnTo>
                  <a:lnTo>
                    <a:pt x="797" y="253"/>
                  </a:lnTo>
                  <a:lnTo>
                    <a:pt x="758" y="183"/>
                  </a:lnTo>
                  <a:lnTo>
                    <a:pt x="708" y="122"/>
                  </a:lnTo>
                  <a:lnTo>
                    <a:pt x="646" y="71"/>
                  </a:lnTo>
                  <a:lnTo>
                    <a:pt x="576" y="33"/>
                  </a:lnTo>
                  <a:lnTo>
                    <a:pt x="497" y="9"/>
                  </a:lnTo>
                  <a:lnTo>
                    <a:pt x="414" y="0"/>
                  </a:lnTo>
                  <a:close/>
                </a:path>
              </a:pathLst>
            </a:custGeom>
            <a:solidFill>
              <a:srgbClr val="F96741"/>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0" name="Freeform 6">
              <a:extLst>
                <a:ext uri="{FF2B5EF4-FFF2-40B4-BE49-F238E27FC236}">
                  <a16:creationId xmlns:a16="http://schemas.microsoft.com/office/drawing/2014/main" id="{88B7CB0D-63E8-A488-85ED-71893E3F8F51}"/>
                </a:ext>
              </a:extLst>
            </xdr:cNvPr>
            <xdr:cNvSpPr>
              <a:spLocks/>
            </xdr:cNvSpPr>
          </xdr:nvSpPr>
          <xdr:spPr bwMode="auto">
            <a:xfrm>
              <a:off x="7334" y="744"/>
              <a:ext cx="416" cy="245"/>
            </a:xfrm>
            <a:custGeom>
              <a:avLst/>
              <a:gdLst>
                <a:gd name="T0" fmla="+- 0 7749 7334"/>
                <a:gd name="T1" fmla="*/ T0 w 416"/>
                <a:gd name="T2" fmla="+- 0 744 744"/>
                <a:gd name="T3" fmla="*/ 744 h 245"/>
                <a:gd name="T4" fmla="+- 0 7334 7334"/>
                <a:gd name="T5" fmla="*/ T4 w 416"/>
                <a:gd name="T6" fmla="+- 0 745 744"/>
                <a:gd name="T7" fmla="*/ 745 h 245"/>
                <a:gd name="T8" fmla="+- 0 7335 7334"/>
                <a:gd name="T9" fmla="*/ T8 w 416"/>
                <a:gd name="T10" fmla="+- 0 779 744"/>
                <a:gd name="T11" fmla="*/ 779 h 245"/>
                <a:gd name="T12" fmla="+- 0 7339 7334"/>
                <a:gd name="T13" fmla="*/ T12 w 416"/>
                <a:gd name="T14" fmla="+- 0 812 744"/>
                <a:gd name="T15" fmla="*/ 812 h 245"/>
                <a:gd name="T16" fmla="+- 0 7355 7334"/>
                <a:gd name="T17" fmla="*/ T16 w 416"/>
                <a:gd name="T18" fmla="+- 0 875 744"/>
                <a:gd name="T19" fmla="*/ 875 h 245"/>
                <a:gd name="T20" fmla="+- 0 7380 7334"/>
                <a:gd name="T21" fmla="*/ T20 w 416"/>
                <a:gd name="T22" fmla="+- 0 934 744"/>
                <a:gd name="T23" fmla="*/ 934 h 245"/>
                <a:gd name="T24" fmla="+- 0 7413 7334"/>
                <a:gd name="T25" fmla="*/ T24 w 416"/>
                <a:gd name="T26" fmla="+- 0 989 744"/>
                <a:gd name="T27" fmla="*/ 989 h 245"/>
                <a:gd name="T28" fmla="+- 0 7749 7334"/>
                <a:gd name="T29" fmla="*/ T28 w 416"/>
                <a:gd name="T30" fmla="+- 0 744 744"/>
                <a:gd name="T31" fmla="*/ 744 h 245"/>
              </a:gdLst>
              <a:ahLst/>
              <a:cxnLst>
                <a:cxn ang="0">
                  <a:pos x="T1" y="T3"/>
                </a:cxn>
                <a:cxn ang="0">
                  <a:pos x="T5" y="T7"/>
                </a:cxn>
                <a:cxn ang="0">
                  <a:pos x="T9" y="T11"/>
                </a:cxn>
                <a:cxn ang="0">
                  <a:pos x="T13" y="T15"/>
                </a:cxn>
                <a:cxn ang="0">
                  <a:pos x="T17" y="T19"/>
                </a:cxn>
                <a:cxn ang="0">
                  <a:pos x="T21" y="T23"/>
                </a:cxn>
                <a:cxn ang="0">
                  <a:pos x="T25" y="T27"/>
                </a:cxn>
                <a:cxn ang="0">
                  <a:pos x="T29" y="T31"/>
                </a:cxn>
              </a:cxnLst>
              <a:rect l="0" t="0" r="r" b="b"/>
              <a:pathLst>
                <a:path w="416" h="245">
                  <a:moveTo>
                    <a:pt x="415" y="0"/>
                  </a:moveTo>
                  <a:lnTo>
                    <a:pt x="0" y="1"/>
                  </a:lnTo>
                  <a:lnTo>
                    <a:pt x="1" y="35"/>
                  </a:lnTo>
                  <a:lnTo>
                    <a:pt x="5" y="68"/>
                  </a:lnTo>
                  <a:lnTo>
                    <a:pt x="21" y="131"/>
                  </a:lnTo>
                  <a:lnTo>
                    <a:pt x="46" y="190"/>
                  </a:lnTo>
                  <a:lnTo>
                    <a:pt x="79" y="245"/>
                  </a:lnTo>
                  <a:lnTo>
                    <a:pt x="415"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1" name="Freeform 7">
              <a:extLst>
                <a:ext uri="{FF2B5EF4-FFF2-40B4-BE49-F238E27FC236}">
                  <a16:creationId xmlns:a16="http://schemas.microsoft.com/office/drawing/2014/main" id="{7299E600-0D29-75F3-AA15-1AF658756617}"/>
                </a:ext>
              </a:extLst>
            </xdr:cNvPr>
            <xdr:cNvSpPr>
              <a:spLocks/>
            </xdr:cNvSpPr>
          </xdr:nvSpPr>
          <xdr:spPr bwMode="auto">
            <a:xfrm>
              <a:off x="7413" y="744"/>
              <a:ext cx="580" cy="415"/>
            </a:xfrm>
            <a:custGeom>
              <a:avLst/>
              <a:gdLst>
                <a:gd name="T0" fmla="+- 0 7749 7414"/>
                <a:gd name="T1" fmla="*/ T0 w 580"/>
                <a:gd name="T2" fmla="+- 0 744 744"/>
                <a:gd name="T3" fmla="*/ 744 h 415"/>
                <a:gd name="T4" fmla="+- 0 7414 7414"/>
                <a:gd name="T5" fmla="*/ T4 w 580"/>
                <a:gd name="T6" fmla="+- 0 989 744"/>
                <a:gd name="T7" fmla="*/ 989 h 415"/>
                <a:gd name="T8" fmla="+- 0 7431 7414"/>
                <a:gd name="T9" fmla="*/ T8 w 580"/>
                <a:gd name="T10" fmla="+- 0 1011 744"/>
                <a:gd name="T11" fmla="*/ 1011 h 415"/>
                <a:gd name="T12" fmla="+- 0 7450 7414"/>
                <a:gd name="T13" fmla="*/ T12 w 580"/>
                <a:gd name="T14" fmla="+- 0 1032 744"/>
                <a:gd name="T15" fmla="*/ 1032 h 415"/>
                <a:gd name="T16" fmla="+- 0 7513 7414"/>
                <a:gd name="T17" fmla="*/ T16 w 580"/>
                <a:gd name="T18" fmla="+- 0 1085 744"/>
                <a:gd name="T19" fmla="*/ 1085 h 415"/>
                <a:gd name="T20" fmla="+- 0 7583 7414"/>
                <a:gd name="T21" fmla="*/ T20 w 580"/>
                <a:gd name="T22" fmla="+- 0 1125 744"/>
                <a:gd name="T23" fmla="*/ 1125 h 415"/>
                <a:gd name="T24" fmla="+- 0 7659 7414"/>
                <a:gd name="T25" fmla="*/ T24 w 580"/>
                <a:gd name="T26" fmla="+- 0 1149 744"/>
                <a:gd name="T27" fmla="*/ 1149 h 415"/>
                <a:gd name="T28" fmla="+- 0 7738 7414"/>
                <a:gd name="T29" fmla="*/ T28 w 580"/>
                <a:gd name="T30" fmla="+- 0 1159 744"/>
                <a:gd name="T31" fmla="*/ 1159 h 415"/>
                <a:gd name="T32" fmla="+- 0 7764 7414"/>
                <a:gd name="T33" fmla="*/ T32 w 580"/>
                <a:gd name="T34" fmla="+- 0 1159 744"/>
                <a:gd name="T35" fmla="*/ 1159 h 415"/>
                <a:gd name="T36" fmla="+- 0 7844 7414"/>
                <a:gd name="T37" fmla="*/ T36 w 580"/>
                <a:gd name="T38" fmla="+- 0 1149 744"/>
                <a:gd name="T39" fmla="*/ 1149 h 415"/>
                <a:gd name="T40" fmla="+- 0 7921 7414"/>
                <a:gd name="T41" fmla="*/ T40 w 580"/>
                <a:gd name="T42" fmla="+- 0 1122 744"/>
                <a:gd name="T43" fmla="*/ 1122 h 415"/>
                <a:gd name="T44" fmla="+- 0 7993 7414"/>
                <a:gd name="T45" fmla="*/ T44 w 580"/>
                <a:gd name="T46" fmla="+- 0 1080 744"/>
                <a:gd name="T47" fmla="*/ 1080 h 415"/>
                <a:gd name="T48" fmla="+- 0 7749 7414"/>
                <a:gd name="T49" fmla="*/ T48 w 580"/>
                <a:gd name="T50" fmla="+- 0 744 744"/>
                <a:gd name="T51" fmla="*/ 744 h 415"/>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Lst>
              <a:rect l="0" t="0" r="r" b="b"/>
              <a:pathLst>
                <a:path w="580" h="415">
                  <a:moveTo>
                    <a:pt x="335" y="0"/>
                  </a:moveTo>
                  <a:lnTo>
                    <a:pt x="0" y="245"/>
                  </a:lnTo>
                  <a:lnTo>
                    <a:pt x="17" y="267"/>
                  </a:lnTo>
                  <a:lnTo>
                    <a:pt x="36" y="288"/>
                  </a:lnTo>
                  <a:lnTo>
                    <a:pt x="99" y="341"/>
                  </a:lnTo>
                  <a:lnTo>
                    <a:pt x="169" y="381"/>
                  </a:lnTo>
                  <a:lnTo>
                    <a:pt x="245" y="405"/>
                  </a:lnTo>
                  <a:lnTo>
                    <a:pt x="324" y="415"/>
                  </a:lnTo>
                  <a:lnTo>
                    <a:pt x="350" y="415"/>
                  </a:lnTo>
                  <a:lnTo>
                    <a:pt x="430" y="405"/>
                  </a:lnTo>
                  <a:lnTo>
                    <a:pt x="507" y="378"/>
                  </a:lnTo>
                  <a:lnTo>
                    <a:pt x="579" y="336"/>
                  </a:lnTo>
                  <a:lnTo>
                    <a:pt x="335" y="0"/>
                  </a:lnTo>
                  <a:close/>
                </a:path>
              </a:pathLst>
            </a:custGeom>
            <a:solidFill>
              <a:srgbClr val="BED7D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grpSp>
    <xdr:clientData/>
  </xdr:twoCellAnchor>
  <xdr:twoCellAnchor>
    <xdr:from>
      <xdr:col>2</xdr:col>
      <xdr:colOff>69850</xdr:colOff>
      <xdr:row>70</xdr:row>
      <xdr:rowOff>63501</xdr:rowOff>
    </xdr:from>
    <xdr:to>
      <xdr:col>14</xdr:col>
      <xdr:colOff>82550</xdr:colOff>
      <xdr:row>74</xdr:row>
      <xdr:rowOff>82550</xdr:rowOff>
    </xdr:to>
    <xdr:grpSp>
      <xdr:nvGrpSpPr>
        <xdr:cNvPr id="22" name="Group 21">
          <a:extLst>
            <a:ext uri="{FF2B5EF4-FFF2-40B4-BE49-F238E27FC236}">
              <a16:creationId xmlns:a16="http://schemas.microsoft.com/office/drawing/2014/main" id="{138F0D2A-A66E-4268-87D3-890FA45A6BA1}"/>
            </a:ext>
          </a:extLst>
        </xdr:cNvPr>
        <xdr:cNvGrpSpPr/>
      </xdr:nvGrpSpPr>
      <xdr:grpSpPr>
        <a:xfrm flipV="1">
          <a:off x="1258570" y="10731501"/>
          <a:ext cx="7145020" cy="628649"/>
          <a:chOff x="0" y="0"/>
          <a:chExt cx="6451600" cy="661035"/>
        </a:xfrm>
      </xdr:grpSpPr>
      <xdr:sp macro="" textlink="">
        <xdr:nvSpPr>
          <xdr:cNvPr id="23" name="Rectangle 22">
            <a:extLst>
              <a:ext uri="{FF2B5EF4-FFF2-40B4-BE49-F238E27FC236}">
                <a16:creationId xmlns:a16="http://schemas.microsoft.com/office/drawing/2014/main" id="{155FDB61-99AA-CE42-6C57-2B7418CA4C77}"/>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4" name="Freeform 4">
            <a:extLst>
              <a:ext uri="{FF2B5EF4-FFF2-40B4-BE49-F238E27FC236}">
                <a16:creationId xmlns:a16="http://schemas.microsoft.com/office/drawing/2014/main" id="{CE19554A-9425-A1B4-09BC-8546E788249B}"/>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editAs="oneCell">
    <xdr:from>
      <xdr:col>2</xdr:col>
      <xdr:colOff>588823</xdr:colOff>
      <xdr:row>55</xdr:row>
      <xdr:rowOff>25399</xdr:rowOff>
    </xdr:from>
    <xdr:to>
      <xdr:col>13</xdr:col>
      <xdr:colOff>158751</xdr:colOff>
      <xdr:row>70</xdr:row>
      <xdr:rowOff>62992</xdr:rowOff>
    </xdr:to>
    <xdr:pic>
      <xdr:nvPicPr>
        <xdr:cNvPr id="26" name="Picture 25">
          <a:extLst>
            <a:ext uri="{FF2B5EF4-FFF2-40B4-BE49-F238E27FC236}">
              <a16:creationId xmlns:a16="http://schemas.microsoft.com/office/drawing/2014/main" id="{0CD5AF25-6C57-F931-4122-1C4956DBE69B}"/>
            </a:ext>
          </a:extLst>
        </xdr:cNvPr>
        <xdr:cNvPicPr>
          <a:picLocks noChangeAspect="1"/>
        </xdr:cNvPicPr>
      </xdr:nvPicPr>
      <xdr:blipFill rotWithShape="1">
        <a:blip xmlns:r="http://schemas.openxmlformats.org/officeDocument/2006/relationships" r:embed="rId2"/>
        <a:srcRect t="5886"/>
        <a:stretch/>
      </xdr:blipFill>
      <xdr:spPr>
        <a:xfrm>
          <a:off x="1808023" y="8756649"/>
          <a:ext cx="6275528" cy="2418843"/>
        </a:xfrm>
        <a:prstGeom prst="rect">
          <a:avLst/>
        </a:prstGeom>
      </xdr:spPr>
    </xdr:pic>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7A26227-6132-4252-9079-1CAA26291158}" name="Tabel1" displayName="Tabel1" ref="A1:F56" totalsRowCount="1" headerRowDxfId="14" dataDxfId="13" totalsRowDxfId="12">
  <autoFilter ref="A1:F55" xr:uid="{F7A26227-6132-4252-9079-1CAA26291158}"/>
  <tableColumns count="6">
    <tableColumn id="1" xr3:uid="{F381E145-5FF8-43F7-9493-D68D73AE89D0}" name="Küsimuse nr" dataDxfId="11" totalsRowDxfId="10"/>
    <tableColumn id="6" xr3:uid="{D502EFAE-3856-4821-B6EB-F8EEC18B1F4F}" name="Valdkond" dataDxfId="9" totalsRowDxfId="8"/>
    <tableColumn id="5" xr3:uid="{CFA8B89A-68B0-4077-86BC-A70CCBDAB396}" name="Teema" dataDxfId="7" totalsRowDxfId="6"/>
    <tableColumn id="2" xr3:uid="{2690E62C-A214-4FC0-83C6-0F816EC27CFC}" name="Küsimus" dataDxfId="5" totalsRowDxfId="4"/>
    <tableColumn id="3" xr3:uid="{1AE5BBFA-32EA-4782-800B-09D0FFF0B969}" name="Max skoor" totalsRowFunction="custom" dataDxfId="3" totalsRowDxfId="2">
      <totalsRowFormula>SUM(Tabel1[Max skoor])</totalsRowFormula>
    </tableColumn>
    <tableColumn id="4" xr3:uid="{A9D5FA47-54A4-437B-A7A7-4393EF8A8407}" name="Hindamise skoor" totalsRowFunction="custom" dataDxfId="1" totalsRowDxfId="0">
      <calculatedColumnFormula>IF(Hindamistabel!J2=TRUE,0,IF(Hindamistabel!J3=TRUE,1,IF(Hindamistabel!J4=TRUE,1,IF(Hindamistabel!J5=TRUE,2,IF(Hindamistabel!J6=TRUE,2,"")))))</calculatedColumnFormula>
      <totalsRowFormula>SUM(Tabel1[Hindamise skoor])</totalsRowFormula>
    </tableColumn>
  </tableColumns>
  <tableStyleInfo name="TableStyleMedium6"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7C9EC5-2EEE-4151-A3A7-0208F4D97660}">
  <sheetPr codeName="Leht1"/>
  <dimension ref="A1"/>
  <sheetViews>
    <sheetView workbookViewId="0">
      <selection activeCell="AB30" sqref="AB30"/>
    </sheetView>
  </sheetViews>
  <sheetFormatPr defaultColWidth="8.6640625" defaultRowHeight="12" x14ac:dyDescent="0.3"/>
  <cols>
    <col min="1" max="16384" width="8.6640625" style="77"/>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5"/>
  <sheetViews>
    <sheetView showGridLines="0" topLeftCell="A15" zoomScaleNormal="100" workbookViewId="0">
      <selection activeCell="C15" sqref="C15"/>
    </sheetView>
  </sheetViews>
  <sheetFormatPr defaultRowHeight="12" x14ac:dyDescent="0.3"/>
  <cols>
    <col min="2" max="2" width="37.33203125" bestFit="1" customWidth="1"/>
    <col min="3" max="3" width="118.44140625" customWidth="1"/>
  </cols>
  <sheetData>
    <row r="3" spans="2:3" ht="18.600000000000001" thickBot="1" x14ac:dyDescent="0.45">
      <c r="B3" s="1" t="s">
        <v>0</v>
      </c>
      <c r="C3" s="1"/>
    </row>
    <row r="4" spans="2:3" ht="12.6" thickTop="1" x14ac:dyDescent="0.3"/>
    <row r="6" spans="2:3" ht="15.75" customHeight="1" x14ac:dyDescent="0.3">
      <c r="B6" s="40" t="s">
        <v>1</v>
      </c>
      <c r="C6" s="40" t="s">
        <v>2</v>
      </c>
    </row>
    <row r="7" spans="2:3" ht="13.2" x14ac:dyDescent="0.3">
      <c r="B7" s="47" t="s">
        <v>3</v>
      </c>
      <c r="C7" s="48" t="s">
        <v>4</v>
      </c>
    </row>
    <row r="8" spans="2:3" ht="13.2" x14ac:dyDescent="0.3">
      <c r="B8" s="47" t="s">
        <v>5</v>
      </c>
      <c r="C8" s="48" t="s">
        <v>6</v>
      </c>
    </row>
    <row r="9" spans="2:3" ht="13.2" x14ac:dyDescent="0.3">
      <c r="B9" s="47" t="s">
        <v>7</v>
      </c>
      <c r="C9" s="49" t="s">
        <v>8</v>
      </c>
    </row>
    <row r="10" spans="2:3" ht="13.2" x14ac:dyDescent="0.3">
      <c r="B10" s="47" t="s">
        <v>9</v>
      </c>
      <c r="C10" s="49" t="s">
        <v>10</v>
      </c>
    </row>
    <row r="11" spans="2:3" ht="52.8" x14ac:dyDescent="0.3">
      <c r="B11" s="47" t="s">
        <v>11</v>
      </c>
      <c r="C11" s="48" t="s">
        <v>12</v>
      </c>
    </row>
    <row r="12" spans="2:3" ht="26.4" x14ac:dyDescent="0.3">
      <c r="B12" s="47" t="s">
        <v>13</v>
      </c>
      <c r="C12" s="48" t="s">
        <v>14</v>
      </c>
    </row>
    <row r="13" spans="2:3" ht="145.19999999999999" x14ac:dyDescent="0.3">
      <c r="B13" s="50" t="s">
        <v>15</v>
      </c>
      <c r="C13" s="48" t="s">
        <v>16</v>
      </c>
    </row>
    <row r="14" spans="2:3" ht="26.4" x14ac:dyDescent="0.3">
      <c r="B14" s="47" t="s">
        <v>17</v>
      </c>
      <c r="C14" s="48" t="s">
        <v>18</v>
      </c>
    </row>
    <row r="15" spans="2:3" ht="26.4" x14ac:dyDescent="0.3">
      <c r="B15" s="47" t="s">
        <v>19</v>
      </c>
      <c r="C15" s="48" t="s">
        <v>20</v>
      </c>
    </row>
    <row r="16" spans="2:3" ht="13.2" x14ac:dyDescent="0.3">
      <c r="B16" s="47" t="s">
        <v>21</v>
      </c>
      <c r="C16" s="48" t="s">
        <v>22</v>
      </c>
    </row>
    <row r="19" spans="2:3" ht="18" customHeight="1" x14ac:dyDescent="0.3">
      <c r="B19" s="40" t="s">
        <v>23</v>
      </c>
      <c r="C19" s="40" t="s">
        <v>2</v>
      </c>
    </row>
    <row r="20" spans="2:3" ht="13.8" x14ac:dyDescent="0.3">
      <c r="B20" s="49" t="s">
        <v>24</v>
      </c>
      <c r="C20" s="51" t="s">
        <v>25</v>
      </c>
    </row>
    <row r="21" spans="2:3" ht="13.8" x14ac:dyDescent="0.3">
      <c r="B21" s="49" t="s">
        <v>26</v>
      </c>
      <c r="C21" s="51" t="s">
        <v>27</v>
      </c>
    </row>
    <row r="22" spans="2:3" ht="13.8" x14ac:dyDescent="0.3">
      <c r="B22" s="49" t="s">
        <v>28</v>
      </c>
      <c r="C22" s="51" t="s">
        <v>29</v>
      </c>
    </row>
    <row r="23" spans="2:3" ht="13.8" x14ac:dyDescent="0.3">
      <c r="B23" s="51" t="s">
        <v>30</v>
      </c>
      <c r="C23" s="51" t="s">
        <v>31</v>
      </c>
    </row>
    <row r="24" spans="2:3" ht="13.8" x14ac:dyDescent="0.3">
      <c r="B24" s="51" t="s">
        <v>32</v>
      </c>
      <c r="C24" s="51" t="s">
        <v>33</v>
      </c>
    </row>
    <row r="25" spans="2:3" ht="13.8" x14ac:dyDescent="0.3">
      <c r="B25" s="51" t="s">
        <v>34</v>
      </c>
      <c r="C25" s="51" t="s">
        <v>35</v>
      </c>
    </row>
    <row r="26" spans="2:3" ht="13.8" x14ac:dyDescent="0.3">
      <c r="B26" s="51" t="s">
        <v>36</v>
      </c>
      <c r="C26" s="51" t="s">
        <v>37</v>
      </c>
    </row>
    <row r="27" spans="2:3" ht="13.8" x14ac:dyDescent="0.3">
      <c r="B27" s="51" t="s">
        <v>38</v>
      </c>
      <c r="C27" s="51" t="s">
        <v>39</v>
      </c>
    </row>
    <row r="28" spans="2:3" ht="13.8" x14ac:dyDescent="0.3">
      <c r="B28" s="51" t="s">
        <v>40</v>
      </c>
      <c r="C28" s="51" t="s">
        <v>41</v>
      </c>
    </row>
    <row r="29" spans="2:3" ht="13.8" x14ac:dyDescent="0.3">
      <c r="B29" s="51" t="s">
        <v>42</v>
      </c>
      <c r="C29" s="51" t="s">
        <v>43</v>
      </c>
    </row>
    <row r="30" spans="2:3" ht="13.8" x14ac:dyDescent="0.3">
      <c r="B30" s="51" t="s">
        <v>44</v>
      </c>
      <c r="C30" s="51" t="s">
        <v>45</v>
      </c>
    </row>
    <row r="31" spans="2:3" ht="13.8" x14ac:dyDescent="0.3">
      <c r="B31" s="51" t="s">
        <v>46</v>
      </c>
      <c r="C31" s="51" t="s">
        <v>47</v>
      </c>
    </row>
    <row r="32" spans="2:3" ht="13.8" x14ac:dyDescent="0.3">
      <c r="B32" s="51" t="s">
        <v>48</v>
      </c>
      <c r="C32" s="51" t="s">
        <v>49</v>
      </c>
    </row>
    <row r="33" spans="2:3" ht="13.8" x14ac:dyDescent="0.3">
      <c r="B33" s="51" t="s">
        <v>50</v>
      </c>
      <c r="C33" s="51" t="s">
        <v>51</v>
      </c>
    </row>
    <row r="34" spans="2:3" ht="13.8" x14ac:dyDescent="0.3">
      <c r="B34" s="51" t="s">
        <v>52</v>
      </c>
      <c r="C34" s="51" t="s">
        <v>53</v>
      </c>
    </row>
    <row r="35" spans="2:3" ht="13.8" x14ac:dyDescent="0.3">
      <c r="B35" s="51" t="s">
        <v>54</v>
      </c>
      <c r="C35" s="51" t="s">
        <v>55</v>
      </c>
    </row>
    <row r="36" spans="2:3" ht="13.8" x14ac:dyDescent="0.3">
      <c r="B36" s="51" t="s">
        <v>56</v>
      </c>
      <c r="C36" s="51" t="s">
        <v>57</v>
      </c>
    </row>
    <row r="37" spans="2:3" ht="13.8" x14ac:dyDescent="0.3">
      <c r="B37" s="51" t="s">
        <v>58</v>
      </c>
      <c r="C37" s="51"/>
    </row>
    <row r="41" spans="2:3" ht="13.8" x14ac:dyDescent="0.3">
      <c r="B41" s="40" t="s">
        <v>379</v>
      </c>
      <c r="C41" s="40" t="s">
        <v>2</v>
      </c>
    </row>
    <row r="42" spans="2:3" ht="13.8" x14ac:dyDescent="0.3">
      <c r="B42" s="48" t="s">
        <v>380</v>
      </c>
      <c r="C42" s="78" t="s">
        <v>381</v>
      </c>
    </row>
    <row r="43" spans="2:3" ht="13.8" x14ac:dyDescent="0.3">
      <c r="B43" s="78" t="s">
        <v>382</v>
      </c>
      <c r="C43" s="78" t="s">
        <v>383</v>
      </c>
    </row>
    <row r="44" spans="2:3" ht="13.8" x14ac:dyDescent="0.3">
      <c r="B44" s="78" t="s">
        <v>384</v>
      </c>
      <c r="C44" s="78" t="s">
        <v>385</v>
      </c>
    </row>
    <row r="45" spans="2:3" ht="13.8" x14ac:dyDescent="0.3">
      <c r="B45" s="78" t="s">
        <v>386</v>
      </c>
      <c r="C45" s="78" t="s">
        <v>387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8"/>
  <sheetViews>
    <sheetView showGridLines="0" topLeftCell="A15" zoomScaleNormal="100" workbookViewId="0">
      <selection activeCell="C28" sqref="C28"/>
    </sheetView>
  </sheetViews>
  <sheetFormatPr defaultColWidth="9" defaultRowHeight="12" x14ac:dyDescent="0.3"/>
  <cols>
    <col min="1" max="1" width="9" customWidth="1"/>
    <col min="2" max="2" width="49.109375" customWidth="1"/>
    <col min="3" max="3" width="61" customWidth="1"/>
  </cols>
  <sheetData>
    <row r="3" spans="2:4" ht="18.600000000000001" thickBot="1" x14ac:dyDescent="0.45">
      <c r="B3" s="1" t="s">
        <v>59</v>
      </c>
    </row>
    <row r="4" spans="2:4" ht="12.6" thickTop="1" x14ac:dyDescent="0.3"/>
    <row r="5" spans="2:4" ht="13.8" x14ac:dyDescent="0.3">
      <c r="B5" s="40" t="s">
        <v>60</v>
      </c>
      <c r="C5" s="40" t="s">
        <v>61</v>
      </c>
    </row>
    <row r="6" spans="2:4" ht="13.2" x14ac:dyDescent="0.3">
      <c r="B6" s="37" t="s">
        <v>62</v>
      </c>
      <c r="C6" s="38" t="s">
        <v>442</v>
      </c>
    </row>
    <row r="7" spans="2:4" ht="13.8" x14ac:dyDescent="0.3">
      <c r="B7" s="37" t="s">
        <v>63</v>
      </c>
      <c r="C7" s="140" t="s">
        <v>443</v>
      </c>
    </row>
    <row r="8" spans="2:4" ht="13.2" x14ac:dyDescent="0.3">
      <c r="B8" s="37" t="s">
        <v>64</v>
      </c>
      <c r="C8" s="36" t="s">
        <v>444</v>
      </c>
    </row>
    <row r="9" spans="2:4" ht="39.6" x14ac:dyDescent="0.3">
      <c r="B9" s="37" t="s">
        <v>65</v>
      </c>
      <c r="C9" s="36" t="s">
        <v>445</v>
      </c>
      <c r="D9" s="46"/>
    </row>
    <row r="10" spans="2:4" ht="13.2" x14ac:dyDescent="0.3">
      <c r="B10" s="37" t="s">
        <v>66</v>
      </c>
      <c r="C10" s="37"/>
    </row>
    <row r="11" spans="2:4" ht="13.2" x14ac:dyDescent="0.3">
      <c r="B11" s="71" t="s">
        <v>67</v>
      </c>
      <c r="C11" s="37">
        <v>0</v>
      </c>
    </row>
    <row r="12" spans="2:4" ht="13.2" x14ac:dyDescent="0.3">
      <c r="B12" s="71" t="s">
        <v>68</v>
      </c>
      <c r="C12" s="37">
        <v>0</v>
      </c>
    </row>
    <row r="13" spans="2:4" ht="13.2" x14ac:dyDescent="0.3">
      <c r="B13" s="71" t="s">
        <v>69</v>
      </c>
      <c r="C13" s="37">
        <v>8</v>
      </c>
    </row>
    <row r="14" spans="2:4" ht="13.2" x14ac:dyDescent="0.3">
      <c r="B14" s="71" t="s">
        <v>70</v>
      </c>
      <c r="C14" s="37"/>
    </row>
    <row r="15" spans="2:4" ht="13.2" x14ac:dyDescent="0.3">
      <c r="B15" s="71" t="s">
        <v>71</v>
      </c>
      <c r="C15" s="37">
        <v>7</v>
      </c>
    </row>
    <row r="16" spans="2:4" ht="13.2" x14ac:dyDescent="0.3">
      <c r="B16" s="71" t="s">
        <v>72</v>
      </c>
      <c r="C16" s="37" t="s">
        <v>446</v>
      </c>
    </row>
    <row r="17" spans="2:4" ht="13.2" x14ac:dyDescent="0.3">
      <c r="B17" s="37" t="s">
        <v>73</v>
      </c>
      <c r="C17" s="37" t="s">
        <v>449</v>
      </c>
      <c r="D17" s="69"/>
    </row>
    <row r="18" spans="2:4" ht="13.2" x14ac:dyDescent="0.3">
      <c r="B18" s="37" t="s">
        <v>74</v>
      </c>
      <c r="C18" s="37" t="s">
        <v>448</v>
      </c>
    </row>
    <row r="19" spans="2:4" ht="13.2" x14ac:dyDescent="0.3">
      <c r="B19" s="37" t="s">
        <v>75</v>
      </c>
      <c r="C19" s="37" t="s">
        <v>447</v>
      </c>
    </row>
    <row r="20" spans="2:4" ht="13.2" x14ac:dyDescent="0.3">
      <c r="B20" s="37" t="s">
        <v>76</v>
      </c>
      <c r="C20" s="37">
        <v>2390.1</v>
      </c>
    </row>
    <row r="21" spans="2:4" ht="13.2" x14ac:dyDescent="0.3">
      <c r="B21" s="37" t="s">
        <v>77</v>
      </c>
      <c r="C21" s="37">
        <v>2327.3000000000002</v>
      </c>
    </row>
    <row r="22" spans="2:4" ht="13.2" x14ac:dyDescent="0.3">
      <c r="B22" s="37" t="s">
        <v>78</v>
      </c>
      <c r="C22" s="37">
        <v>166.1</v>
      </c>
    </row>
    <row r="23" spans="2:4" ht="13.2" x14ac:dyDescent="0.3">
      <c r="B23" s="37" t="s">
        <v>79</v>
      </c>
      <c r="C23" s="37" t="s">
        <v>450</v>
      </c>
    </row>
    <row r="24" spans="2:4" ht="13.2" x14ac:dyDescent="0.3">
      <c r="B24" s="37" t="s">
        <v>80</v>
      </c>
      <c r="C24" s="37" t="s">
        <v>451</v>
      </c>
    </row>
    <row r="25" spans="2:4" ht="13.2" x14ac:dyDescent="0.3">
      <c r="B25" s="37" t="s">
        <v>81</v>
      </c>
      <c r="C25" s="37" t="s">
        <v>452</v>
      </c>
    </row>
    <row r="26" spans="2:4" ht="52.8" x14ac:dyDescent="0.3">
      <c r="B26" s="37" t="s">
        <v>408</v>
      </c>
      <c r="C26" s="39"/>
    </row>
    <row r="27" spans="2:4" ht="13.2" x14ac:dyDescent="0.3">
      <c r="B27" s="37" t="s">
        <v>82</v>
      </c>
      <c r="C27" s="36"/>
    </row>
    <row r="28" spans="2:4" ht="39.75" customHeight="1" x14ac:dyDescent="0.3">
      <c r="B28" s="37" t="s">
        <v>83</v>
      </c>
      <c r="C28" s="36" t="s">
        <v>453</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tabSelected="1" zoomScale="90" zoomScaleNormal="90" zoomScaleSheetLayoutView="70" workbookViewId="0">
      <pane xSplit="4" ySplit="1" topLeftCell="H45" activePane="bottomRight" state="frozen"/>
      <selection pane="topRight" activeCell="D1" sqref="D1"/>
      <selection pane="bottomLeft" activeCell="A2" sqref="A2"/>
      <selection pane="bottomRight" activeCell="K47" sqref="K47:K51"/>
    </sheetView>
  </sheetViews>
  <sheetFormatPr defaultColWidth="9" defaultRowHeight="13.2" x14ac:dyDescent="0.3"/>
  <cols>
    <col min="1" max="1" width="14.5546875" style="28" bestFit="1" customWidth="1"/>
    <col min="2" max="2" width="12.44140625" style="28" bestFit="1" customWidth="1"/>
    <col min="3" max="3" width="10.88671875" style="28" customWidth="1"/>
    <col min="4" max="4" width="32.6640625" style="76" customWidth="1"/>
    <col min="5" max="5" width="71.109375" style="27" customWidth="1"/>
    <col min="6" max="6" width="17.5546875" style="28" customWidth="1"/>
    <col min="7" max="7" width="18.5546875" style="27" customWidth="1"/>
    <col min="8" max="8" width="40.6640625" style="30" customWidth="1"/>
    <col min="9" max="9" width="11.5546875" style="28" customWidth="1"/>
    <col min="10" max="10" width="26.109375" style="30" customWidth="1"/>
    <col min="11" max="11" width="22.33203125" style="28" customWidth="1"/>
    <col min="12" max="12" width="37.5546875" style="27" customWidth="1"/>
    <col min="13" max="16384" width="9" style="30"/>
  </cols>
  <sheetData>
    <row r="1" spans="1:12" s="14" customFormat="1" ht="118.8" x14ac:dyDescent="0.3">
      <c r="A1" s="2" t="s">
        <v>84</v>
      </c>
      <c r="B1" s="2" t="s">
        <v>85</v>
      </c>
      <c r="C1" s="2" t="s">
        <v>86</v>
      </c>
      <c r="D1" s="2" t="s">
        <v>60</v>
      </c>
      <c r="E1" s="2" t="s">
        <v>87</v>
      </c>
      <c r="F1" s="2" t="s">
        <v>88</v>
      </c>
      <c r="G1" s="2" t="s">
        <v>89</v>
      </c>
      <c r="H1" s="2" t="s">
        <v>90</v>
      </c>
      <c r="I1" s="2" t="s">
        <v>91</v>
      </c>
      <c r="J1" s="3" t="s">
        <v>391</v>
      </c>
      <c r="K1" s="3" t="s">
        <v>92</v>
      </c>
      <c r="L1" s="3" t="s">
        <v>378</v>
      </c>
    </row>
    <row r="2" spans="1:12" s="14" customFormat="1" x14ac:dyDescent="0.3">
      <c r="A2" s="150" t="s">
        <v>93</v>
      </c>
      <c r="B2" s="150" t="s">
        <v>93</v>
      </c>
      <c r="C2" s="164">
        <v>0</v>
      </c>
      <c r="D2" s="167" t="s">
        <v>94</v>
      </c>
      <c r="E2" s="175" t="s">
        <v>95</v>
      </c>
      <c r="F2" s="171" t="s">
        <v>96</v>
      </c>
      <c r="G2" s="185" t="s">
        <v>97</v>
      </c>
      <c r="H2" s="105" t="s">
        <v>98</v>
      </c>
      <c r="I2" s="5">
        <v>0</v>
      </c>
      <c r="J2" s="79" t="b">
        <v>0</v>
      </c>
      <c r="K2" s="6"/>
      <c r="L2" s="63"/>
    </row>
    <row r="3" spans="1:12" s="14" customFormat="1" ht="45" customHeight="1" x14ac:dyDescent="0.3">
      <c r="A3" s="151"/>
      <c r="B3" s="151"/>
      <c r="C3" s="165"/>
      <c r="D3" s="169"/>
      <c r="E3" s="177"/>
      <c r="F3" s="173"/>
      <c r="G3" s="186"/>
      <c r="H3" s="7" t="s">
        <v>99</v>
      </c>
      <c r="I3" s="8">
        <v>1</v>
      </c>
      <c r="J3" s="80" t="b">
        <v>0</v>
      </c>
      <c r="K3" s="9"/>
      <c r="L3" s="63"/>
    </row>
    <row r="4" spans="1:12" s="14" customFormat="1" ht="26.25" customHeight="1" x14ac:dyDescent="0.3">
      <c r="A4" s="151"/>
      <c r="B4" s="151"/>
      <c r="C4" s="165"/>
      <c r="D4" s="169"/>
      <c r="E4" s="177"/>
      <c r="F4" s="173"/>
      <c r="G4" s="186"/>
      <c r="H4" s="7" t="s">
        <v>100</v>
      </c>
      <c r="I4" s="8">
        <v>1</v>
      </c>
      <c r="J4" s="80" t="b">
        <v>0</v>
      </c>
      <c r="K4" s="9"/>
      <c r="L4" s="63"/>
    </row>
    <row r="5" spans="1:12" s="14" customFormat="1" ht="26.4" x14ac:dyDescent="0.3">
      <c r="A5" s="151"/>
      <c r="B5" s="151"/>
      <c r="C5" s="165"/>
      <c r="D5" s="169"/>
      <c r="E5" s="177"/>
      <c r="F5" s="173"/>
      <c r="G5" s="186"/>
      <c r="H5" s="7" t="s">
        <v>101</v>
      </c>
      <c r="I5" s="8">
        <v>2</v>
      </c>
      <c r="J5" s="80" t="b">
        <v>0</v>
      </c>
      <c r="K5" s="9"/>
      <c r="L5" s="63"/>
    </row>
    <row r="6" spans="1:12" s="14" customFormat="1" ht="39.6" x14ac:dyDescent="0.3">
      <c r="A6" s="151"/>
      <c r="B6" s="151"/>
      <c r="C6" s="165"/>
      <c r="D6" s="169"/>
      <c r="E6" s="177"/>
      <c r="F6" s="173"/>
      <c r="G6" s="186"/>
      <c r="H6" s="7" t="s">
        <v>102</v>
      </c>
      <c r="I6" s="8">
        <v>2</v>
      </c>
      <c r="J6" s="80" t="b">
        <v>0</v>
      </c>
      <c r="K6" s="9"/>
      <c r="L6" s="63"/>
    </row>
    <row r="7" spans="1:12" s="14" customFormat="1" x14ac:dyDescent="0.3">
      <c r="A7" s="151"/>
      <c r="B7" s="151"/>
      <c r="C7" s="165"/>
      <c r="D7" s="169"/>
      <c r="E7" s="177"/>
      <c r="F7" s="173"/>
      <c r="G7" s="186"/>
      <c r="H7" s="7" t="s">
        <v>103</v>
      </c>
      <c r="I7" s="8">
        <v>3</v>
      </c>
      <c r="J7" s="80" t="b">
        <v>0</v>
      </c>
      <c r="K7" s="9"/>
      <c r="L7" s="63"/>
    </row>
    <row r="8" spans="1:12" s="14" customFormat="1" ht="39.6" x14ac:dyDescent="0.3">
      <c r="A8" s="151"/>
      <c r="B8" s="151"/>
      <c r="C8" s="165"/>
      <c r="D8" s="169"/>
      <c r="E8" s="177"/>
      <c r="F8" s="173"/>
      <c r="G8" s="186"/>
      <c r="H8" s="7" t="s">
        <v>104</v>
      </c>
      <c r="I8" s="8">
        <v>3</v>
      </c>
      <c r="J8" s="80" t="b">
        <v>1</v>
      </c>
      <c r="K8" s="9" t="s">
        <v>291</v>
      </c>
      <c r="L8" s="63"/>
    </row>
    <row r="9" spans="1:12" s="14" customFormat="1" ht="26.4" x14ac:dyDescent="0.3">
      <c r="A9" s="152"/>
      <c r="B9" s="152"/>
      <c r="C9" s="166"/>
      <c r="D9" s="170"/>
      <c r="E9" s="178"/>
      <c r="F9" s="174"/>
      <c r="G9" s="187"/>
      <c r="H9" s="106" t="s">
        <v>105</v>
      </c>
      <c r="I9" s="11" t="s">
        <v>390</v>
      </c>
      <c r="J9" s="81" t="b">
        <v>0</v>
      </c>
      <c r="K9" s="12"/>
      <c r="L9" s="64"/>
    </row>
    <row r="10" spans="1:12" s="14" customFormat="1" ht="27.75" customHeight="1" x14ac:dyDescent="0.3">
      <c r="A10" s="150" t="s">
        <v>107</v>
      </c>
      <c r="B10" s="150" t="s">
        <v>108</v>
      </c>
      <c r="C10" s="164" t="s">
        <v>109</v>
      </c>
      <c r="D10" s="222" t="s">
        <v>110</v>
      </c>
      <c r="E10" s="153" t="s">
        <v>111</v>
      </c>
      <c r="F10" s="150" t="s">
        <v>96</v>
      </c>
      <c r="G10" s="150" t="s">
        <v>112</v>
      </c>
      <c r="H10" s="105" t="s">
        <v>113</v>
      </c>
      <c r="I10" s="5">
        <v>0</v>
      </c>
      <c r="J10" s="82" t="b">
        <v>0</v>
      </c>
      <c r="K10" s="17"/>
      <c r="L10" s="4"/>
    </row>
    <row r="11" spans="1:12" s="14" customFormat="1" ht="27.75" customHeight="1" x14ac:dyDescent="0.3">
      <c r="A11" s="151"/>
      <c r="B11" s="151"/>
      <c r="C11" s="165"/>
      <c r="D11" s="206"/>
      <c r="E11" s="208"/>
      <c r="F11" s="151"/>
      <c r="G11" s="151"/>
      <c r="H11" s="7" t="s">
        <v>114</v>
      </c>
      <c r="I11" s="8">
        <v>1</v>
      </c>
      <c r="J11" s="83" t="b">
        <v>0</v>
      </c>
      <c r="K11" s="15"/>
      <c r="L11" s="7"/>
    </row>
    <row r="12" spans="1:12" s="14" customFormat="1" ht="27.75" customHeight="1" x14ac:dyDescent="0.3">
      <c r="A12" s="151"/>
      <c r="B12" s="151"/>
      <c r="C12" s="165"/>
      <c r="D12" s="206"/>
      <c r="E12" s="208"/>
      <c r="F12" s="151"/>
      <c r="G12" s="151"/>
      <c r="H12" s="7" t="s">
        <v>115</v>
      </c>
      <c r="I12" s="8">
        <v>2</v>
      </c>
      <c r="J12" s="83" t="b">
        <v>0</v>
      </c>
      <c r="K12" s="15"/>
      <c r="L12" s="7"/>
    </row>
    <row r="13" spans="1:12" s="14" customFormat="1" ht="270" customHeight="1" x14ac:dyDescent="0.3">
      <c r="A13" s="151"/>
      <c r="B13" s="151"/>
      <c r="C13" s="165"/>
      <c r="D13" s="206"/>
      <c r="E13" s="208"/>
      <c r="F13" s="151"/>
      <c r="G13" s="151"/>
      <c r="H13" s="7" t="s">
        <v>116</v>
      </c>
      <c r="I13" s="8">
        <v>3</v>
      </c>
      <c r="J13" s="83" t="b">
        <v>1</v>
      </c>
      <c r="K13" s="15" t="s">
        <v>454</v>
      </c>
      <c r="L13" s="7" t="s">
        <v>509</v>
      </c>
    </row>
    <row r="14" spans="1:12" s="14" customFormat="1" ht="117.75" customHeight="1" x14ac:dyDescent="0.3">
      <c r="A14" s="152"/>
      <c r="B14" s="152"/>
      <c r="C14" s="166"/>
      <c r="D14" s="223"/>
      <c r="E14" s="155"/>
      <c r="F14" s="152"/>
      <c r="G14" s="152"/>
      <c r="H14" s="106" t="s">
        <v>388</v>
      </c>
      <c r="I14" s="11" t="s">
        <v>390</v>
      </c>
      <c r="J14" s="84" t="b">
        <v>0</v>
      </c>
      <c r="K14" s="18"/>
      <c r="L14" s="10"/>
    </row>
    <row r="15" spans="1:12" s="14" customFormat="1" ht="27.75" customHeight="1" x14ac:dyDescent="0.3">
      <c r="A15" s="150" t="s">
        <v>107</v>
      </c>
      <c r="B15" s="150" t="s">
        <v>108</v>
      </c>
      <c r="C15" s="164" t="s">
        <v>117</v>
      </c>
      <c r="D15" s="167" t="s">
        <v>118</v>
      </c>
      <c r="E15" s="153" t="s">
        <v>119</v>
      </c>
      <c r="F15" s="171" t="s">
        <v>96</v>
      </c>
      <c r="G15" s="150" t="s">
        <v>97</v>
      </c>
      <c r="H15" s="105" t="s">
        <v>120</v>
      </c>
      <c r="I15" s="5">
        <v>0</v>
      </c>
      <c r="J15" s="82" t="b">
        <v>0</v>
      </c>
      <c r="K15" s="17"/>
      <c r="L15" s="4"/>
    </row>
    <row r="16" spans="1:12" s="14" customFormat="1" ht="27.75" customHeight="1" x14ac:dyDescent="0.3">
      <c r="A16" s="151"/>
      <c r="B16" s="151"/>
      <c r="C16" s="165"/>
      <c r="D16" s="169"/>
      <c r="E16" s="208"/>
      <c r="F16" s="173"/>
      <c r="G16" s="151"/>
      <c r="H16" s="7" t="s">
        <v>114</v>
      </c>
      <c r="I16" s="8">
        <v>1</v>
      </c>
      <c r="J16" s="83" t="b">
        <v>0</v>
      </c>
      <c r="K16" s="15"/>
      <c r="L16" s="7"/>
    </row>
    <row r="17" spans="1:12" s="14" customFormat="1" ht="27.75" customHeight="1" x14ac:dyDescent="0.3">
      <c r="A17" s="151"/>
      <c r="B17" s="151"/>
      <c r="C17" s="165"/>
      <c r="D17" s="169"/>
      <c r="E17" s="208"/>
      <c r="F17" s="173"/>
      <c r="G17" s="151"/>
      <c r="H17" s="7" t="s">
        <v>115</v>
      </c>
      <c r="I17" s="8">
        <v>2</v>
      </c>
      <c r="J17" s="83" t="b">
        <v>0</v>
      </c>
      <c r="K17" s="15"/>
      <c r="L17" s="7"/>
    </row>
    <row r="18" spans="1:12" s="14" customFormat="1" ht="27.75" customHeight="1" x14ac:dyDescent="0.3">
      <c r="A18" s="151"/>
      <c r="B18" s="151"/>
      <c r="C18" s="165"/>
      <c r="D18" s="169"/>
      <c r="E18" s="208"/>
      <c r="F18" s="173"/>
      <c r="G18" s="151"/>
      <c r="H18" s="7" t="s">
        <v>116</v>
      </c>
      <c r="I18" s="8">
        <v>3</v>
      </c>
      <c r="J18" s="85" t="b">
        <v>1</v>
      </c>
      <c r="K18" s="15" t="s">
        <v>454</v>
      </c>
      <c r="L18" s="7" t="s">
        <v>493</v>
      </c>
    </row>
    <row r="19" spans="1:12" s="14" customFormat="1" ht="102" customHeight="1" x14ac:dyDescent="0.3">
      <c r="A19" s="152"/>
      <c r="B19" s="152"/>
      <c r="C19" s="166"/>
      <c r="D19" s="170"/>
      <c r="E19" s="155"/>
      <c r="F19" s="174"/>
      <c r="G19" s="152"/>
      <c r="H19" s="106" t="s">
        <v>389</v>
      </c>
      <c r="I19" s="11" t="s">
        <v>390</v>
      </c>
      <c r="J19" s="84" t="b">
        <v>0</v>
      </c>
      <c r="K19" s="18"/>
      <c r="L19" s="10"/>
    </row>
    <row r="20" spans="1:12" s="14" customFormat="1" ht="39.6" x14ac:dyDescent="0.3">
      <c r="A20" s="150" t="s">
        <v>107</v>
      </c>
      <c r="B20" s="150" t="s">
        <v>108</v>
      </c>
      <c r="C20" s="164" t="s">
        <v>121</v>
      </c>
      <c r="D20" s="167" t="s">
        <v>122</v>
      </c>
      <c r="E20" s="175" t="s">
        <v>123</v>
      </c>
      <c r="F20" s="171" t="s">
        <v>96</v>
      </c>
      <c r="G20" s="150" t="s">
        <v>97</v>
      </c>
      <c r="H20" s="4" t="s">
        <v>124</v>
      </c>
      <c r="I20" s="5">
        <v>0</v>
      </c>
      <c r="J20" s="82" t="b">
        <v>0</v>
      </c>
      <c r="K20" s="17"/>
      <c r="L20" s="4"/>
    </row>
    <row r="21" spans="1:12" s="14" customFormat="1" ht="39.6" x14ac:dyDescent="0.3">
      <c r="A21" s="151"/>
      <c r="B21" s="151"/>
      <c r="C21" s="165"/>
      <c r="D21" s="169"/>
      <c r="E21" s="177"/>
      <c r="F21" s="173"/>
      <c r="G21" s="151"/>
      <c r="H21" s="7" t="s">
        <v>125</v>
      </c>
      <c r="I21" s="8">
        <v>1</v>
      </c>
      <c r="J21" s="83" t="b">
        <v>0</v>
      </c>
      <c r="K21" s="15"/>
      <c r="L21" s="7"/>
    </row>
    <row r="22" spans="1:12" s="14" customFormat="1" ht="52.8" x14ac:dyDescent="0.3">
      <c r="A22" s="151"/>
      <c r="B22" s="151"/>
      <c r="C22" s="165"/>
      <c r="D22" s="169"/>
      <c r="E22" s="177"/>
      <c r="F22" s="173"/>
      <c r="G22" s="151"/>
      <c r="H22" s="7" t="s">
        <v>126</v>
      </c>
      <c r="I22" s="8">
        <v>2</v>
      </c>
      <c r="J22" s="83" t="b">
        <v>1</v>
      </c>
      <c r="K22" s="15" t="s">
        <v>455</v>
      </c>
      <c r="L22" s="7" t="s">
        <v>499</v>
      </c>
    </row>
    <row r="23" spans="1:12" s="14" customFormat="1" ht="39.6" x14ac:dyDescent="0.3">
      <c r="A23" s="151"/>
      <c r="B23" s="151"/>
      <c r="C23" s="165"/>
      <c r="D23" s="169"/>
      <c r="E23" s="177"/>
      <c r="F23" s="173"/>
      <c r="G23" s="151"/>
      <c r="H23" s="7" t="s">
        <v>127</v>
      </c>
      <c r="I23" s="8">
        <v>3</v>
      </c>
      <c r="J23" s="83" t="b">
        <v>0</v>
      </c>
      <c r="K23" s="15"/>
      <c r="L23" s="7"/>
    </row>
    <row r="24" spans="1:12" s="14" customFormat="1" ht="26.4" x14ac:dyDescent="0.3">
      <c r="A24" s="152"/>
      <c r="B24" s="152"/>
      <c r="C24" s="166"/>
      <c r="D24" s="170"/>
      <c r="E24" s="178"/>
      <c r="F24" s="174"/>
      <c r="G24" s="152"/>
      <c r="H24" s="10" t="s">
        <v>128</v>
      </c>
      <c r="I24" s="11" t="s">
        <v>390</v>
      </c>
      <c r="J24" s="84" t="b">
        <v>0</v>
      </c>
      <c r="K24" s="18"/>
      <c r="L24" s="10"/>
    </row>
    <row r="25" spans="1:12" s="14" customFormat="1" ht="39.6" x14ac:dyDescent="0.3">
      <c r="A25" s="150" t="s">
        <v>107</v>
      </c>
      <c r="B25" s="150" t="s">
        <v>108</v>
      </c>
      <c r="C25" s="164" t="s">
        <v>129</v>
      </c>
      <c r="D25" s="167" t="s">
        <v>130</v>
      </c>
      <c r="E25" s="175" t="s">
        <v>131</v>
      </c>
      <c r="F25" s="171" t="s">
        <v>96</v>
      </c>
      <c r="G25" s="150" t="s">
        <v>97</v>
      </c>
      <c r="H25" s="4" t="s">
        <v>132</v>
      </c>
      <c r="I25" s="5">
        <v>0</v>
      </c>
      <c r="J25" s="82" t="b">
        <v>0</v>
      </c>
      <c r="K25" s="17"/>
      <c r="L25" s="4"/>
    </row>
    <row r="26" spans="1:12" s="14" customFormat="1" ht="39.6" x14ac:dyDescent="0.3">
      <c r="A26" s="151"/>
      <c r="B26" s="151"/>
      <c r="C26" s="165"/>
      <c r="D26" s="169"/>
      <c r="E26" s="177"/>
      <c r="F26" s="173"/>
      <c r="G26" s="151"/>
      <c r="H26" s="7" t="s">
        <v>125</v>
      </c>
      <c r="I26" s="8">
        <v>1</v>
      </c>
      <c r="J26" s="83" t="b">
        <v>0</v>
      </c>
      <c r="K26" s="15"/>
      <c r="L26" s="15"/>
    </row>
    <row r="27" spans="1:12" s="14" customFormat="1" ht="132" x14ac:dyDescent="0.3">
      <c r="A27" s="151"/>
      <c r="B27" s="151"/>
      <c r="C27" s="165"/>
      <c r="D27" s="169"/>
      <c r="E27" s="177"/>
      <c r="F27" s="173"/>
      <c r="G27" s="151"/>
      <c r="H27" s="7" t="s">
        <v>126</v>
      </c>
      <c r="I27" s="8">
        <v>2</v>
      </c>
      <c r="J27" s="83" t="b">
        <v>1</v>
      </c>
      <c r="K27" s="15" t="s">
        <v>456</v>
      </c>
      <c r="L27" s="7" t="s">
        <v>506</v>
      </c>
    </row>
    <row r="28" spans="1:12" s="14" customFormat="1" ht="39.6" x14ac:dyDescent="0.3">
      <c r="A28" s="151"/>
      <c r="B28" s="151"/>
      <c r="C28" s="165"/>
      <c r="D28" s="169"/>
      <c r="E28" s="177"/>
      <c r="F28" s="173"/>
      <c r="G28" s="151"/>
      <c r="H28" s="7" t="s">
        <v>127</v>
      </c>
      <c r="I28" s="8">
        <v>3</v>
      </c>
      <c r="J28" s="83" t="b">
        <v>0</v>
      </c>
      <c r="K28" s="15"/>
      <c r="L28" s="7"/>
    </row>
    <row r="29" spans="1:12" s="14" customFormat="1" ht="26.4" x14ac:dyDescent="0.3">
      <c r="A29" s="152"/>
      <c r="B29" s="152"/>
      <c r="C29" s="166"/>
      <c r="D29" s="170"/>
      <c r="E29" s="178"/>
      <c r="F29" s="174"/>
      <c r="G29" s="152"/>
      <c r="H29" s="10" t="s">
        <v>128</v>
      </c>
      <c r="I29" s="11" t="s">
        <v>390</v>
      </c>
      <c r="J29" s="84" t="b">
        <v>0</v>
      </c>
      <c r="K29" s="18"/>
      <c r="L29" s="10"/>
    </row>
    <row r="30" spans="1:12" s="14" customFormat="1" ht="26.4" x14ac:dyDescent="0.3">
      <c r="A30" s="150" t="s">
        <v>107</v>
      </c>
      <c r="B30" s="150" t="s">
        <v>108</v>
      </c>
      <c r="C30" s="164" t="s">
        <v>133</v>
      </c>
      <c r="D30" s="167" t="s">
        <v>134</v>
      </c>
      <c r="E30" s="175" t="s">
        <v>135</v>
      </c>
      <c r="F30" s="171" t="s">
        <v>96</v>
      </c>
      <c r="G30" s="150" t="s">
        <v>97</v>
      </c>
      <c r="H30" s="4" t="s">
        <v>136</v>
      </c>
      <c r="I30" s="5">
        <v>0</v>
      </c>
      <c r="J30" s="82" t="b">
        <v>0</v>
      </c>
      <c r="K30" s="17"/>
      <c r="L30" s="4"/>
    </row>
    <row r="31" spans="1:12" s="14" customFormat="1" ht="39.6" x14ac:dyDescent="0.3">
      <c r="A31" s="151"/>
      <c r="B31" s="151"/>
      <c r="C31" s="165"/>
      <c r="D31" s="169"/>
      <c r="E31" s="177"/>
      <c r="F31" s="173"/>
      <c r="G31" s="151"/>
      <c r="H31" s="7" t="s">
        <v>137</v>
      </c>
      <c r="I31" s="8">
        <v>1</v>
      </c>
      <c r="J31" s="83" t="b">
        <v>0</v>
      </c>
      <c r="K31" s="15"/>
      <c r="L31" s="7"/>
    </row>
    <row r="32" spans="1:12" s="14" customFormat="1" ht="39.6" x14ac:dyDescent="0.3">
      <c r="A32" s="151"/>
      <c r="B32" s="151"/>
      <c r="C32" s="165"/>
      <c r="D32" s="169"/>
      <c r="E32" s="177"/>
      <c r="F32" s="173"/>
      <c r="G32" s="151"/>
      <c r="H32" s="7" t="s">
        <v>138</v>
      </c>
      <c r="I32" s="8">
        <v>2</v>
      </c>
      <c r="J32" s="85" t="b">
        <v>1</v>
      </c>
      <c r="K32" s="15" t="s">
        <v>456</v>
      </c>
      <c r="L32" s="7"/>
    </row>
    <row r="33" spans="1:12" s="14" customFormat="1" ht="26.4" x14ac:dyDescent="0.3">
      <c r="A33" s="152"/>
      <c r="B33" s="152"/>
      <c r="C33" s="166"/>
      <c r="D33" s="170"/>
      <c r="E33" s="178"/>
      <c r="F33" s="174"/>
      <c r="G33" s="152"/>
      <c r="H33" s="106" t="s">
        <v>139</v>
      </c>
      <c r="I33" s="16">
        <v>3</v>
      </c>
      <c r="J33" s="86" t="b">
        <v>0</v>
      </c>
      <c r="K33" s="16"/>
      <c r="L33" s="65"/>
    </row>
    <row r="34" spans="1:12" s="14" customFormat="1" x14ac:dyDescent="0.3">
      <c r="A34" s="150" t="s">
        <v>107</v>
      </c>
      <c r="B34" s="150" t="s">
        <v>108</v>
      </c>
      <c r="C34" s="164" t="s">
        <v>140</v>
      </c>
      <c r="D34" s="167" t="s">
        <v>141</v>
      </c>
      <c r="E34" s="175" t="s">
        <v>142</v>
      </c>
      <c r="F34" s="171" t="s">
        <v>96</v>
      </c>
      <c r="G34" s="150" t="s">
        <v>143</v>
      </c>
      <c r="H34" s="4" t="s">
        <v>144</v>
      </c>
      <c r="I34" s="5">
        <v>0</v>
      </c>
      <c r="J34" s="82" t="b">
        <v>0</v>
      </c>
      <c r="K34" s="17"/>
      <c r="L34" s="66"/>
    </row>
    <row r="35" spans="1:12" s="14" customFormat="1" ht="39.6" x14ac:dyDescent="0.3">
      <c r="A35" s="151"/>
      <c r="B35" s="151"/>
      <c r="C35" s="165"/>
      <c r="D35" s="169"/>
      <c r="E35" s="177"/>
      <c r="F35" s="173"/>
      <c r="G35" s="151"/>
      <c r="H35" s="7" t="s">
        <v>145</v>
      </c>
      <c r="I35" s="8">
        <v>1</v>
      </c>
      <c r="J35" s="83" t="b">
        <v>0</v>
      </c>
      <c r="K35" s="15"/>
      <c r="L35" s="67"/>
    </row>
    <row r="36" spans="1:12" s="14" customFormat="1" ht="39.6" x14ac:dyDescent="0.3">
      <c r="A36" s="151"/>
      <c r="B36" s="151"/>
      <c r="C36" s="165"/>
      <c r="D36" s="169"/>
      <c r="E36" s="177"/>
      <c r="F36" s="173"/>
      <c r="G36" s="151"/>
      <c r="H36" s="7" t="s">
        <v>146</v>
      </c>
      <c r="I36" s="8">
        <v>2</v>
      </c>
      <c r="J36" s="83" t="b">
        <v>1</v>
      </c>
      <c r="K36" s="68" t="s">
        <v>457</v>
      </c>
      <c r="L36" s="67" t="s">
        <v>458</v>
      </c>
    </row>
    <row r="37" spans="1:12" s="14" customFormat="1" x14ac:dyDescent="0.3">
      <c r="A37" s="152"/>
      <c r="B37" s="152"/>
      <c r="C37" s="166"/>
      <c r="D37" s="170"/>
      <c r="E37" s="178"/>
      <c r="F37" s="174"/>
      <c r="G37" s="152"/>
      <c r="H37" s="10" t="s">
        <v>147</v>
      </c>
      <c r="I37" s="11">
        <v>3</v>
      </c>
      <c r="J37" s="84" t="b">
        <v>0</v>
      </c>
      <c r="K37" s="18"/>
      <c r="L37" s="67"/>
    </row>
    <row r="38" spans="1:12" s="29" customFormat="1" ht="26.4" x14ac:dyDescent="0.3">
      <c r="A38" s="150" t="s">
        <v>107</v>
      </c>
      <c r="B38" s="150" t="s">
        <v>148</v>
      </c>
      <c r="C38" s="164" t="s">
        <v>149</v>
      </c>
      <c r="D38" s="167" t="s">
        <v>150</v>
      </c>
      <c r="E38" s="175" t="s">
        <v>151</v>
      </c>
      <c r="F38" s="224" t="s">
        <v>96</v>
      </c>
      <c r="G38" s="150" t="s">
        <v>97</v>
      </c>
      <c r="H38" s="105" t="s">
        <v>398</v>
      </c>
      <c r="I38" s="5">
        <v>0</v>
      </c>
      <c r="J38" s="82" t="b">
        <v>0</v>
      </c>
      <c r="K38" s="17"/>
      <c r="L38" s="4"/>
    </row>
    <row r="39" spans="1:12" s="29" customFormat="1" ht="52.8" x14ac:dyDescent="0.3">
      <c r="A39" s="151"/>
      <c r="B39" s="151"/>
      <c r="C39" s="165"/>
      <c r="D39" s="169"/>
      <c r="E39" s="177"/>
      <c r="F39" s="225"/>
      <c r="G39" s="151"/>
      <c r="H39" s="7" t="s">
        <v>152</v>
      </c>
      <c r="I39" s="8">
        <v>1</v>
      </c>
      <c r="J39" s="83" t="b">
        <v>0</v>
      </c>
      <c r="K39" s="15"/>
      <c r="L39" s="7"/>
    </row>
    <row r="40" spans="1:12" s="29" customFormat="1" ht="26.4" x14ac:dyDescent="0.3">
      <c r="A40" s="151"/>
      <c r="B40" s="151"/>
      <c r="C40" s="165"/>
      <c r="D40" s="169"/>
      <c r="E40" s="177"/>
      <c r="F40" s="225"/>
      <c r="G40" s="151"/>
      <c r="H40" s="7" t="s">
        <v>153</v>
      </c>
      <c r="I40" s="8">
        <v>1</v>
      </c>
      <c r="J40" s="83" t="b">
        <v>0</v>
      </c>
      <c r="K40" s="15"/>
      <c r="L40" s="7"/>
    </row>
    <row r="41" spans="1:12" s="29" customFormat="1" ht="132" x14ac:dyDescent="0.3">
      <c r="A41" s="151"/>
      <c r="B41" s="151"/>
      <c r="C41" s="165"/>
      <c r="D41" s="169"/>
      <c r="E41" s="177"/>
      <c r="F41" s="225"/>
      <c r="G41" s="151"/>
      <c r="H41" s="7" t="s">
        <v>154</v>
      </c>
      <c r="I41" s="8">
        <v>2</v>
      </c>
      <c r="J41" s="83" t="b">
        <v>1</v>
      </c>
      <c r="K41" s="15" t="s">
        <v>455</v>
      </c>
      <c r="L41" s="7" t="s">
        <v>507</v>
      </c>
    </row>
    <row r="42" spans="1:12" s="29" customFormat="1" ht="26.4" x14ac:dyDescent="0.3">
      <c r="A42" s="152"/>
      <c r="B42" s="152"/>
      <c r="C42" s="166"/>
      <c r="D42" s="170"/>
      <c r="E42" s="178"/>
      <c r="F42" s="226"/>
      <c r="G42" s="152"/>
      <c r="H42" s="10" t="s">
        <v>155</v>
      </c>
      <c r="I42" s="11">
        <v>3</v>
      </c>
      <c r="J42" s="87" t="b">
        <v>0</v>
      </c>
      <c r="K42" s="18"/>
      <c r="L42" s="10"/>
    </row>
    <row r="43" spans="1:12" s="29" customFormat="1" ht="26.4" x14ac:dyDescent="0.3">
      <c r="A43" s="150" t="s">
        <v>107</v>
      </c>
      <c r="B43" s="150" t="s">
        <v>148</v>
      </c>
      <c r="C43" s="164" t="s">
        <v>156</v>
      </c>
      <c r="D43" s="167" t="s">
        <v>157</v>
      </c>
      <c r="E43" s="175" t="s">
        <v>158</v>
      </c>
      <c r="F43" s="171" t="s">
        <v>96</v>
      </c>
      <c r="G43" s="150" t="s">
        <v>97</v>
      </c>
      <c r="H43" s="4" t="s">
        <v>159</v>
      </c>
      <c r="I43" s="5">
        <v>0</v>
      </c>
      <c r="J43" s="88" t="b">
        <v>0</v>
      </c>
      <c r="K43" s="17"/>
      <c r="L43" s="4"/>
    </row>
    <row r="44" spans="1:12" s="29" customFormat="1" ht="52.8" x14ac:dyDescent="0.3">
      <c r="A44" s="151"/>
      <c r="B44" s="151"/>
      <c r="C44" s="165"/>
      <c r="D44" s="169"/>
      <c r="E44" s="177"/>
      <c r="F44" s="173"/>
      <c r="G44" s="151"/>
      <c r="H44" s="7" t="s">
        <v>160</v>
      </c>
      <c r="I44" s="8">
        <v>1</v>
      </c>
      <c r="J44" s="83" t="b">
        <v>0</v>
      </c>
      <c r="K44" s="15"/>
      <c r="L44" s="7"/>
    </row>
    <row r="45" spans="1:12" s="29" customFormat="1" ht="79.2" x14ac:dyDescent="0.3">
      <c r="A45" s="151"/>
      <c r="B45" s="151"/>
      <c r="C45" s="165"/>
      <c r="D45" s="169"/>
      <c r="E45" s="177"/>
      <c r="F45" s="173"/>
      <c r="G45" s="151"/>
      <c r="H45" s="7" t="s">
        <v>161</v>
      </c>
      <c r="I45" s="8">
        <v>2</v>
      </c>
      <c r="J45" s="83" t="b">
        <v>1</v>
      </c>
      <c r="K45" s="15" t="s">
        <v>455</v>
      </c>
      <c r="L45" s="7" t="s">
        <v>508</v>
      </c>
    </row>
    <row r="46" spans="1:12" s="29" customFormat="1" ht="39.6" x14ac:dyDescent="0.3">
      <c r="A46" s="152"/>
      <c r="B46" s="152"/>
      <c r="C46" s="166"/>
      <c r="D46" s="170"/>
      <c r="E46" s="178"/>
      <c r="F46" s="174"/>
      <c r="G46" s="152"/>
      <c r="H46" s="10" t="s">
        <v>162</v>
      </c>
      <c r="I46" s="11">
        <v>3</v>
      </c>
      <c r="J46" s="84" t="b">
        <v>0</v>
      </c>
      <c r="K46" s="18"/>
      <c r="L46" s="10"/>
    </row>
    <row r="47" spans="1:12" s="29" customFormat="1" ht="25.5" customHeight="1" x14ac:dyDescent="0.3">
      <c r="A47" s="150" t="s">
        <v>107</v>
      </c>
      <c r="B47" s="150" t="s">
        <v>148</v>
      </c>
      <c r="C47" s="164" t="s">
        <v>163</v>
      </c>
      <c r="D47" s="222" t="s">
        <v>164</v>
      </c>
      <c r="E47" s="153" t="s">
        <v>165</v>
      </c>
      <c r="F47" s="150" t="s">
        <v>166</v>
      </c>
      <c r="G47" s="150" t="s">
        <v>97</v>
      </c>
      <c r="H47" s="153" t="s">
        <v>167</v>
      </c>
      <c r="I47" s="32" t="s">
        <v>106</v>
      </c>
      <c r="J47" s="227" t="s">
        <v>58</v>
      </c>
      <c r="K47" s="232" t="s">
        <v>455</v>
      </c>
      <c r="L47" s="229" t="s">
        <v>501</v>
      </c>
    </row>
    <row r="48" spans="1:12" s="29" customFormat="1" ht="39.6" x14ac:dyDescent="0.3">
      <c r="A48" s="151"/>
      <c r="B48" s="151"/>
      <c r="C48" s="165"/>
      <c r="D48" s="206"/>
      <c r="E48" s="208"/>
      <c r="F48" s="151"/>
      <c r="G48" s="151"/>
      <c r="H48" s="154"/>
      <c r="I48" s="41" t="s">
        <v>106</v>
      </c>
      <c r="J48" s="228" t="s">
        <v>46</v>
      </c>
      <c r="K48" s="233" t="s">
        <v>474</v>
      </c>
      <c r="L48" s="230" t="s">
        <v>503</v>
      </c>
    </row>
    <row r="49" spans="1:12" s="29" customFormat="1" ht="26.4" x14ac:dyDescent="0.3">
      <c r="A49" s="151"/>
      <c r="B49" s="151"/>
      <c r="C49" s="165"/>
      <c r="D49" s="206"/>
      <c r="E49" s="208"/>
      <c r="F49" s="151"/>
      <c r="G49" s="151"/>
      <c r="H49" s="154"/>
      <c r="I49" s="41" t="s">
        <v>106</v>
      </c>
      <c r="J49" s="228" t="s">
        <v>40</v>
      </c>
      <c r="K49" s="233" t="s">
        <v>461</v>
      </c>
      <c r="L49" s="229" t="s">
        <v>500</v>
      </c>
    </row>
    <row r="50" spans="1:12" s="29" customFormat="1" x14ac:dyDescent="0.3">
      <c r="A50" s="151"/>
      <c r="B50" s="151"/>
      <c r="C50" s="165"/>
      <c r="D50" s="206"/>
      <c r="E50" s="208"/>
      <c r="F50" s="151"/>
      <c r="G50" s="151"/>
      <c r="H50" s="154"/>
      <c r="I50" s="41" t="s">
        <v>106</v>
      </c>
      <c r="J50" s="228"/>
      <c r="K50" s="233"/>
      <c r="L50" s="229"/>
    </row>
    <row r="51" spans="1:12" s="29" customFormat="1" ht="57" customHeight="1" x14ac:dyDescent="0.3">
      <c r="A51" s="152"/>
      <c r="B51" s="152"/>
      <c r="C51" s="166"/>
      <c r="D51" s="223"/>
      <c r="E51" s="155"/>
      <c r="F51" s="152"/>
      <c r="G51" s="152"/>
      <c r="H51" s="155"/>
      <c r="I51" s="32" t="s">
        <v>106</v>
      </c>
      <c r="J51" s="227"/>
      <c r="K51" s="234"/>
      <c r="L51" s="231"/>
    </row>
    <row r="52" spans="1:12" s="29" customFormat="1" ht="39.6" x14ac:dyDescent="0.3">
      <c r="A52" s="150" t="s">
        <v>107</v>
      </c>
      <c r="B52" s="150" t="s">
        <v>148</v>
      </c>
      <c r="C52" s="164">
        <v>4</v>
      </c>
      <c r="D52" s="167" t="s">
        <v>168</v>
      </c>
      <c r="E52" s="175" t="s">
        <v>169</v>
      </c>
      <c r="F52" s="171" t="s">
        <v>96</v>
      </c>
      <c r="G52" s="150" t="s">
        <v>97</v>
      </c>
      <c r="H52" s="52" t="s">
        <v>170</v>
      </c>
      <c r="I52" s="5">
        <v>0</v>
      </c>
      <c r="J52" s="88" t="b">
        <v>0</v>
      </c>
      <c r="K52" s="17"/>
      <c r="L52" s="4"/>
    </row>
    <row r="53" spans="1:12" s="29" customFormat="1" ht="26.4" x14ac:dyDescent="0.3">
      <c r="A53" s="151"/>
      <c r="B53" s="151"/>
      <c r="C53" s="165"/>
      <c r="D53" s="206"/>
      <c r="E53" s="208"/>
      <c r="F53" s="151"/>
      <c r="G53" s="151"/>
      <c r="H53" s="7" t="s">
        <v>171</v>
      </c>
      <c r="I53" s="31">
        <v>2</v>
      </c>
      <c r="J53" s="89" t="b">
        <v>0</v>
      </c>
      <c r="K53" s="17"/>
      <c r="L53" s="4"/>
    </row>
    <row r="54" spans="1:12" s="29" customFormat="1" ht="79.2" x14ac:dyDescent="0.3">
      <c r="A54" s="152"/>
      <c r="B54" s="152"/>
      <c r="C54" s="166"/>
      <c r="D54" s="170"/>
      <c r="E54" s="178"/>
      <c r="F54" s="174"/>
      <c r="G54" s="152"/>
      <c r="H54" s="10" t="s">
        <v>172</v>
      </c>
      <c r="I54" s="11">
        <v>3</v>
      </c>
      <c r="J54" s="87" t="b">
        <v>1</v>
      </c>
      <c r="K54" s="32" t="s">
        <v>455</v>
      </c>
      <c r="L54" s="34" t="s">
        <v>460</v>
      </c>
    </row>
    <row r="55" spans="1:12" x14ac:dyDescent="0.3">
      <c r="A55" s="150" t="s">
        <v>107</v>
      </c>
      <c r="B55" s="150" t="s">
        <v>173</v>
      </c>
      <c r="C55" s="164" t="s">
        <v>174</v>
      </c>
      <c r="D55" s="167" t="s">
        <v>175</v>
      </c>
      <c r="E55" s="175" t="s">
        <v>176</v>
      </c>
      <c r="F55" s="171" t="s">
        <v>177</v>
      </c>
      <c r="G55" s="150" t="s">
        <v>97</v>
      </c>
      <c r="H55" s="105" t="s">
        <v>178</v>
      </c>
      <c r="I55" s="5">
        <v>0</v>
      </c>
      <c r="J55" s="82" t="b">
        <v>0</v>
      </c>
      <c r="K55" s="17"/>
      <c r="L55" s="4"/>
    </row>
    <row r="56" spans="1:12" ht="52.8" x14ac:dyDescent="0.3">
      <c r="A56" s="151"/>
      <c r="B56" s="151"/>
      <c r="C56" s="165"/>
      <c r="D56" s="169"/>
      <c r="E56" s="177"/>
      <c r="F56" s="173"/>
      <c r="G56" s="151"/>
      <c r="H56" s="107" t="s">
        <v>179</v>
      </c>
      <c r="I56" s="8">
        <v>1</v>
      </c>
      <c r="J56" s="83" t="b">
        <v>0</v>
      </c>
      <c r="K56" s="15"/>
      <c r="L56" s="7"/>
    </row>
    <row r="57" spans="1:12" ht="26.4" x14ac:dyDescent="0.3">
      <c r="A57" s="151"/>
      <c r="B57" s="151"/>
      <c r="C57" s="165"/>
      <c r="D57" s="169"/>
      <c r="E57" s="177"/>
      <c r="F57" s="173"/>
      <c r="G57" s="151"/>
      <c r="H57" s="7" t="s">
        <v>180</v>
      </c>
      <c r="I57" s="8">
        <v>1</v>
      </c>
      <c r="J57" s="83" t="b">
        <v>0</v>
      </c>
      <c r="K57" s="15"/>
      <c r="L57" s="7"/>
    </row>
    <row r="58" spans="1:12" ht="39.6" x14ac:dyDescent="0.3">
      <c r="A58" s="151"/>
      <c r="B58" s="151"/>
      <c r="C58" s="165"/>
      <c r="D58" s="169"/>
      <c r="E58" s="177"/>
      <c r="F58" s="173"/>
      <c r="G58" s="151"/>
      <c r="H58" s="7" t="s">
        <v>181</v>
      </c>
      <c r="I58" s="8">
        <v>2</v>
      </c>
      <c r="J58" s="85" t="b">
        <v>0</v>
      </c>
      <c r="K58" s="15"/>
      <c r="L58" s="7"/>
    </row>
    <row r="59" spans="1:12" ht="26.4" x14ac:dyDescent="0.3">
      <c r="A59" s="152"/>
      <c r="B59" s="152"/>
      <c r="C59" s="166"/>
      <c r="D59" s="170"/>
      <c r="E59" s="178"/>
      <c r="F59" s="174"/>
      <c r="G59" s="152"/>
      <c r="H59" s="10" t="s">
        <v>182</v>
      </c>
      <c r="I59" s="11">
        <v>3</v>
      </c>
      <c r="J59" s="84" t="b">
        <v>1</v>
      </c>
      <c r="K59" s="18" t="s">
        <v>455</v>
      </c>
      <c r="L59" s="10"/>
    </row>
    <row r="60" spans="1:12" ht="26.25" customHeight="1" x14ac:dyDescent="0.3">
      <c r="A60" s="150" t="s">
        <v>107</v>
      </c>
      <c r="B60" s="150" t="s">
        <v>173</v>
      </c>
      <c r="C60" s="164" t="s">
        <v>183</v>
      </c>
      <c r="D60" s="167" t="s">
        <v>184</v>
      </c>
      <c r="E60" s="175" t="s">
        <v>185</v>
      </c>
      <c r="F60" s="171" t="s">
        <v>96</v>
      </c>
      <c r="G60" s="150" t="s">
        <v>97</v>
      </c>
      <c r="H60" s="4" t="s">
        <v>186</v>
      </c>
      <c r="I60" s="5">
        <v>0</v>
      </c>
      <c r="J60" s="82" t="b">
        <v>0</v>
      </c>
      <c r="K60" s="17"/>
      <c r="L60" s="4"/>
    </row>
    <row r="61" spans="1:12" ht="55.5" customHeight="1" x14ac:dyDescent="0.3">
      <c r="A61" s="151"/>
      <c r="B61" s="151"/>
      <c r="C61" s="165"/>
      <c r="D61" s="169"/>
      <c r="E61" s="177"/>
      <c r="F61" s="173"/>
      <c r="G61" s="151"/>
      <c r="H61" s="7" t="s">
        <v>187</v>
      </c>
      <c r="I61" s="8">
        <v>1</v>
      </c>
      <c r="J61" s="85" t="b">
        <v>0</v>
      </c>
      <c r="K61" s="15"/>
      <c r="L61" s="7"/>
    </row>
    <row r="62" spans="1:12" ht="79.2" x14ac:dyDescent="0.3">
      <c r="A62" s="151"/>
      <c r="B62" s="151"/>
      <c r="C62" s="165"/>
      <c r="D62" s="169"/>
      <c r="E62" s="177"/>
      <c r="F62" s="173"/>
      <c r="G62" s="151"/>
      <c r="H62" s="7" t="s">
        <v>188</v>
      </c>
      <c r="I62" s="8">
        <v>2</v>
      </c>
      <c r="J62" s="83" t="b">
        <v>0</v>
      </c>
      <c r="K62" s="15"/>
      <c r="L62" s="7"/>
    </row>
    <row r="63" spans="1:12" ht="51" customHeight="1" x14ac:dyDescent="0.3">
      <c r="A63" s="152"/>
      <c r="B63" s="152"/>
      <c r="C63" s="166"/>
      <c r="D63" s="170"/>
      <c r="E63" s="178"/>
      <c r="F63" s="174"/>
      <c r="G63" s="152"/>
      <c r="H63" s="10" t="s">
        <v>189</v>
      </c>
      <c r="I63" s="11">
        <v>3</v>
      </c>
      <c r="J63" s="87" t="b">
        <v>1</v>
      </c>
      <c r="K63" s="18" t="s">
        <v>455</v>
      </c>
      <c r="L63" s="10" t="s">
        <v>459</v>
      </c>
    </row>
    <row r="64" spans="1:12" ht="26.4" x14ac:dyDescent="0.3">
      <c r="A64" s="150" t="s">
        <v>107</v>
      </c>
      <c r="B64" s="150" t="s">
        <v>173</v>
      </c>
      <c r="C64" s="164" t="s">
        <v>190</v>
      </c>
      <c r="D64" s="167" t="s">
        <v>191</v>
      </c>
      <c r="E64" s="175" t="s">
        <v>192</v>
      </c>
      <c r="F64" s="171" t="s">
        <v>177</v>
      </c>
      <c r="G64" s="150" t="s">
        <v>97</v>
      </c>
      <c r="H64" s="4" t="s">
        <v>193</v>
      </c>
      <c r="I64" s="5" t="s">
        <v>390</v>
      </c>
      <c r="J64" s="88" t="b">
        <v>0</v>
      </c>
      <c r="K64" s="17"/>
      <c r="L64" s="4"/>
    </row>
    <row r="65" spans="1:12" x14ac:dyDescent="0.3">
      <c r="A65" s="151"/>
      <c r="B65" s="151"/>
      <c r="C65" s="165"/>
      <c r="D65" s="169"/>
      <c r="E65" s="177"/>
      <c r="F65" s="173"/>
      <c r="G65" s="151"/>
      <c r="H65" s="7" t="s">
        <v>194</v>
      </c>
      <c r="I65" s="8">
        <v>0</v>
      </c>
      <c r="J65" s="83" t="b">
        <v>0</v>
      </c>
      <c r="K65" s="15"/>
      <c r="L65" s="7"/>
    </row>
    <row r="66" spans="1:12" ht="27.75" customHeight="1" x14ac:dyDescent="0.3">
      <c r="A66" s="152"/>
      <c r="B66" s="152"/>
      <c r="C66" s="166"/>
      <c r="D66" s="170"/>
      <c r="E66" s="178"/>
      <c r="F66" s="174"/>
      <c r="G66" s="152"/>
      <c r="H66" s="10" t="s">
        <v>195</v>
      </c>
      <c r="I66" s="11">
        <v>3</v>
      </c>
      <c r="J66" s="84" t="b">
        <v>1</v>
      </c>
      <c r="K66" s="18" t="s">
        <v>455</v>
      </c>
      <c r="L66" s="10" t="s">
        <v>467</v>
      </c>
    </row>
    <row r="67" spans="1:12" ht="26.4" x14ac:dyDescent="0.3">
      <c r="A67" s="150" t="s">
        <v>107</v>
      </c>
      <c r="B67" s="150" t="s">
        <v>173</v>
      </c>
      <c r="C67" s="164" t="s">
        <v>196</v>
      </c>
      <c r="D67" s="167" t="s">
        <v>197</v>
      </c>
      <c r="E67" s="175" t="s">
        <v>198</v>
      </c>
      <c r="F67" s="171" t="s">
        <v>177</v>
      </c>
      <c r="G67" s="150" t="s">
        <v>97</v>
      </c>
      <c r="H67" s="4" t="s">
        <v>193</v>
      </c>
      <c r="I67" s="5" t="s">
        <v>390</v>
      </c>
      <c r="J67" s="88" t="b">
        <v>0</v>
      </c>
      <c r="K67" s="17"/>
      <c r="L67" s="4"/>
    </row>
    <row r="68" spans="1:12" x14ac:dyDescent="0.3">
      <c r="A68" s="151"/>
      <c r="B68" s="151"/>
      <c r="C68" s="165"/>
      <c r="D68" s="169"/>
      <c r="E68" s="177"/>
      <c r="F68" s="173"/>
      <c r="G68" s="151"/>
      <c r="H68" s="7" t="s">
        <v>194</v>
      </c>
      <c r="I68" s="8">
        <v>1</v>
      </c>
      <c r="J68" s="85" t="b">
        <v>0</v>
      </c>
      <c r="K68" s="15"/>
      <c r="L68" s="7"/>
    </row>
    <row r="69" spans="1:12" ht="39" customHeight="1" x14ac:dyDescent="0.3">
      <c r="A69" s="152"/>
      <c r="B69" s="152"/>
      <c r="C69" s="166"/>
      <c r="D69" s="170"/>
      <c r="E69" s="178"/>
      <c r="F69" s="174"/>
      <c r="G69" s="152"/>
      <c r="H69" s="10" t="s">
        <v>195</v>
      </c>
      <c r="I69" s="11">
        <v>3</v>
      </c>
      <c r="J69" s="87" t="b">
        <v>1</v>
      </c>
      <c r="K69" s="18" t="s">
        <v>455</v>
      </c>
      <c r="L69" s="10" t="s">
        <v>510</v>
      </c>
    </row>
    <row r="70" spans="1:12" ht="26.4" x14ac:dyDescent="0.3">
      <c r="A70" s="185" t="s">
        <v>107</v>
      </c>
      <c r="B70" s="185" t="s">
        <v>199</v>
      </c>
      <c r="C70" s="162" t="s">
        <v>200</v>
      </c>
      <c r="D70" s="167" t="s">
        <v>201</v>
      </c>
      <c r="E70" s="203" t="s">
        <v>202</v>
      </c>
      <c r="F70" s="171" t="s">
        <v>177</v>
      </c>
      <c r="G70" s="156" t="s">
        <v>97</v>
      </c>
      <c r="H70" s="4" t="s">
        <v>203</v>
      </c>
      <c r="I70" s="5" t="s">
        <v>106</v>
      </c>
      <c r="J70" s="88" t="b">
        <v>1</v>
      </c>
      <c r="K70" s="18" t="s">
        <v>455</v>
      </c>
      <c r="L70" s="19"/>
    </row>
    <row r="71" spans="1:12" ht="100.8" customHeight="1" x14ac:dyDescent="0.3">
      <c r="A71" s="187"/>
      <c r="B71" s="187"/>
      <c r="C71" s="163"/>
      <c r="D71" s="170"/>
      <c r="E71" s="205"/>
      <c r="F71" s="174"/>
      <c r="G71" s="158"/>
      <c r="H71" s="106" t="s">
        <v>204</v>
      </c>
      <c r="I71" s="11" t="s">
        <v>106</v>
      </c>
      <c r="J71" s="90" t="b">
        <v>0</v>
      </c>
      <c r="K71" s="16"/>
      <c r="L71" s="20"/>
    </row>
    <row r="72" spans="1:12" x14ac:dyDescent="0.3">
      <c r="A72" s="150" t="s">
        <v>107</v>
      </c>
      <c r="B72" s="150" t="s">
        <v>199</v>
      </c>
      <c r="C72" s="164" t="s">
        <v>205</v>
      </c>
      <c r="D72" s="167" t="s">
        <v>206</v>
      </c>
      <c r="E72" s="175" t="s">
        <v>207</v>
      </c>
      <c r="F72" s="171" t="s">
        <v>96</v>
      </c>
      <c r="G72" s="150" t="s">
        <v>97</v>
      </c>
      <c r="H72" s="105" t="s">
        <v>208</v>
      </c>
      <c r="I72" s="5">
        <v>0</v>
      </c>
      <c r="J72" s="91" t="b">
        <v>0</v>
      </c>
      <c r="K72" s="17"/>
      <c r="L72" s="4"/>
    </row>
    <row r="73" spans="1:12" ht="41.25" customHeight="1" x14ac:dyDescent="0.3">
      <c r="A73" s="151"/>
      <c r="B73" s="151"/>
      <c r="C73" s="165"/>
      <c r="D73" s="169"/>
      <c r="E73" s="177"/>
      <c r="F73" s="173"/>
      <c r="G73" s="151"/>
      <c r="H73" s="7" t="s">
        <v>209</v>
      </c>
      <c r="I73" s="8">
        <v>1</v>
      </c>
      <c r="J73" s="83" t="b">
        <v>0</v>
      </c>
      <c r="K73" s="15"/>
      <c r="L73" s="7"/>
    </row>
    <row r="74" spans="1:12" ht="46.5" customHeight="1" x14ac:dyDescent="0.3">
      <c r="A74" s="151"/>
      <c r="B74" s="151"/>
      <c r="C74" s="165"/>
      <c r="D74" s="169"/>
      <c r="E74" s="177"/>
      <c r="F74" s="173"/>
      <c r="G74" s="151"/>
      <c r="H74" s="7" t="s">
        <v>210</v>
      </c>
      <c r="I74" s="8">
        <v>2</v>
      </c>
      <c r="J74" s="85" t="b">
        <v>1</v>
      </c>
      <c r="K74" s="15" t="s">
        <v>455</v>
      </c>
      <c r="L74" s="7"/>
    </row>
    <row r="75" spans="1:12" ht="49.5" customHeight="1" x14ac:dyDescent="0.3">
      <c r="A75" s="152"/>
      <c r="B75" s="152"/>
      <c r="C75" s="166"/>
      <c r="D75" s="170"/>
      <c r="E75" s="178"/>
      <c r="F75" s="174"/>
      <c r="G75" s="152"/>
      <c r="H75" s="10" t="s">
        <v>211</v>
      </c>
      <c r="I75" s="11">
        <v>3</v>
      </c>
      <c r="J75" s="84" t="b">
        <v>0</v>
      </c>
      <c r="K75" s="18"/>
      <c r="L75" s="10"/>
    </row>
    <row r="76" spans="1:12" ht="40.799999999999997" customHeight="1" x14ac:dyDescent="0.3">
      <c r="A76" s="150" t="s">
        <v>107</v>
      </c>
      <c r="B76" s="150" t="s">
        <v>199</v>
      </c>
      <c r="C76" s="164" t="s">
        <v>212</v>
      </c>
      <c r="D76" s="167" t="s">
        <v>213</v>
      </c>
      <c r="E76" s="175" t="s">
        <v>214</v>
      </c>
      <c r="F76" s="171" t="s">
        <v>177</v>
      </c>
      <c r="G76" s="150" t="s">
        <v>97</v>
      </c>
      <c r="H76" s="4" t="s">
        <v>215</v>
      </c>
      <c r="I76" s="5" t="s">
        <v>390</v>
      </c>
      <c r="J76" s="82" t="b">
        <v>1</v>
      </c>
      <c r="K76" s="17" t="s">
        <v>474</v>
      </c>
      <c r="L76" s="141"/>
    </row>
    <row r="77" spans="1:12" ht="42" customHeight="1" x14ac:dyDescent="0.3">
      <c r="A77" s="151"/>
      <c r="B77" s="151"/>
      <c r="C77" s="165"/>
      <c r="D77" s="169"/>
      <c r="E77" s="177"/>
      <c r="F77" s="173"/>
      <c r="G77" s="151"/>
      <c r="H77" s="7" t="s">
        <v>216</v>
      </c>
      <c r="I77" s="8">
        <v>0</v>
      </c>
      <c r="J77" s="83" t="b">
        <v>0</v>
      </c>
      <c r="K77" s="15"/>
      <c r="L77" s="7"/>
    </row>
    <row r="78" spans="1:12" ht="38.25" customHeight="1" x14ac:dyDescent="0.3">
      <c r="A78" s="151"/>
      <c r="B78" s="151"/>
      <c r="C78" s="165"/>
      <c r="D78" s="169"/>
      <c r="E78" s="177"/>
      <c r="F78" s="173"/>
      <c r="G78" s="151"/>
      <c r="H78" s="7" t="s">
        <v>217</v>
      </c>
      <c r="I78" s="8">
        <v>0</v>
      </c>
      <c r="J78" s="85" t="b">
        <v>0</v>
      </c>
      <c r="K78" s="15"/>
      <c r="L78" s="7"/>
    </row>
    <row r="79" spans="1:12" ht="144.9" customHeight="1" x14ac:dyDescent="0.3">
      <c r="A79" s="152"/>
      <c r="B79" s="152"/>
      <c r="C79" s="166"/>
      <c r="D79" s="170"/>
      <c r="E79" s="178"/>
      <c r="F79" s="174"/>
      <c r="G79" s="152"/>
      <c r="H79" s="10" t="s">
        <v>195</v>
      </c>
      <c r="I79" s="11">
        <v>3</v>
      </c>
      <c r="J79" s="87" t="b">
        <v>0</v>
      </c>
      <c r="K79" s="18"/>
      <c r="L79" s="10"/>
    </row>
    <row r="80" spans="1:12" ht="39.6" x14ac:dyDescent="0.3">
      <c r="A80" s="156" t="s">
        <v>107</v>
      </c>
      <c r="B80" s="156" t="s">
        <v>199</v>
      </c>
      <c r="C80" s="179" t="s">
        <v>218</v>
      </c>
      <c r="D80" s="200" t="s">
        <v>219</v>
      </c>
      <c r="E80" s="203" t="s">
        <v>220</v>
      </c>
      <c r="F80" s="171" t="s">
        <v>96</v>
      </c>
      <c r="G80" s="156" t="s">
        <v>97</v>
      </c>
      <c r="H80" s="4" t="s">
        <v>221</v>
      </c>
      <c r="I80" s="21">
        <v>0</v>
      </c>
      <c r="J80" s="92" t="b">
        <v>0</v>
      </c>
      <c r="K80" s="21"/>
      <c r="L80" s="19"/>
    </row>
    <row r="81" spans="1:12" ht="26.4" x14ac:dyDescent="0.3">
      <c r="A81" s="157"/>
      <c r="B81" s="157"/>
      <c r="C81" s="180"/>
      <c r="D81" s="201"/>
      <c r="E81" s="204"/>
      <c r="F81" s="173"/>
      <c r="G81" s="157"/>
      <c r="H81" s="7" t="s">
        <v>222</v>
      </c>
      <c r="I81" s="23">
        <v>1</v>
      </c>
      <c r="J81" s="93" t="b">
        <v>0</v>
      </c>
      <c r="K81" s="23"/>
      <c r="L81" s="22"/>
    </row>
    <row r="82" spans="1:12" ht="26.4" x14ac:dyDescent="0.3">
      <c r="A82" s="157"/>
      <c r="B82" s="157"/>
      <c r="C82" s="180"/>
      <c r="D82" s="201"/>
      <c r="E82" s="204"/>
      <c r="F82" s="173"/>
      <c r="G82" s="157"/>
      <c r="H82" s="7" t="s">
        <v>223</v>
      </c>
      <c r="I82" s="23">
        <v>2</v>
      </c>
      <c r="J82" s="94" t="b">
        <v>1</v>
      </c>
      <c r="K82" s="16" t="s">
        <v>455</v>
      </c>
      <c r="L82" s="22"/>
    </row>
    <row r="83" spans="1:12" ht="13.5" customHeight="1" x14ac:dyDescent="0.3">
      <c r="A83" s="158"/>
      <c r="B83" s="158"/>
      <c r="C83" s="181"/>
      <c r="D83" s="202"/>
      <c r="E83" s="205"/>
      <c r="F83" s="174"/>
      <c r="G83" s="158"/>
      <c r="H83" s="10" t="s">
        <v>224</v>
      </c>
      <c r="I83" s="16">
        <v>3</v>
      </c>
      <c r="J83" s="90" t="b">
        <v>0</v>
      </c>
      <c r="K83" s="16"/>
      <c r="L83" s="20"/>
    </row>
    <row r="84" spans="1:12" ht="64.5" customHeight="1" x14ac:dyDescent="0.3">
      <c r="A84" s="150" t="s">
        <v>225</v>
      </c>
      <c r="B84" s="150" t="s">
        <v>226</v>
      </c>
      <c r="C84" s="164">
        <v>7</v>
      </c>
      <c r="D84" s="167" t="s">
        <v>227</v>
      </c>
      <c r="E84" s="175" t="s">
        <v>228</v>
      </c>
      <c r="F84" s="171" t="s">
        <v>177</v>
      </c>
      <c r="G84" s="150"/>
      <c r="H84" s="4" t="s">
        <v>229</v>
      </c>
      <c r="I84" s="5">
        <v>3</v>
      </c>
      <c r="J84" s="82" t="b">
        <v>1</v>
      </c>
      <c r="K84" s="17" t="s">
        <v>461</v>
      </c>
      <c r="L84" s="4"/>
    </row>
    <row r="85" spans="1:12" ht="64.5" customHeight="1" x14ac:dyDescent="0.3">
      <c r="A85" s="151"/>
      <c r="B85" s="151"/>
      <c r="C85" s="165"/>
      <c r="D85" s="169"/>
      <c r="E85" s="177"/>
      <c r="F85" s="173"/>
      <c r="G85" s="151"/>
      <c r="H85" s="7" t="s">
        <v>230</v>
      </c>
      <c r="I85" s="8">
        <v>1</v>
      </c>
      <c r="J85" s="83" t="b">
        <v>0</v>
      </c>
      <c r="K85" s="15"/>
      <c r="L85" s="7"/>
    </row>
    <row r="86" spans="1:12" ht="31.5" customHeight="1" x14ac:dyDescent="0.3">
      <c r="A86" s="150" t="s">
        <v>225</v>
      </c>
      <c r="B86" s="150" t="s">
        <v>226</v>
      </c>
      <c r="C86" s="164" t="s">
        <v>231</v>
      </c>
      <c r="D86" s="167" t="s">
        <v>232</v>
      </c>
      <c r="E86" s="175" t="s">
        <v>233</v>
      </c>
      <c r="F86" s="171" t="s">
        <v>177</v>
      </c>
      <c r="G86" s="150"/>
      <c r="H86" s="105" t="s">
        <v>234</v>
      </c>
      <c r="I86" s="5" t="s">
        <v>390</v>
      </c>
      <c r="J86" s="88" t="b">
        <v>0</v>
      </c>
      <c r="K86" s="17"/>
      <c r="L86" s="4"/>
    </row>
    <row r="87" spans="1:12" ht="52.8" x14ac:dyDescent="0.3">
      <c r="A87" s="151"/>
      <c r="B87" s="151"/>
      <c r="C87" s="165"/>
      <c r="D87" s="168"/>
      <c r="E87" s="176"/>
      <c r="F87" s="172"/>
      <c r="G87" s="151"/>
      <c r="H87" s="42" t="s">
        <v>235</v>
      </c>
      <c r="I87" s="43">
        <v>0</v>
      </c>
      <c r="J87" s="95" t="b">
        <v>0</v>
      </c>
      <c r="K87" s="44"/>
      <c r="L87" s="42"/>
    </row>
    <row r="88" spans="1:12" ht="28.5" customHeight="1" x14ac:dyDescent="0.3">
      <c r="A88" s="151"/>
      <c r="B88" s="151"/>
      <c r="C88" s="165"/>
      <c r="D88" s="169"/>
      <c r="E88" s="177"/>
      <c r="F88" s="173"/>
      <c r="G88" s="151"/>
      <c r="H88" s="7" t="s">
        <v>236</v>
      </c>
      <c r="I88" s="8">
        <v>1</v>
      </c>
      <c r="J88" s="85" t="b">
        <v>1</v>
      </c>
      <c r="K88" s="15" t="s">
        <v>143</v>
      </c>
      <c r="L88" s="7" t="s">
        <v>498</v>
      </c>
    </row>
    <row r="89" spans="1:12" ht="38.25" customHeight="1" x14ac:dyDescent="0.3">
      <c r="A89" s="151"/>
      <c r="B89" s="151"/>
      <c r="C89" s="165"/>
      <c r="D89" s="169"/>
      <c r="E89" s="177"/>
      <c r="F89" s="173"/>
      <c r="G89" s="151"/>
      <c r="H89" s="7" t="s">
        <v>237</v>
      </c>
      <c r="I89" s="8">
        <v>2</v>
      </c>
      <c r="J89" s="85" t="b">
        <v>0</v>
      </c>
      <c r="K89" s="15"/>
      <c r="L89" s="7"/>
    </row>
    <row r="90" spans="1:12" ht="40.5" customHeight="1" x14ac:dyDescent="0.3">
      <c r="A90" s="152"/>
      <c r="B90" s="152"/>
      <c r="C90" s="166"/>
      <c r="D90" s="170"/>
      <c r="E90" s="178"/>
      <c r="F90" s="174"/>
      <c r="G90" s="152"/>
      <c r="H90" s="106" t="s">
        <v>238</v>
      </c>
      <c r="I90" s="11">
        <v>3</v>
      </c>
      <c r="J90" s="84" t="b">
        <v>0</v>
      </c>
      <c r="K90" s="18"/>
      <c r="L90" s="10"/>
    </row>
    <row r="91" spans="1:12" ht="50.25" customHeight="1" x14ac:dyDescent="0.3">
      <c r="A91" s="25" t="s">
        <v>225</v>
      </c>
      <c r="B91" s="25" t="s">
        <v>226</v>
      </c>
      <c r="C91" s="53" t="s">
        <v>239</v>
      </c>
      <c r="D91" s="73" t="s">
        <v>240</v>
      </c>
      <c r="E91" s="26" t="s">
        <v>241</v>
      </c>
      <c r="F91" s="25" t="s">
        <v>242</v>
      </c>
      <c r="G91" s="26"/>
      <c r="H91" s="26"/>
      <c r="I91" s="54" t="s">
        <v>106</v>
      </c>
      <c r="J91" s="26" t="s">
        <v>511</v>
      </c>
      <c r="K91" s="25" t="s">
        <v>491</v>
      </c>
      <c r="L91" s="26"/>
    </row>
    <row r="92" spans="1:12" ht="26.4" x14ac:dyDescent="0.3">
      <c r="A92" s="150" t="s">
        <v>225</v>
      </c>
      <c r="B92" s="150" t="s">
        <v>226</v>
      </c>
      <c r="C92" s="164">
        <v>9</v>
      </c>
      <c r="D92" s="167" t="s">
        <v>243</v>
      </c>
      <c r="E92" s="175" t="s">
        <v>244</v>
      </c>
      <c r="F92" s="171" t="s">
        <v>177</v>
      </c>
      <c r="G92" s="150"/>
      <c r="H92" s="4" t="s">
        <v>245</v>
      </c>
      <c r="I92" s="5">
        <v>0</v>
      </c>
      <c r="J92" s="82" t="b">
        <v>0</v>
      </c>
      <c r="K92" s="17"/>
      <c r="L92" s="4"/>
    </row>
    <row r="93" spans="1:12" ht="39.6" x14ac:dyDescent="0.3">
      <c r="A93" s="151"/>
      <c r="B93" s="151"/>
      <c r="C93" s="165"/>
      <c r="D93" s="169"/>
      <c r="E93" s="177"/>
      <c r="F93" s="173"/>
      <c r="G93" s="151"/>
      <c r="H93" s="7" t="s">
        <v>246</v>
      </c>
      <c r="I93" s="8">
        <v>1</v>
      </c>
      <c r="J93" s="83" t="b">
        <v>0</v>
      </c>
      <c r="K93" s="17"/>
      <c r="L93" s="4"/>
    </row>
    <row r="94" spans="1:12" ht="92.4" x14ac:dyDescent="0.3">
      <c r="A94" s="151"/>
      <c r="B94" s="151"/>
      <c r="C94" s="165"/>
      <c r="D94" s="169"/>
      <c r="E94" s="177"/>
      <c r="F94" s="173"/>
      <c r="G94" s="151"/>
      <c r="H94" s="7" t="s">
        <v>247</v>
      </c>
      <c r="I94" s="8">
        <v>2</v>
      </c>
      <c r="J94" s="83" t="b">
        <v>1</v>
      </c>
      <c r="K94" s="15" t="s">
        <v>291</v>
      </c>
      <c r="L94" s="7" t="s">
        <v>512</v>
      </c>
    </row>
    <row r="95" spans="1:12" ht="26.4" x14ac:dyDescent="0.3">
      <c r="A95" s="152"/>
      <c r="B95" s="152"/>
      <c r="C95" s="166"/>
      <c r="D95" s="170"/>
      <c r="E95" s="178"/>
      <c r="F95" s="174"/>
      <c r="G95" s="152"/>
      <c r="H95" s="10" t="s">
        <v>248</v>
      </c>
      <c r="I95" s="11">
        <v>3</v>
      </c>
      <c r="J95" s="84" t="b">
        <v>0</v>
      </c>
      <c r="K95" s="18"/>
      <c r="L95" s="10"/>
    </row>
    <row r="96" spans="1:12" ht="57.75" customHeight="1" x14ac:dyDescent="0.3">
      <c r="A96" s="150" t="s">
        <v>225</v>
      </c>
      <c r="B96" s="150" t="s">
        <v>249</v>
      </c>
      <c r="C96" s="164" t="s">
        <v>250</v>
      </c>
      <c r="D96" s="167" t="s">
        <v>251</v>
      </c>
      <c r="E96" s="175" t="s">
        <v>252</v>
      </c>
      <c r="F96" s="171" t="s">
        <v>177</v>
      </c>
      <c r="G96" s="150" t="s">
        <v>253</v>
      </c>
      <c r="H96" s="52" t="s">
        <v>254</v>
      </c>
      <c r="I96" s="55" t="s">
        <v>390</v>
      </c>
      <c r="J96" s="82" t="b">
        <v>0</v>
      </c>
      <c r="K96" s="17"/>
      <c r="L96" s="4"/>
    </row>
    <row r="97" spans="1:12" ht="42" customHeight="1" x14ac:dyDescent="0.3">
      <c r="A97" s="151"/>
      <c r="B97" s="151"/>
      <c r="C97" s="165"/>
      <c r="D97" s="206"/>
      <c r="E97" s="208"/>
      <c r="F97" s="207"/>
      <c r="G97" s="151"/>
      <c r="H97" s="37" t="s">
        <v>255</v>
      </c>
      <c r="I97" s="35">
        <v>0</v>
      </c>
      <c r="J97" s="97" t="b">
        <v>0</v>
      </c>
      <c r="K97" s="32"/>
      <c r="L97" s="34"/>
    </row>
    <row r="98" spans="1:12" ht="42" customHeight="1" x14ac:dyDescent="0.3">
      <c r="A98" s="151"/>
      <c r="B98" s="151"/>
      <c r="C98" s="165"/>
      <c r="D98" s="206"/>
      <c r="E98" s="208"/>
      <c r="F98" s="207"/>
      <c r="G98" s="151"/>
      <c r="H98" s="37" t="s">
        <v>256</v>
      </c>
      <c r="I98" s="35">
        <v>1</v>
      </c>
      <c r="J98" s="98" t="b">
        <v>0</v>
      </c>
      <c r="K98" s="41"/>
      <c r="L98" s="37"/>
    </row>
    <row r="99" spans="1:12" ht="83.4" customHeight="1" x14ac:dyDescent="0.3">
      <c r="A99" s="152"/>
      <c r="B99" s="152"/>
      <c r="C99" s="166"/>
      <c r="D99" s="170"/>
      <c r="E99" s="178"/>
      <c r="F99" s="174"/>
      <c r="G99" s="152"/>
      <c r="H99" s="24" t="s">
        <v>257</v>
      </c>
      <c r="I99" s="56">
        <v>3</v>
      </c>
      <c r="J99" s="99" t="b">
        <v>1</v>
      </c>
      <c r="K99" s="33" t="s">
        <v>455</v>
      </c>
      <c r="L99" s="24" t="s">
        <v>462</v>
      </c>
    </row>
    <row r="100" spans="1:12" ht="57.6" customHeight="1" x14ac:dyDescent="0.3">
      <c r="A100" s="150" t="s">
        <v>225</v>
      </c>
      <c r="B100" s="150" t="s">
        <v>249</v>
      </c>
      <c r="C100" s="164" t="s">
        <v>258</v>
      </c>
      <c r="D100" s="167" t="s">
        <v>259</v>
      </c>
      <c r="E100" s="175" t="s">
        <v>260</v>
      </c>
      <c r="F100" s="171" t="s">
        <v>177</v>
      </c>
      <c r="G100" s="150"/>
      <c r="H100" s="52" t="s">
        <v>254</v>
      </c>
      <c r="I100" s="55" t="s">
        <v>390</v>
      </c>
      <c r="J100" s="82" t="b">
        <v>0</v>
      </c>
      <c r="K100" s="17"/>
      <c r="L100" s="4"/>
    </row>
    <row r="101" spans="1:12" ht="42" customHeight="1" x14ac:dyDescent="0.3">
      <c r="A101" s="151"/>
      <c r="B101" s="151"/>
      <c r="C101" s="165"/>
      <c r="D101" s="206"/>
      <c r="E101" s="208"/>
      <c r="F101" s="207"/>
      <c r="G101" s="151"/>
      <c r="H101" s="37" t="s">
        <v>255</v>
      </c>
      <c r="I101" s="35">
        <v>0</v>
      </c>
      <c r="J101" s="97" t="b">
        <v>0</v>
      </c>
      <c r="K101" s="32"/>
      <c r="L101" s="34"/>
    </row>
    <row r="102" spans="1:12" ht="42" customHeight="1" x14ac:dyDescent="0.3">
      <c r="A102" s="151"/>
      <c r="B102" s="151"/>
      <c r="C102" s="165"/>
      <c r="D102" s="206"/>
      <c r="E102" s="208"/>
      <c r="F102" s="207"/>
      <c r="G102" s="151"/>
      <c r="H102" s="37" t="s">
        <v>261</v>
      </c>
      <c r="I102" s="35">
        <v>1</v>
      </c>
      <c r="J102" s="98" t="b">
        <v>0</v>
      </c>
      <c r="K102" s="41"/>
      <c r="L102" s="37"/>
    </row>
    <row r="103" spans="1:12" ht="74.25" customHeight="1" x14ac:dyDescent="0.3">
      <c r="A103" s="152"/>
      <c r="B103" s="152"/>
      <c r="C103" s="166"/>
      <c r="D103" s="170"/>
      <c r="E103" s="178"/>
      <c r="F103" s="174"/>
      <c r="G103" s="152"/>
      <c r="H103" s="24" t="s">
        <v>257</v>
      </c>
      <c r="I103" s="56">
        <v>3</v>
      </c>
      <c r="J103" s="99" t="b">
        <v>1</v>
      </c>
      <c r="K103" s="33" t="s">
        <v>461</v>
      </c>
      <c r="L103" s="24" t="s">
        <v>468</v>
      </c>
    </row>
    <row r="104" spans="1:12" ht="27" customHeight="1" x14ac:dyDescent="0.3">
      <c r="A104" s="150" t="s">
        <v>225</v>
      </c>
      <c r="B104" s="150" t="s">
        <v>249</v>
      </c>
      <c r="C104" s="164" t="s">
        <v>262</v>
      </c>
      <c r="D104" s="167" t="s">
        <v>263</v>
      </c>
      <c r="E104" s="175" t="s">
        <v>264</v>
      </c>
      <c r="F104" s="171" t="s">
        <v>96</v>
      </c>
      <c r="G104" s="150"/>
      <c r="H104" s="108" t="s">
        <v>399</v>
      </c>
      <c r="I104" s="55" t="s">
        <v>106</v>
      </c>
      <c r="J104" s="88" t="b">
        <v>0</v>
      </c>
      <c r="K104" s="17"/>
      <c r="L104" s="4"/>
    </row>
    <row r="105" spans="1:12" ht="27" customHeight="1" x14ac:dyDescent="0.3">
      <c r="A105" s="151"/>
      <c r="B105" s="151"/>
      <c r="C105" s="165"/>
      <c r="D105" s="168"/>
      <c r="E105" s="176"/>
      <c r="F105" s="209"/>
      <c r="G105" s="151"/>
      <c r="H105" s="37" t="s">
        <v>266</v>
      </c>
      <c r="I105" s="35" t="s">
        <v>106</v>
      </c>
      <c r="J105" s="101" t="b">
        <v>1</v>
      </c>
      <c r="K105" s="44" t="s">
        <v>461</v>
      </c>
      <c r="L105" s="42" t="s">
        <v>485</v>
      </c>
    </row>
    <row r="106" spans="1:12" ht="27" customHeight="1" x14ac:dyDescent="0.3">
      <c r="A106" s="152"/>
      <c r="B106" s="152"/>
      <c r="C106" s="166"/>
      <c r="D106" s="170"/>
      <c r="E106" s="178"/>
      <c r="F106" s="174"/>
      <c r="G106" s="152"/>
      <c r="H106" s="106" t="s">
        <v>267</v>
      </c>
      <c r="I106" s="11" t="s">
        <v>106</v>
      </c>
      <c r="J106" s="84" t="b">
        <v>0</v>
      </c>
      <c r="K106" s="18"/>
      <c r="L106" s="10"/>
    </row>
    <row r="107" spans="1:12" ht="27" customHeight="1" x14ac:dyDescent="0.3">
      <c r="A107" s="182" t="s">
        <v>225</v>
      </c>
      <c r="B107" s="182" t="s">
        <v>249</v>
      </c>
      <c r="C107" s="210" t="s">
        <v>268</v>
      </c>
      <c r="D107" s="213" t="s">
        <v>269</v>
      </c>
      <c r="E107" s="216" t="s">
        <v>270</v>
      </c>
      <c r="F107" s="219" t="s">
        <v>166</v>
      </c>
      <c r="G107" s="159"/>
      <c r="H107" s="34" t="s">
        <v>271</v>
      </c>
      <c r="I107" s="31" t="s">
        <v>106</v>
      </c>
      <c r="J107" s="102" t="b">
        <v>1</v>
      </c>
      <c r="K107" s="32" t="s">
        <v>461</v>
      </c>
      <c r="L107" s="34" t="s">
        <v>502</v>
      </c>
    </row>
    <row r="108" spans="1:12" ht="27" customHeight="1" x14ac:dyDescent="0.3">
      <c r="A108" s="183"/>
      <c r="B108" s="183"/>
      <c r="C108" s="211"/>
      <c r="D108" s="214"/>
      <c r="E108" s="217"/>
      <c r="F108" s="220"/>
      <c r="G108" s="160"/>
      <c r="H108" s="57" t="s">
        <v>441</v>
      </c>
      <c r="I108" s="41" t="s">
        <v>106</v>
      </c>
      <c r="J108" s="98" t="b">
        <v>0</v>
      </c>
      <c r="K108" s="37"/>
      <c r="L108" s="37"/>
    </row>
    <row r="109" spans="1:12" ht="27" customHeight="1" x14ac:dyDescent="0.3">
      <c r="A109" s="183"/>
      <c r="B109" s="183"/>
      <c r="C109" s="211"/>
      <c r="D109" s="214"/>
      <c r="E109" s="217"/>
      <c r="F109" s="220"/>
      <c r="G109" s="160"/>
      <c r="H109" s="37" t="s">
        <v>272</v>
      </c>
      <c r="I109" s="35" t="s">
        <v>106</v>
      </c>
      <c r="J109" s="103" t="b">
        <v>0</v>
      </c>
      <c r="K109" s="41"/>
      <c r="L109" s="37"/>
    </row>
    <row r="110" spans="1:12" ht="27" customHeight="1" x14ac:dyDescent="0.3">
      <c r="A110" s="183"/>
      <c r="B110" s="183"/>
      <c r="C110" s="211"/>
      <c r="D110" s="214"/>
      <c r="E110" s="217"/>
      <c r="F110" s="220"/>
      <c r="G110" s="160"/>
      <c r="H110" s="37" t="s">
        <v>273</v>
      </c>
      <c r="I110" s="35" t="s">
        <v>106</v>
      </c>
      <c r="J110" s="103" t="b">
        <v>1</v>
      </c>
      <c r="K110" s="32" t="s">
        <v>461</v>
      </c>
      <c r="L110" s="37" t="s">
        <v>513</v>
      </c>
    </row>
    <row r="111" spans="1:12" ht="27" customHeight="1" x14ac:dyDescent="0.3">
      <c r="A111" s="183"/>
      <c r="B111" s="183"/>
      <c r="C111" s="211"/>
      <c r="D111" s="214"/>
      <c r="E111" s="217"/>
      <c r="F111" s="220"/>
      <c r="G111" s="160"/>
      <c r="H111" s="37" t="s">
        <v>274</v>
      </c>
      <c r="I111" s="35" t="s">
        <v>106</v>
      </c>
      <c r="J111" s="103" t="b">
        <v>0</v>
      </c>
      <c r="K111" s="41"/>
      <c r="L111" s="37"/>
    </row>
    <row r="112" spans="1:12" ht="27" customHeight="1" x14ac:dyDescent="0.3">
      <c r="A112" s="183"/>
      <c r="B112" s="183"/>
      <c r="C112" s="211"/>
      <c r="D112" s="214"/>
      <c r="E112" s="217"/>
      <c r="F112" s="220"/>
      <c r="G112" s="160"/>
      <c r="H112" s="37" t="s">
        <v>275</v>
      </c>
      <c r="I112" s="35" t="s">
        <v>106</v>
      </c>
      <c r="J112" s="103" t="b">
        <v>1</v>
      </c>
      <c r="K112" s="44" t="s">
        <v>461</v>
      </c>
      <c r="L112" s="42" t="s">
        <v>485</v>
      </c>
    </row>
    <row r="113" spans="1:12" x14ac:dyDescent="0.3">
      <c r="A113" s="184"/>
      <c r="B113" s="184"/>
      <c r="C113" s="212"/>
      <c r="D113" s="215"/>
      <c r="E113" s="218"/>
      <c r="F113" s="221"/>
      <c r="G113" s="161"/>
      <c r="H113" s="58" t="s">
        <v>393</v>
      </c>
      <c r="I113" s="56" t="s">
        <v>106</v>
      </c>
      <c r="J113" s="110"/>
      <c r="K113" s="45"/>
      <c r="L113" s="58"/>
    </row>
    <row r="114" spans="1:12" ht="48" customHeight="1" x14ac:dyDescent="0.3">
      <c r="A114" s="150" t="s">
        <v>276</v>
      </c>
      <c r="B114" s="150" t="s">
        <v>199</v>
      </c>
      <c r="C114" s="164" t="s">
        <v>277</v>
      </c>
      <c r="D114" s="167" t="s">
        <v>278</v>
      </c>
      <c r="E114" s="175" t="s">
        <v>279</v>
      </c>
      <c r="F114" s="171" t="s">
        <v>96</v>
      </c>
      <c r="G114" s="150" t="s">
        <v>280</v>
      </c>
      <c r="H114" s="59" t="s">
        <v>254</v>
      </c>
      <c r="I114" s="13" t="s">
        <v>390</v>
      </c>
      <c r="J114" s="82" t="b">
        <v>1</v>
      </c>
      <c r="K114" s="17" t="s">
        <v>455</v>
      </c>
      <c r="L114" s="4" t="s">
        <v>463</v>
      </c>
    </row>
    <row r="115" spans="1:12" ht="35.25" customHeight="1" x14ac:dyDescent="0.3">
      <c r="A115" s="151"/>
      <c r="B115" s="151"/>
      <c r="C115" s="165"/>
      <c r="D115" s="168"/>
      <c r="E115" s="176"/>
      <c r="F115" s="172"/>
      <c r="G115" s="151"/>
      <c r="H115" s="42" t="s">
        <v>281</v>
      </c>
      <c r="I115" s="43">
        <v>3</v>
      </c>
      <c r="J115" s="104" t="b">
        <v>0</v>
      </c>
      <c r="K115" s="44"/>
      <c r="L115" s="42"/>
    </row>
    <row r="116" spans="1:12" ht="35.25" customHeight="1" x14ac:dyDescent="0.3">
      <c r="A116" s="151"/>
      <c r="B116" s="151"/>
      <c r="C116" s="165"/>
      <c r="D116" s="169"/>
      <c r="E116" s="177"/>
      <c r="F116" s="173"/>
      <c r="G116" s="151"/>
      <c r="H116" s="7" t="s">
        <v>282</v>
      </c>
      <c r="I116" s="8">
        <v>2</v>
      </c>
      <c r="J116" s="83" t="b">
        <v>0</v>
      </c>
      <c r="K116" s="15"/>
      <c r="L116" s="7"/>
    </row>
    <row r="117" spans="1:12" ht="35.25" customHeight="1" x14ac:dyDescent="0.3">
      <c r="A117" s="151"/>
      <c r="B117" s="151"/>
      <c r="C117" s="165"/>
      <c r="D117" s="169"/>
      <c r="E117" s="177"/>
      <c r="F117" s="173"/>
      <c r="G117" s="151"/>
      <c r="H117" s="7" t="s">
        <v>283</v>
      </c>
      <c r="I117" s="8">
        <v>1</v>
      </c>
      <c r="J117" s="83" t="b">
        <v>0</v>
      </c>
      <c r="K117" s="15"/>
      <c r="L117" s="7"/>
    </row>
    <row r="118" spans="1:12" ht="59.4" customHeight="1" x14ac:dyDescent="0.3">
      <c r="A118" s="152"/>
      <c r="B118" s="152"/>
      <c r="C118" s="166"/>
      <c r="D118" s="170"/>
      <c r="E118" s="178"/>
      <c r="F118" s="174"/>
      <c r="G118" s="152"/>
      <c r="H118" s="10" t="s">
        <v>284</v>
      </c>
      <c r="I118" s="11">
        <v>0</v>
      </c>
      <c r="J118" s="84" t="b">
        <v>0</v>
      </c>
      <c r="K118" s="18"/>
      <c r="L118" s="10"/>
    </row>
    <row r="119" spans="1:12" ht="48" customHeight="1" x14ac:dyDescent="0.3">
      <c r="A119" s="150" t="s">
        <v>276</v>
      </c>
      <c r="B119" s="150" t="s">
        <v>199</v>
      </c>
      <c r="C119" s="164" t="s">
        <v>285</v>
      </c>
      <c r="D119" s="167" t="s">
        <v>286</v>
      </c>
      <c r="E119" s="175" t="s">
        <v>287</v>
      </c>
      <c r="F119" s="171" t="s">
        <v>96</v>
      </c>
      <c r="G119" s="150" t="s">
        <v>280</v>
      </c>
      <c r="H119" s="59" t="s">
        <v>254</v>
      </c>
      <c r="I119" s="13" t="s">
        <v>390</v>
      </c>
      <c r="J119" s="82" t="b">
        <v>0</v>
      </c>
      <c r="K119" s="15"/>
      <c r="L119" s="7"/>
    </row>
    <row r="120" spans="1:12" ht="46.2" customHeight="1" x14ac:dyDescent="0.3">
      <c r="A120" s="151"/>
      <c r="B120" s="151"/>
      <c r="C120" s="165"/>
      <c r="D120" s="168"/>
      <c r="E120" s="176"/>
      <c r="F120" s="172"/>
      <c r="G120" s="151"/>
      <c r="H120" s="42" t="s">
        <v>281</v>
      </c>
      <c r="I120" s="43">
        <v>3</v>
      </c>
      <c r="J120" s="104" t="b">
        <v>1</v>
      </c>
      <c r="K120" s="17" t="s">
        <v>474</v>
      </c>
      <c r="L120" s="4" t="s">
        <v>473</v>
      </c>
    </row>
    <row r="121" spans="1:12" ht="35.25" customHeight="1" x14ac:dyDescent="0.3">
      <c r="A121" s="151"/>
      <c r="B121" s="151"/>
      <c r="C121" s="165"/>
      <c r="D121" s="169"/>
      <c r="E121" s="177"/>
      <c r="F121" s="173"/>
      <c r="G121" s="151"/>
      <c r="H121" s="7" t="s">
        <v>282</v>
      </c>
      <c r="I121" s="8">
        <v>2</v>
      </c>
      <c r="J121" s="83" t="b">
        <v>0</v>
      </c>
      <c r="K121" s="15"/>
      <c r="L121" s="7"/>
    </row>
    <row r="122" spans="1:12" ht="35.25" customHeight="1" x14ac:dyDescent="0.3">
      <c r="A122" s="151"/>
      <c r="B122" s="151"/>
      <c r="C122" s="165"/>
      <c r="D122" s="169"/>
      <c r="E122" s="177"/>
      <c r="F122" s="173"/>
      <c r="G122" s="151"/>
      <c r="H122" s="7" t="s">
        <v>283</v>
      </c>
      <c r="I122" s="8">
        <v>1</v>
      </c>
      <c r="J122" s="83" t="b">
        <v>0</v>
      </c>
      <c r="K122" s="15"/>
      <c r="L122" s="7"/>
    </row>
    <row r="123" spans="1:12" ht="59.4" customHeight="1" x14ac:dyDescent="0.3">
      <c r="A123" s="152"/>
      <c r="B123" s="152"/>
      <c r="C123" s="166"/>
      <c r="D123" s="170"/>
      <c r="E123" s="178"/>
      <c r="F123" s="174"/>
      <c r="G123" s="152"/>
      <c r="H123" s="10" t="s">
        <v>284</v>
      </c>
      <c r="I123" s="11">
        <v>0</v>
      </c>
      <c r="J123" s="84" t="b">
        <v>0</v>
      </c>
      <c r="K123" s="15"/>
      <c r="L123" s="7"/>
    </row>
    <row r="124" spans="1:12" ht="35.25" customHeight="1" x14ac:dyDescent="0.3">
      <c r="A124" s="150" t="s">
        <v>276</v>
      </c>
      <c r="B124" s="150" t="s">
        <v>199</v>
      </c>
      <c r="C124" s="164" t="s">
        <v>288</v>
      </c>
      <c r="D124" s="167" t="s">
        <v>289</v>
      </c>
      <c r="E124" s="175" t="s">
        <v>290</v>
      </c>
      <c r="F124" s="171" t="s">
        <v>96</v>
      </c>
      <c r="G124" s="150" t="s">
        <v>291</v>
      </c>
      <c r="H124" s="59" t="s">
        <v>254</v>
      </c>
      <c r="I124" s="13" t="s">
        <v>390</v>
      </c>
      <c r="J124" s="82" t="b">
        <v>0</v>
      </c>
      <c r="K124" s="17"/>
      <c r="L124" s="4"/>
    </row>
    <row r="125" spans="1:12" ht="85.2" customHeight="1" x14ac:dyDescent="0.3">
      <c r="A125" s="151"/>
      <c r="B125" s="151"/>
      <c r="C125" s="165"/>
      <c r="D125" s="168"/>
      <c r="E125" s="176"/>
      <c r="F125" s="172"/>
      <c r="G125" s="151"/>
      <c r="H125" s="42" t="s">
        <v>292</v>
      </c>
      <c r="I125" s="43">
        <v>3</v>
      </c>
      <c r="J125" s="104" t="b">
        <v>1</v>
      </c>
      <c r="K125" s="15" t="s">
        <v>466</v>
      </c>
      <c r="L125" s="7" t="s">
        <v>475</v>
      </c>
    </row>
    <row r="126" spans="1:12" ht="35.25" customHeight="1" x14ac:dyDescent="0.3">
      <c r="A126" s="151"/>
      <c r="B126" s="151"/>
      <c r="C126" s="165"/>
      <c r="D126" s="169"/>
      <c r="E126" s="177"/>
      <c r="F126" s="173"/>
      <c r="G126" s="151"/>
      <c r="H126" s="7" t="s">
        <v>293</v>
      </c>
      <c r="I126" s="8">
        <v>2</v>
      </c>
      <c r="J126" s="83" t="b">
        <v>0</v>
      </c>
      <c r="K126" s="15"/>
      <c r="L126" s="7"/>
    </row>
    <row r="127" spans="1:12" ht="35.25" customHeight="1" x14ac:dyDescent="0.3">
      <c r="A127" s="151"/>
      <c r="B127" s="151"/>
      <c r="C127" s="165"/>
      <c r="D127" s="169"/>
      <c r="E127" s="177"/>
      <c r="F127" s="173"/>
      <c r="G127" s="151"/>
      <c r="H127" s="7" t="s">
        <v>294</v>
      </c>
      <c r="I127" s="8">
        <v>1</v>
      </c>
      <c r="J127" s="83" t="b">
        <v>0</v>
      </c>
      <c r="K127" s="15"/>
      <c r="L127" s="7"/>
    </row>
    <row r="128" spans="1:12" ht="59.4" customHeight="1" x14ac:dyDescent="0.3">
      <c r="A128" s="152"/>
      <c r="B128" s="152"/>
      <c r="C128" s="166"/>
      <c r="D128" s="170"/>
      <c r="E128" s="178"/>
      <c r="F128" s="174"/>
      <c r="G128" s="152"/>
      <c r="H128" s="10" t="s">
        <v>295</v>
      </c>
      <c r="I128" s="11">
        <v>0</v>
      </c>
      <c r="J128" s="84" t="b">
        <v>0</v>
      </c>
      <c r="K128" s="18"/>
      <c r="L128" s="10"/>
    </row>
    <row r="129" spans="1:12" ht="35.25" customHeight="1" x14ac:dyDescent="0.3">
      <c r="A129" s="150" t="s">
        <v>276</v>
      </c>
      <c r="B129" s="150" t="s">
        <v>199</v>
      </c>
      <c r="C129" s="164" t="s">
        <v>296</v>
      </c>
      <c r="D129" s="167" t="s">
        <v>297</v>
      </c>
      <c r="E129" s="175" t="s">
        <v>298</v>
      </c>
      <c r="F129" s="171" t="s">
        <v>96</v>
      </c>
      <c r="G129" s="150" t="s">
        <v>280</v>
      </c>
      <c r="H129" s="4" t="s">
        <v>254</v>
      </c>
      <c r="I129" s="5" t="s">
        <v>390</v>
      </c>
      <c r="J129" s="82" t="b">
        <v>0</v>
      </c>
      <c r="K129" s="17"/>
      <c r="L129" s="4"/>
    </row>
    <row r="130" spans="1:12" ht="35.25" customHeight="1" x14ac:dyDescent="0.3">
      <c r="A130" s="151"/>
      <c r="B130" s="151"/>
      <c r="C130" s="165"/>
      <c r="D130" s="168"/>
      <c r="E130" s="176"/>
      <c r="F130" s="172"/>
      <c r="G130" s="151"/>
      <c r="H130" s="42" t="s">
        <v>299</v>
      </c>
      <c r="I130" s="43">
        <v>3</v>
      </c>
      <c r="J130" s="104" t="b">
        <v>0</v>
      </c>
      <c r="K130" s="44"/>
      <c r="L130" s="42"/>
    </row>
    <row r="131" spans="1:12" ht="35.25" customHeight="1" x14ac:dyDescent="0.3">
      <c r="A131" s="151"/>
      <c r="B131" s="151"/>
      <c r="C131" s="165"/>
      <c r="D131" s="169"/>
      <c r="E131" s="177"/>
      <c r="F131" s="173"/>
      <c r="G131" s="151"/>
      <c r="H131" s="7" t="s">
        <v>300</v>
      </c>
      <c r="I131" s="8">
        <v>2</v>
      </c>
      <c r="J131" s="83" t="b">
        <v>0</v>
      </c>
      <c r="K131" s="15"/>
      <c r="L131" s="7"/>
    </row>
    <row r="132" spans="1:12" ht="35.25" customHeight="1" x14ac:dyDescent="0.3">
      <c r="A132" s="151"/>
      <c r="B132" s="151"/>
      <c r="C132" s="165"/>
      <c r="D132" s="169"/>
      <c r="E132" s="177"/>
      <c r="F132" s="173"/>
      <c r="G132" s="151"/>
      <c r="H132" s="7" t="s">
        <v>301</v>
      </c>
      <c r="I132" s="8">
        <v>1</v>
      </c>
      <c r="J132" s="83" t="b">
        <v>0</v>
      </c>
      <c r="K132" s="15"/>
      <c r="L132" s="7"/>
    </row>
    <row r="133" spans="1:12" ht="59.4" customHeight="1" x14ac:dyDescent="0.3">
      <c r="A133" s="152"/>
      <c r="B133" s="152"/>
      <c r="C133" s="166"/>
      <c r="D133" s="170"/>
      <c r="E133" s="178"/>
      <c r="F133" s="174"/>
      <c r="G133" s="152"/>
      <c r="H133" s="10" t="s">
        <v>302</v>
      </c>
      <c r="I133" s="11">
        <v>0</v>
      </c>
      <c r="J133" s="84" t="b">
        <v>1</v>
      </c>
      <c r="K133" s="18" t="s">
        <v>464</v>
      </c>
      <c r="L133" s="10" t="s">
        <v>465</v>
      </c>
    </row>
    <row r="134" spans="1:12" ht="35.25" customHeight="1" x14ac:dyDescent="0.3">
      <c r="A134" s="150" t="s">
        <v>276</v>
      </c>
      <c r="B134" s="150" t="s">
        <v>199</v>
      </c>
      <c r="C134" s="164" t="s">
        <v>303</v>
      </c>
      <c r="D134" s="167" t="s">
        <v>304</v>
      </c>
      <c r="E134" s="175" t="s">
        <v>305</v>
      </c>
      <c r="F134" s="171" t="s">
        <v>96</v>
      </c>
      <c r="G134" s="150" t="s">
        <v>280</v>
      </c>
      <c r="H134" s="4" t="s">
        <v>254</v>
      </c>
      <c r="I134" s="5" t="s">
        <v>390</v>
      </c>
      <c r="J134" s="82" t="b">
        <v>0</v>
      </c>
      <c r="K134" s="17"/>
      <c r="L134" s="4"/>
    </row>
    <row r="135" spans="1:12" ht="35.25" customHeight="1" x14ac:dyDescent="0.3">
      <c r="A135" s="151"/>
      <c r="B135" s="151"/>
      <c r="C135" s="165"/>
      <c r="D135" s="168"/>
      <c r="E135" s="176"/>
      <c r="F135" s="172"/>
      <c r="G135" s="151"/>
      <c r="H135" s="42" t="s">
        <v>299</v>
      </c>
      <c r="I135" s="43">
        <v>3</v>
      </c>
      <c r="J135" s="104" t="b">
        <v>0</v>
      </c>
      <c r="K135" s="44"/>
      <c r="L135" s="42"/>
    </row>
    <row r="136" spans="1:12" ht="91.8" customHeight="1" x14ac:dyDescent="0.3">
      <c r="A136" s="151"/>
      <c r="B136" s="151"/>
      <c r="C136" s="165"/>
      <c r="D136" s="169"/>
      <c r="E136" s="177"/>
      <c r="F136" s="173"/>
      <c r="G136" s="151"/>
      <c r="H136" s="7" t="s">
        <v>300</v>
      </c>
      <c r="I136" s="8">
        <v>2</v>
      </c>
      <c r="J136" s="83" t="b">
        <v>0</v>
      </c>
      <c r="K136" s="44"/>
      <c r="L136" s="42"/>
    </row>
    <row r="137" spans="1:12" ht="35.25" customHeight="1" x14ac:dyDescent="0.3">
      <c r="A137" s="151"/>
      <c r="B137" s="151"/>
      <c r="C137" s="165"/>
      <c r="D137" s="169"/>
      <c r="E137" s="177"/>
      <c r="F137" s="173"/>
      <c r="G137" s="151"/>
      <c r="H137" s="7" t="s">
        <v>301</v>
      </c>
      <c r="I137" s="8">
        <v>1</v>
      </c>
      <c r="J137" s="83" t="b">
        <v>1</v>
      </c>
      <c r="K137" s="15" t="s">
        <v>466</v>
      </c>
      <c r="L137" s="10" t="s">
        <v>514</v>
      </c>
    </row>
    <row r="138" spans="1:12" ht="59.4" customHeight="1" x14ac:dyDescent="0.3">
      <c r="A138" s="152"/>
      <c r="B138" s="152"/>
      <c r="C138" s="166"/>
      <c r="D138" s="170"/>
      <c r="E138" s="178"/>
      <c r="F138" s="174"/>
      <c r="G138" s="152"/>
      <c r="H138" s="10" t="s">
        <v>302</v>
      </c>
      <c r="I138" s="11">
        <v>0</v>
      </c>
      <c r="J138" s="84" t="b">
        <v>0</v>
      </c>
      <c r="K138" s="18"/>
      <c r="L138" s="18"/>
    </row>
    <row r="139" spans="1:12" ht="273" customHeight="1" x14ac:dyDescent="0.3">
      <c r="A139" s="61" t="s">
        <v>276</v>
      </c>
      <c r="B139" s="61" t="s">
        <v>199</v>
      </c>
      <c r="C139" s="60" t="s">
        <v>306</v>
      </c>
      <c r="D139" s="74" t="s">
        <v>307</v>
      </c>
      <c r="E139" s="62" t="s">
        <v>308</v>
      </c>
      <c r="F139" s="61" t="s">
        <v>242</v>
      </c>
      <c r="G139" s="26"/>
      <c r="H139" s="62"/>
      <c r="I139" s="54" t="s">
        <v>106</v>
      </c>
      <c r="J139" s="62" t="s">
        <v>477</v>
      </c>
      <c r="K139" s="25" t="s">
        <v>466</v>
      </c>
      <c r="L139" s="26"/>
    </row>
    <row r="140" spans="1:12" ht="39.6" x14ac:dyDescent="0.3">
      <c r="A140" s="150" t="s">
        <v>276</v>
      </c>
      <c r="B140" s="150" t="s">
        <v>199</v>
      </c>
      <c r="C140" s="164" t="s">
        <v>309</v>
      </c>
      <c r="D140" s="167" t="s">
        <v>310</v>
      </c>
      <c r="E140" s="175" t="s">
        <v>311</v>
      </c>
      <c r="F140" s="171" t="s">
        <v>96</v>
      </c>
      <c r="G140" s="150" t="s">
        <v>143</v>
      </c>
      <c r="H140" s="4" t="s">
        <v>299</v>
      </c>
      <c r="I140" s="5">
        <v>3</v>
      </c>
      <c r="J140" s="82" t="b">
        <v>0</v>
      </c>
      <c r="K140" s="17"/>
      <c r="L140" s="4"/>
    </row>
    <row r="141" spans="1:12" ht="92.4" x14ac:dyDescent="0.3">
      <c r="A141" s="151"/>
      <c r="B141" s="151"/>
      <c r="C141" s="165"/>
      <c r="D141" s="169"/>
      <c r="E141" s="177"/>
      <c r="F141" s="173"/>
      <c r="G141" s="151"/>
      <c r="H141" s="7" t="s">
        <v>300</v>
      </c>
      <c r="I141" s="8">
        <v>2</v>
      </c>
      <c r="J141" s="83" t="b">
        <v>1</v>
      </c>
      <c r="K141" s="15" t="s">
        <v>476</v>
      </c>
      <c r="L141" s="7" t="s">
        <v>478</v>
      </c>
    </row>
    <row r="142" spans="1:12" ht="26.4" x14ac:dyDescent="0.3">
      <c r="A142" s="151"/>
      <c r="B142" s="151"/>
      <c r="C142" s="165"/>
      <c r="D142" s="169"/>
      <c r="E142" s="177"/>
      <c r="F142" s="173"/>
      <c r="G142" s="151"/>
      <c r="H142" s="7" t="s">
        <v>301</v>
      </c>
      <c r="I142" s="8">
        <v>1</v>
      </c>
      <c r="J142" s="83" t="b">
        <v>0</v>
      </c>
      <c r="K142" s="15"/>
      <c r="L142" s="7"/>
    </row>
    <row r="143" spans="1:12" x14ac:dyDescent="0.3">
      <c r="A143" s="151"/>
      <c r="B143" s="151"/>
      <c r="C143" s="165"/>
      <c r="D143" s="169"/>
      <c r="E143" s="177"/>
      <c r="F143" s="173"/>
      <c r="G143" s="151"/>
      <c r="H143" s="7" t="s">
        <v>302</v>
      </c>
      <c r="I143" s="8">
        <v>0</v>
      </c>
      <c r="J143" s="85" t="b">
        <v>0</v>
      </c>
      <c r="K143" s="15"/>
      <c r="L143" s="7"/>
    </row>
    <row r="144" spans="1:12" ht="26.4" x14ac:dyDescent="0.3">
      <c r="A144" s="152"/>
      <c r="B144" s="152"/>
      <c r="C144" s="166"/>
      <c r="D144" s="170"/>
      <c r="E144" s="178"/>
      <c r="F144" s="174"/>
      <c r="G144" s="152"/>
      <c r="H144" s="10" t="s">
        <v>254</v>
      </c>
      <c r="I144" s="11" t="s">
        <v>390</v>
      </c>
      <c r="J144" s="84" t="b">
        <v>0</v>
      </c>
      <c r="K144" s="18"/>
      <c r="L144" s="10"/>
    </row>
    <row r="145" spans="1:12" ht="39.6" x14ac:dyDescent="0.3">
      <c r="A145" s="150" t="s">
        <v>276</v>
      </c>
      <c r="B145" s="150" t="s">
        <v>199</v>
      </c>
      <c r="C145" s="164" t="s">
        <v>312</v>
      </c>
      <c r="D145" s="167" t="s">
        <v>313</v>
      </c>
      <c r="E145" s="175" t="s">
        <v>314</v>
      </c>
      <c r="F145" s="171" t="s">
        <v>96</v>
      </c>
      <c r="G145" s="150"/>
      <c r="H145" s="4" t="s">
        <v>299</v>
      </c>
      <c r="I145" s="5">
        <v>3</v>
      </c>
      <c r="J145" s="88" t="b">
        <v>0</v>
      </c>
      <c r="K145" s="17"/>
      <c r="L145" s="4"/>
    </row>
    <row r="146" spans="1:12" ht="52.8" x14ac:dyDescent="0.3">
      <c r="A146" s="151"/>
      <c r="B146" s="151"/>
      <c r="C146" s="165"/>
      <c r="D146" s="169"/>
      <c r="E146" s="177"/>
      <c r="F146" s="173"/>
      <c r="G146" s="151"/>
      <c r="H146" s="7" t="s">
        <v>300</v>
      </c>
      <c r="I146" s="8">
        <v>2</v>
      </c>
      <c r="J146" s="85" t="b">
        <v>1</v>
      </c>
      <c r="K146" s="15" t="s">
        <v>469</v>
      </c>
      <c r="L146" s="7" t="s">
        <v>504</v>
      </c>
    </row>
    <row r="147" spans="1:12" ht="26.4" x14ac:dyDescent="0.3">
      <c r="A147" s="151"/>
      <c r="B147" s="151"/>
      <c r="C147" s="165"/>
      <c r="D147" s="169"/>
      <c r="E147" s="177"/>
      <c r="F147" s="173"/>
      <c r="G147" s="151"/>
      <c r="H147" s="7" t="s">
        <v>301</v>
      </c>
      <c r="I147" s="8">
        <v>1</v>
      </c>
      <c r="J147" s="83" t="b">
        <v>0</v>
      </c>
      <c r="K147" s="15"/>
      <c r="L147" s="7"/>
    </row>
    <row r="148" spans="1:12" x14ac:dyDescent="0.3">
      <c r="A148" s="151"/>
      <c r="B148" s="151"/>
      <c r="C148" s="165"/>
      <c r="D148" s="169"/>
      <c r="E148" s="177"/>
      <c r="F148" s="173"/>
      <c r="G148" s="151"/>
      <c r="H148" s="7" t="s">
        <v>302</v>
      </c>
      <c r="I148" s="8">
        <v>0</v>
      </c>
      <c r="J148" s="85" t="b">
        <v>0</v>
      </c>
      <c r="K148" s="15"/>
      <c r="L148" s="7"/>
    </row>
    <row r="149" spans="1:12" ht="26.4" x14ac:dyDescent="0.3">
      <c r="A149" s="152"/>
      <c r="B149" s="152"/>
      <c r="C149" s="166"/>
      <c r="D149" s="170"/>
      <c r="E149" s="178"/>
      <c r="F149" s="174"/>
      <c r="G149" s="152"/>
      <c r="H149" s="10" t="s">
        <v>254</v>
      </c>
      <c r="I149" s="11" t="s">
        <v>390</v>
      </c>
      <c r="J149" s="84" t="b">
        <v>0</v>
      </c>
      <c r="K149" s="18"/>
      <c r="L149" s="10"/>
    </row>
    <row r="150" spans="1:12" ht="39.6" x14ac:dyDescent="0.3">
      <c r="A150" s="150" t="s">
        <v>276</v>
      </c>
      <c r="B150" s="150" t="s">
        <v>199</v>
      </c>
      <c r="C150" s="164" t="s">
        <v>315</v>
      </c>
      <c r="D150" s="167" t="s">
        <v>316</v>
      </c>
      <c r="E150" s="175" t="s">
        <v>317</v>
      </c>
      <c r="F150" s="171" t="s">
        <v>96</v>
      </c>
      <c r="G150" s="150" t="s">
        <v>318</v>
      </c>
      <c r="H150" s="4" t="s">
        <v>299</v>
      </c>
      <c r="I150" s="5">
        <v>3</v>
      </c>
      <c r="J150" s="82" t="b">
        <v>0</v>
      </c>
      <c r="K150" s="17"/>
      <c r="L150" s="4"/>
    </row>
    <row r="151" spans="1:12" ht="79.2" x14ac:dyDescent="0.3">
      <c r="A151" s="151"/>
      <c r="B151" s="151"/>
      <c r="C151" s="165"/>
      <c r="D151" s="169"/>
      <c r="E151" s="177"/>
      <c r="F151" s="173"/>
      <c r="G151" s="151"/>
      <c r="H151" s="7" t="s">
        <v>300</v>
      </c>
      <c r="I151" s="8">
        <v>2</v>
      </c>
      <c r="J151" s="83" t="b">
        <v>1</v>
      </c>
      <c r="K151" s="15" t="s">
        <v>472</v>
      </c>
      <c r="L151" s="7" t="s">
        <v>486</v>
      </c>
    </row>
    <row r="152" spans="1:12" ht="26.4" x14ac:dyDescent="0.3">
      <c r="A152" s="151"/>
      <c r="B152" s="151"/>
      <c r="C152" s="165"/>
      <c r="D152" s="169"/>
      <c r="E152" s="177"/>
      <c r="F152" s="173"/>
      <c r="G152" s="151"/>
      <c r="H152" s="7" t="s">
        <v>301</v>
      </c>
      <c r="I152" s="8">
        <v>1</v>
      </c>
      <c r="J152" s="83" t="b">
        <v>0</v>
      </c>
      <c r="K152" s="15"/>
      <c r="L152" s="7"/>
    </row>
    <row r="153" spans="1:12" x14ac:dyDescent="0.3">
      <c r="A153" s="151"/>
      <c r="B153" s="151"/>
      <c r="C153" s="165"/>
      <c r="D153" s="169"/>
      <c r="E153" s="177"/>
      <c r="F153" s="173"/>
      <c r="G153" s="151"/>
      <c r="H153" s="7" t="s">
        <v>302</v>
      </c>
      <c r="I153" s="8">
        <v>0</v>
      </c>
      <c r="J153" s="83" t="b">
        <v>0</v>
      </c>
      <c r="K153" s="15"/>
      <c r="L153" s="7"/>
    </row>
    <row r="154" spans="1:12" ht="26.4" x14ac:dyDescent="0.3">
      <c r="A154" s="152"/>
      <c r="B154" s="152"/>
      <c r="C154" s="166"/>
      <c r="D154" s="170"/>
      <c r="E154" s="178"/>
      <c r="F154" s="174"/>
      <c r="G154" s="152"/>
      <c r="H154" s="10" t="s">
        <v>254</v>
      </c>
      <c r="I154" s="11" t="s">
        <v>390</v>
      </c>
      <c r="J154" s="84" t="b">
        <v>0</v>
      </c>
      <c r="K154" s="18"/>
      <c r="L154" s="10"/>
    </row>
    <row r="155" spans="1:12" ht="46.5" customHeight="1" x14ac:dyDescent="0.3">
      <c r="A155" s="32" t="s">
        <v>276</v>
      </c>
      <c r="B155" s="32" t="s">
        <v>199</v>
      </c>
      <c r="C155" s="70" t="s">
        <v>319</v>
      </c>
      <c r="D155" s="72" t="s">
        <v>320</v>
      </c>
      <c r="E155" s="34" t="s">
        <v>321</v>
      </c>
      <c r="F155" s="32" t="s">
        <v>242</v>
      </c>
      <c r="G155" s="32"/>
      <c r="H155" s="34" t="s">
        <v>392</v>
      </c>
      <c r="I155" s="31" t="s">
        <v>106</v>
      </c>
      <c r="J155" s="100" t="s">
        <v>470</v>
      </c>
      <c r="K155" s="32" t="s">
        <v>471</v>
      </c>
      <c r="L155" s="34"/>
    </row>
    <row r="156" spans="1:12" ht="39.6" x14ac:dyDescent="0.3">
      <c r="A156" s="150" t="s">
        <v>276</v>
      </c>
      <c r="B156" s="150" t="s">
        <v>322</v>
      </c>
      <c r="C156" s="164" t="s">
        <v>323</v>
      </c>
      <c r="D156" s="167" t="s">
        <v>324</v>
      </c>
      <c r="E156" s="175" t="s">
        <v>325</v>
      </c>
      <c r="F156" s="171" t="s">
        <v>96</v>
      </c>
      <c r="G156" s="150" t="s">
        <v>326</v>
      </c>
      <c r="H156" s="105" t="s">
        <v>494</v>
      </c>
      <c r="I156" s="5">
        <v>3</v>
      </c>
      <c r="J156" s="82" t="b">
        <v>0</v>
      </c>
      <c r="K156" s="17"/>
      <c r="L156" s="4"/>
    </row>
    <row r="157" spans="1:12" ht="110.4" customHeight="1" x14ac:dyDescent="0.3">
      <c r="A157" s="151"/>
      <c r="B157" s="151"/>
      <c r="C157" s="165"/>
      <c r="D157" s="169"/>
      <c r="E157" s="177"/>
      <c r="F157" s="173"/>
      <c r="G157" s="151"/>
      <c r="H157" s="107" t="s">
        <v>495</v>
      </c>
      <c r="I157" s="8">
        <v>2</v>
      </c>
      <c r="J157" s="85" t="b">
        <v>1</v>
      </c>
      <c r="K157" s="15" t="s">
        <v>490</v>
      </c>
      <c r="L157" s="7" t="s">
        <v>497</v>
      </c>
    </row>
    <row r="158" spans="1:12" ht="39.6" x14ac:dyDescent="0.3">
      <c r="A158" s="151"/>
      <c r="B158" s="151"/>
      <c r="C158" s="165"/>
      <c r="D158" s="169"/>
      <c r="E158" s="177"/>
      <c r="F158" s="173"/>
      <c r="G158" s="151"/>
      <c r="H158" s="107" t="s">
        <v>496</v>
      </c>
      <c r="I158" s="8">
        <v>1</v>
      </c>
      <c r="J158" s="83" t="b">
        <v>0</v>
      </c>
      <c r="K158" s="15"/>
      <c r="L158" s="7"/>
    </row>
    <row r="159" spans="1:12" ht="32.25" customHeight="1" x14ac:dyDescent="0.3">
      <c r="A159" s="151"/>
      <c r="B159" s="151"/>
      <c r="C159" s="165"/>
      <c r="D159" s="169"/>
      <c r="E159" s="177"/>
      <c r="F159" s="173"/>
      <c r="G159" s="151"/>
      <c r="H159" s="107" t="s">
        <v>403</v>
      </c>
      <c r="I159" s="8">
        <v>0</v>
      </c>
      <c r="J159" s="83" t="b">
        <v>0</v>
      </c>
      <c r="K159" s="15"/>
      <c r="L159" s="7"/>
    </row>
    <row r="160" spans="1:12" ht="75.75" customHeight="1" x14ac:dyDescent="0.3">
      <c r="A160" s="152"/>
      <c r="B160" s="152"/>
      <c r="C160" s="166"/>
      <c r="D160" s="170"/>
      <c r="E160" s="178"/>
      <c r="F160" s="174"/>
      <c r="G160" s="152"/>
      <c r="H160" s="106" t="s">
        <v>401</v>
      </c>
      <c r="I160" s="11" t="s">
        <v>390</v>
      </c>
      <c r="J160" s="84" t="b">
        <v>0</v>
      </c>
      <c r="K160" s="18"/>
      <c r="L160" s="10"/>
    </row>
    <row r="161" spans="1:12" ht="66" hidden="1" x14ac:dyDescent="0.3">
      <c r="A161" s="25" t="s">
        <v>276</v>
      </c>
      <c r="B161" s="25" t="s">
        <v>322</v>
      </c>
      <c r="C161" s="53" t="s">
        <v>327</v>
      </c>
      <c r="D161" s="73" t="s">
        <v>328</v>
      </c>
      <c r="E161" s="26" t="s">
        <v>329</v>
      </c>
      <c r="F161" s="25" t="s">
        <v>242</v>
      </c>
      <c r="G161" s="26"/>
      <c r="H161" s="26" t="s">
        <v>392</v>
      </c>
      <c r="I161" s="54" t="s">
        <v>106</v>
      </c>
      <c r="J161" s="96"/>
      <c r="K161" s="25"/>
      <c r="L161" s="26"/>
    </row>
    <row r="162" spans="1:12" ht="54" customHeight="1" x14ac:dyDescent="0.3">
      <c r="A162" s="143" t="s">
        <v>276</v>
      </c>
      <c r="B162" s="143" t="s">
        <v>322</v>
      </c>
      <c r="C162" s="144" t="s">
        <v>330</v>
      </c>
      <c r="D162" s="145" t="s">
        <v>331</v>
      </c>
      <c r="E162" s="146" t="s">
        <v>332</v>
      </c>
      <c r="F162" s="143" t="s">
        <v>242</v>
      </c>
      <c r="G162" s="146"/>
      <c r="H162" s="146" t="s">
        <v>392</v>
      </c>
      <c r="I162" s="147" t="s">
        <v>106</v>
      </c>
      <c r="J162" s="146" t="s">
        <v>487</v>
      </c>
      <c r="K162" s="143" t="s">
        <v>143</v>
      </c>
      <c r="L162" s="146" t="s">
        <v>488</v>
      </c>
    </row>
    <row r="163" spans="1:12" ht="158.4" x14ac:dyDescent="0.3">
      <c r="A163" s="143" t="s">
        <v>276</v>
      </c>
      <c r="B163" s="143" t="s">
        <v>322</v>
      </c>
      <c r="C163" s="144" t="s">
        <v>333</v>
      </c>
      <c r="D163" s="145" t="s">
        <v>334</v>
      </c>
      <c r="E163" s="146" t="s">
        <v>335</v>
      </c>
      <c r="F163" s="143" t="s">
        <v>242</v>
      </c>
      <c r="G163" s="146"/>
      <c r="H163" s="146" t="s">
        <v>392</v>
      </c>
      <c r="I163" s="147" t="s">
        <v>106</v>
      </c>
      <c r="J163" s="146" t="s">
        <v>489</v>
      </c>
      <c r="K163" s="143" t="s">
        <v>291</v>
      </c>
      <c r="L163" s="146"/>
    </row>
    <row r="164" spans="1:12" ht="39.6" x14ac:dyDescent="0.3">
      <c r="A164" s="150" t="s">
        <v>276</v>
      </c>
      <c r="B164" s="150" t="s">
        <v>322</v>
      </c>
      <c r="C164" s="164" t="s">
        <v>336</v>
      </c>
      <c r="D164" s="167" t="s">
        <v>337</v>
      </c>
      <c r="E164" s="175" t="s">
        <v>338</v>
      </c>
      <c r="F164" s="171" t="s">
        <v>96</v>
      </c>
      <c r="G164" s="156" t="s">
        <v>339</v>
      </c>
      <c r="H164" s="105" t="s">
        <v>404</v>
      </c>
      <c r="I164" s="5">
        <v>3</v>
      </c>
      <c r="J164" s="82" t="b">
        <v>0</v>
      </c>
      <c r="K164" s="17"/>
      <c r="L164" s="19"/>
    </row>
    <row r="165" spans="1:12" ht="277.2" x14ac:dyDescent="0.3">
      <c r="A165" s="151"/>
      <c r="B165" s="151"/>
      <c r="C165" s="165"/>
      <c r="D165" s="169"/>
      <c r="E165" s="177"/>
      <c r="F165" s="173"/>
      <c r="G165" s="157"/>
      <c r="H165" s="107" t="s">
        <v>405</v>
      </c>
      <c r="I165" s="8">
        <v>2</v>
      </c>
      <c r="J165" s="83" t="b">
        <v>1</v>
      </c>
      <c r="K165" s="15" t="s">
        <v>491</v>
      </c>
      <c r="L165" s="7" t="s">
        <v>515</v>
      </c>
    </row>
    <row r="166" spans="1:12" ht="39.6" x14ac:dyDescent="0.3">
      <c r="A166" s="151"/>
      <c r="B166" s="151"/>
      <c r="C166" s="165"/>
      <c r="D166" s="169"/>
      <c r="E166" s="177"/>
      <c r="F166" s="173"/>
      <c r="G166" s="157"/>
      <c r="H166" s="107" t="s">
        <v>407</v>
      </c>
      <c r="I166" s="8">
        <v>1</v>
      </c>
      <c r="J166" s="83" t="b">
        <v>0</v>
      </c>
      <c r="K166" s="148"/>
      <c r="L166" s="149"/>
    </row>
    <row r="167" spans="1:12" ht="26.4" x14ac:dyDescent="0.3">
      <c r="A167" s="151"/>
      <c r="B167" s="151"/>
      <c r="C167" s="165"/>
      <c r="D167" s="169"/>
      <c r="E167" s="177"/>
      <c r="F167" s="173"/>
      <c r="G167" s="157"/>
      <c r="H167" s="107" t="s">
        <v>406</v>
      </c>
      <c r="I167" s="8">
        <v>0</v>
      </c>
      <c r="J167" s="83" t="b">
        <v>0</v>
      </c>
      <c r="K167" s="15"/>
      <c r="L167" s="7"/>
    </row>
    <row r="168" spans="1:12" ht="30" customHeight="1" x14ac:dyDescent="0.3">
      <c r="A168" s="152"/>
      <c r="B168" s="152"/>
      <c r="C168" s="166"/>
      <c r="D168" s="170"/>
      <c r="E168" s="178"/>
      <c r="F168" s="174"/>
      <c r="G168" s="158"/>
      <c r="H168" s="106" t="s">
        <v>402</v>
      </c>
      <c r="I168" s="11" t="s">
        <v>390</v>
      </c>
      <c r="J168" s="87" t="b">
        <v>0</v>
      </c>
      <c r="K168" s="18"/>
      <c r="L168" s="10"/>
    </row>
    <row r="169" spans="1:12" ht="66" hidden="1" x14ac:dyDescent="0.3">
      <c r="A169" s="25" t="s">
        <v>276</v>
      </c>
      <c r="B169" s="25" t="s">
        <v>322</v>
      </c>
      <c r="C169" s="53" t="s">
        <v>340</v>
      </c>
      <c r="D169" s="73" t="s">
        <v>341</v>
      </c>
      <c r="E169" s="26" t="s">
        <v>329</v>
      </c>
      <c r="F169" s="25" t="s">
        <v>242</v>
      </c>
      <c r="G169" s="26"/>
      <c r="H169" s="26" t="s">
        <v>392</v>
      </c>
      <c r="I169" s="54" t="s">
        <v>106</v>
      </c>
      <c r="J169" s="96"/>
      <c r="K169" s="25"/>
      <c r="L169" s="26"/>
    </row>
    <row r="170" spans="1:12" ht="52.8" x14ac:dyDescent="0.3">
      <c r="A170" s="25" t="s">
        <v>276</v>
      </c>
      <c r="B170" s="25" t="s">
        <v>322</v>
      </c>
      <c r="C170" s="53" t="s">
        <v>342</v>
      </c>
      <c r="D170" s="73" t="s">
        <v>343</v>
      </c>
      <c r="E170" s="26" t="s">
        <v>332</v>
      </c>
      <c r="F170" s="25" t="s">
        <v>242</v>
      </c>
      <c r="G170" s="25" t="s">
        <v>344</v>
      </c>
      <c r="H170" s="26" t="s">
        <v>254</v>
      </c>
      <c r="I170" s="54" t="s">
        <v>106</v>
      </c>
      <c r="J170" s="26" t="s">
        <v>254</v>
      </c>
      <c r="K170" s="15" t="s">
        <v>491</v>
      </c>
      <c r="L170" s="26"/>
    </row>
    <row r="171" spans="1:12" ht="143.25" customHeight="1" x14ac:dyDescent="0.3">
      <c r="A171" s="25" t="s">
        <v>276</v>
      </c>
      <c r="B171" s="25" t="s">
        <v>322</v>
      </c>
      <c r="C171" s="53" t="s">
        <v>345</v>
      </c>
      <c r="D171" s="73" t="s">
        <v>346</v>
      </c>
      <c r="E171" s="26" t="s">
        <v>347</v>
      </c>
      <c r="F171" s="25" t="s">
        <v>242</v>
      </c>
      <c r="G171" s="26"/>
      <c r="H171" s="26"/>
      <c r="I171" s="54" t="s">
        <v>106</v>
      </c>
      <c r="J171" s="26" t="s">
        <v>492</v>
      </c>
      <c r="K171" s="96" t="s">
        <v>491</v>
      </c>
      <c r="L171" s="26"/>
    </row>
    <row r="172" spans="1:12" ht="102" customHeight="1" x14ac:dyDescent="0.3">
      <c r="A172" s="156" t="s">
        <v>276</v>
      </c>
      <c r="B172" s="156" t="s">
        <v>322</v>
      </c>
      <c r="C172" s="179">
        <v>16</v>
      </c>
      <c r="D172" s="200" t="s">
        <v>348</v>
      </c>
      <c r="E172" s="175" t="s">
        <v>349</v>
      </c>
      <c r="F172" s="192" t="s">
        <v>96</v>
      </c>
      <c r="G172" s="150" t="s">
        <v>350</v>
      </c>
      <c r="H172" s="19" t="s">
        <v>394</v>
      </c>
      <c r="I172" s="21">
        <v>3</v>
      </c>
      <c r="J172" s="92" t="b">
        <v>1</v>
      </c>
      <c r="K172" s="23" t="s">
        <v>479</v>
      </c>
      <c r="L172" s="4" t="s">
        <v>516</v>
      </c>
    </row>
    <row r="173" spans="1:12" ht="24.75" customHeight="1" x14ac:dyDescent="0.3">
      <c r="A173" s="157"/>
      <c r="B173" s="157"/>
      <c r="C173" s="180"/>
      <c r="D173" s="201"/>
      <c r="E173" s="177"/>
      <c r="F173" s="194"/>
      <c r="G173" s="151"/>
      <c r="H173" s="22" t="s">
        <v>351</v>
      </c>
      <c r="I173" s="23">
        <v>2</v>
      </c>
      <c r="J173" s="93" t="b">
        <v>0</v>
      </c>
      <c r="K173" s="23"/>
      <c r="L173" s="22"/>
    </row>
    <row r="174" spans="1:12" ht="24.75" customHeight="1" x14ac:dyDescent="0.3">
      <c r="A174" s="157"/>
      <c r="B174" s="157"/>
      <c r="C174" s="180"/>
      <c r="D174" s="201"/>
      <c r="E174" s="177"/>
      <c r="F174" s="194"/>
      <c r="G174" s="151"/>
      <c r="H174" s="22" t="s">
        <v>395</v>
      </c>
      <c r="I174" s="23">
        <v>1</v>
      </c>
      <c r="J174" s="93" t="b">
        <v>0</v>
      </c>
      <c r="K174" s="23"/>
      <c r="L174" s="22"/>
    </row>
    <row r="175" spans="1:12" ht="24.75" customHeight="1" x14ac:dyDescent="0.3">
      <c r="A175" s="158"/>
      <c r="B175" s="158"/>
      <c r="C175" s="181"/>
      <c r="D175" s="202"/>
      <c r="E175" s="178"/>
      <c r="F175" s="195"/>
      <c r="G175" s="152"/>
      <c r="H175" s="20" t="s">
        <v>352</v>
      </c>
      <c r="I175" s="11">
        <v>0</v>
      </c>
      <c r="J175" s="87" t="b">
        <v>0</v>
      </c>
      <c r="K175" s="16"/>
      <c r="L175" s="20"/>
    </row>
    <row r="176" spans="1:12" ht="78.599999999999994" customHeight="1" x14ac:dyDescent="0.3">
      <c r="A176" s="156" t="s">
        <v>276</v>
      </c>
      <c r="B176" s="156" t="s">
        <v>322</v>
      </c>
      <c r="C176" s="179">
        <v>17</v>
      </c>
      <c r="D176" s="200" t="s">
        <v>353</v>
      </c>
      <c r="E176" s="175" t="s">
        <v>354</v>
      </c>
      <c r="F176" s="192" t="s">
        <v>96</v>
      </c>
      <c r="G176" s="150" t="s">
        <v>350</v>
      </c>
      <c r="H176" s="19" t="s">
        <v>396</v>
      </c>
      <c r="I176" s="21">
        <v>3</v>
      </c>
      <c r="J176" s="92" t="b">
        <v>1</v>
      </c>
      <c r="K176" s="23" t="s">
        <v>479</v>
      </c>
      <c r="L176" s="22" t="s">
        <v>480</v>
      </c>
    </row>
    <row r="177" spans="1:12" ht="24.75" customHeight="1" x14ac:dyDescent="0.3">
      <c r="A177" s="157"/>
      <c r="B177" s="157"/>
      <c r="C177" s="180"/>
      <c r="D177" s="201"/>
      <c r="E177" s="177"/>
      <c r="F177" s="194"/>
      <c r="G177" s="151"/>
      <c r="H177" s="22" t="s">
        <v>355</v>
      </c>
      <c r="I177" s="23">
        <v>2</v>
      </c>
      <c r="J177" s="93" t="b">
        <v>0</v>
      </c>
      <c r="K177" s="23"/>
      <c r="L177" s="22"/>
    </row>
    <row r="178" spans="1:12" ht="24.75" customHeight="1" x14ac:dyDescent="0.3">
      <c r="A178" s="157"/>
      <c r="B178" s="157"/>
      <c r="C178" s="180"/>
      <c r="D178" s="201"/>
      <c r="E178" s="177"/>
      <c r="F178" s="194"/>
      <c r="G178" s="151"/>
      <c r="H178" s="22" t="s">
        <v>397</v>
      </c>
      <c r="I178" s="23">
        <v>1</v>
      </c>
      <c r="J178" s="93" t="b">
        <v>0</v>
      </c>
      <c r="K178" s="23"/>
      <c r="L178" s="22"/>
    </row>
    <row r="179" spans="1:12" ht="100.5" customHeight="1" x14ac:dyDescent="0.3">
      <c r="A179" s="158"/>
      <c r="B179" s="158"/>
      <c r="C179" s="181"/>
      <c r="D179" s="202"/>
      <c r="E179" s="178"/>
      <c r="F179" s="195"/>
      <c r="G179" s="152"/>
      <c r="H179" s="20" t="s">
        <v>352</v>
      </c>
      <c r="I179" s="11">
        <v>0</v>
      </c>
      <c r="J179" s="87" t="b">
        <v>0</v>
      </c>
      <c r="K179" s="16"/>
      <c r="L179" s="20"/>
    </row>
    <row r="180" spans="1:12" ht="39.6" x14ac:dyDescent="0.3">
      <c r="A180" s="156" t="s">
        <v>276</v>
      </c>
      <c r="B180" s="156" t="s">
        <v>322</v>
      </c>
      <c r="C180" s="179" t="s">
        <v>356</v>
      </c>
      <c r="D180" s="200" t="s">
        <v>357</v>
      </c>
      <c r="E180" s="203" t="s">
        <v>358</v>
      </c>
      <c r="F180" s="192" t="s">
        <v>96</v>
      </c>
      <c r="G180" s="150" t="s">
        <v>359</v>
      </c>
      <c r="H180" s="105" t="s">
        <v>360</v>
      </c>
      <c r="I180" s="21">
        <v>0</v>
      </c>
      <c r="J180" s="92" t="b">
        <v>0</v>
      </c>
      <c r="K180" s="21"/>
      <c r="L180" s="4"/>
    </row>
    <row r="181" spans="1:12" ht="39.6" x14ac:dyDescent="0.3">
      <c r="A181" s="157"/>
      <c r="B181" s="157"/>
      <c r="C181" s="180"/>
      <c r="D181" s="201"/>
      <c r="E181" s="204"/>
      <c r="F181" s="194"/>
      <c r="G181" s="151"/>
      <c r="H181" s="7" t="s">
        <v>361</v>
      </c>
      <c r="I181" s="23" t="s">
        <v>390</v>
      </c>
      <c r="J181" s="93" t="b">
        <v>1</v>
      </c>
      <c r="K181" s="23" t="s">
        <v>359</v>
      </c>
      <c r="L181" s="22" t="s">
        <v>481</v>
      </c>
    </row>
    <row r="182" spans="1:12" ht="26.4" x14ac:dyDescent="0.3">
      <c r="A182" s="158"/>
      <c r="B182" s="158"/>
      <c r="C182" s="181"/>
      <c r="D182" s="202"/>
      <c r="E182" s="205"/>
      <c r="F182" s="195"/>
      <c r="G182" s="152"/>
      <c r="H182" s="106" t="s">
        <v>362</v>
      </c>
      <c r="I182" s="16">
        <v>3</v>
      </c>
      <c r="J182" s="86" t="b">
        <v>0</v>
      </c>
      <c r="K182" s="16"/>
      <c r="L182" s="20"/>
    </row>
    <row r="183" spans="1:12" x14ac:dyDescent="0.3">
      <c r="A183" s="156" t="s">
        <v>276</v>
      </c>
      <c r="B183" s="156" t="s">
        <v>322</v>
      </c>
      <c r="C183" s="179" t="s">
        <v>363</v>
      </c>
      <c r="D183" s="200" t="s">
        <v>364</v>
      </c>
      <c r="E183" s="203" t="s">
        <v>365</v>
      </c>
      <c r="F183" s="192" t="s">
        <v>96</v>
      </c>
      <c r="G183" s="150" t="s">
        <v>359</v>
      </c>
      <c r="H183" s="4" t="s">
        <v>265</v>
      </c>
      <c r="I183" s="21">
        <v>1</v>
      </c>
      <c r="J183" s="92" t="b">
        <v>0</v>
      </c>
      <c r="K183" s="21"/>
      <c r="L183" s="4"/>
    </row>
    <row r="184" spans="1:12" ht="69" customHeight="1" x14ac:dyDescent="0.3">
      <c r="A184" s="157"/>
      <c r="B184" s="157"/>
      <c r="C184" s="180"/>
      <c r="D184" s="201"/>
      <c r="E184" s="204"/>
      <c r="F184" s="194"/>
      <c r="G184" s="151"/>
      <c r="H184" s="7" t="s">
        <v>366</v>
      </c>
      <c r="I184" s="23">
        <v>0</v>
      </c>
      <c r="J184" s="93" t="b">
        <v>1</v>
      </c>
      <c r="K184" s="142" t="s">
        <v>482</v>
      </c>
      <c r="L184" s="22" t="s">
        <v>483</v>
      </c>
    </row>
    <row r="185" spans="1:12" ht="84.6" customHeight="1" x14ac:dyDescent="0.3">
      <c r="A185" s="157"/>
      <c r="B185" s="157"/>
      <c r="C185" s="180"/>
      <c r="D185" s="201"/>
      <c r="E185" s="204"/>
      <c r="F185" s="194"/>
      <c r="G185" s="151"/>
      <c r="H185" s="7" t="s">
        <v>367</v>
      </c>
      <c r="I185" s="23">
        <v>2</v>
      </c>
      <c r="J185" s="93" t="b">
        <v>0</v>
      </c>
      <c r="K185" s="23"/>
      <c r="L185" s="16"/>
    </row>
    <row r="186" spans="1:12" ht="12.75" customHeight="1" x14ac:dyDescent="0.3">
      <c r="A186" s="171" t="s">
        <v>276</v>
      </c>
      <c r="B186" s="171" t="s">
        <v>322</v>
      </c>
      <c r="C186" s="196" t="s">
        <v>368</v>
      </c>
      <c r="D186" s="188" t="s">
        <v>369</v>
      </c>
      <c r="E186" s="175" t="s">
        <v>370</v>
      </c>
      <c r="F186" s="192" t="s">
        <v>177</v>
      </c>
      <c r="G186" s="150"/>
      <c r="H186" s="105" t="s">
        <v>420</v>
      </c>
      <c r="I186" s="5">
        <v>3</v>
      </c>
      <c r="J186" s="88" t="b">
        <v>0</v>
      </c>
      <c r="K186" s="17"/>
      <c r="L186" s="17"/>
    </row>
    <row r="187" spans="1:12" ht="73.2" customHeight="1" x14ac:dyDescent="0.3">
      <c r="A187" s="172"/>
      <c r="B187" s="172"/>
      <c r="C187" s="197"/>
      <c r="D187" s="189"/>
      <c r="E187" s="176"/>
      <c r="F187" s="193"/>
      <c r="G187" s="151"/>
      <c r="H187" s="113" t="s">
        <v>419</v>
      </c>
      <c r="I187" s="43">
        <v>2</v>
      </c>
      <c r="J187" s="95" t="b">
        <v>1</v>
      </c>
      <c r="K187" s="44" t="s">
        <v>291</v>
      </c>
      <c r="L187" s="42" t="s">
        <v>517</v>
      </c>
    </row>
    <row r="188" spans="1:12" ht="34.5" customHeight="1" x14ac:dyDescent="0.3">
      <c r="A188" s="172"/>
      <c r="B188" s="172"/>
      <c r="C188" s="197"/>
      <c r="D188" s="189"/>
      <c r="E188" s="176"/>
      <c r="F188" s="193"/>
      <c r="G188" s="151"/>
      <c r="H188" s="113" t="s">
        <v>418</v>
      </c>
      <c r="I188" s="43">
        <v>1</v>
      </c>
      <c r="J188" s="95" t="b">
        <v>0</v>
      </c>
      <c r="K188" s="44"/>
      <c r="L188" s="42"/>
    </row>
    <row r="189" spans="1:12" x14ac:dyDescent="0.3">
      <c r="A189" s="173"/>
      <c r="B189" s="173"/>
      <c r="C189" s="198"/>
      <c r="D189" s="190"/>
      <c r="E189" s="177"/>
      <c r="F189" s="194"/>
      <c r="G189" s="151"/>
      <c r="H189" s="7" t="s">
        <v>194</v>
      </c>
      <c r="I189" s="8">
        <v>0</v>
      </c>
      <c r="J189" s="85" t="b">
        <v>0</v>
      </c>
      <c r="K189" s="15"/>
      <c r="L189" s="7"/>
    </row>
    <row r="190" spans="1:12" ht="38.1" customHeight="1" x14ac:dyDescent="0.3">
      <c r="A190" s="174"/>
      <c r="B190" s="174"/>
      <c r="C190" s="199"/>
      <c r="D190" s="191"/>
      <c r="E190" s="178"/>
      <c r="F190" s="195"/>
      <c r="G190" s="152"/>
      <c r="H190" s="109" t="s">
        <v>413</v>
      </c>
      <c r="I190" s="11" t="s">
        <v>106</v>
      </c>
      <c r="J190" s="84" t="b">
        <v>0</v>
      </c>
      <c r="K190" s="18"/>
      <c r="L190" s="10"/>
    </row>
    <row r="191" spans="1:12" ht="57.6" hidden="1" customHeight="1" x14ac:dyDescent="0.3">
      <c r="A191" s="33" t="s">
        <v>276</v>
      </c>
      <c r="B191" s="33" t="s">
        <v>322</v>
      </c>
      <c r="C191" s="111" t="s">
        <v>371</v>
      </c>
      <c r="D191" s="112" t="s">
        <v>375</v>
      </c>
      <c r="E191" s="24" t="s">
        <v>411</v>
      </c>
      <c r="F191" s="45" t="s">
        <v>242</v>
      </c>
      <c r="G191" s="33"/>
      <c r="H191" s="54" t="s">
        <v>392</v>
      </c>
      <c r="I191" s="54" t="s">
        <v>106</v>
      </c>
      <c r="J191" s="114"/>
      <c r="K191" s="33"/>
      <c r="L191" s="24"/>
    </row>
    <row r="192" spans="1:12" x14ac:dyDescent="0.3">
      <c r="A192" s="171" t="s">
        <v>276</v>
      </c>
      <c r="B192" s="171" t="s">
        <v>322</v>
      </c>
      <c r="C192" s="196" t="s">
        <v>374</v>
      </c>
      <c r="D192" s="188" t="s">
        <v>372</v>
      </c>
      <c r="E192" s="175" t="s">
        <v>373</v>
      </c>
      <c r="F192" s="192" t="s">
        <v>177</v>
      </c>
      <c r="G192" s="150"/>
      <c r="H192" s="105" t="s">
        <v>417</v>
      </c>
      <c r="I192" s="5">
        <v>3</v>
      </c>
      <c r="J192" s="88" t="b">
        <v>0</v>
      </c>
      <c r="K192" s="17"/>
      <c r="L192" s="4"/>
    </row>
    <row r="193" spans="1:12" ht="26.4" x14ac:dyDescent="0.3">
      <c r="A193" s="172"/>
      <c r="B193" s="172"/>
      <c r="C193" s="197"/>
      <c r="D193" s="189"/>
      <c r="E193" s="176"/>
      <c r="F193" s="193"/>
      <c r="G193" s="151"/>
      <c r="H193" s="113" t="s">
        <v>416</v>
      </c>
      <c r="I193" s="43">
        <v>2</v>
      </c>
      <c r="J193" s="95" t="b">
        <v>0</v>
      </c>
      <c r="K193" s="44"/>
      <c r="L193" s="42"/>
    </row>
    <row r="194" spans="1:12" ht="39.6" x14ac:dyDescent="0.3">
      <c r="A194" s="172"/>
      <c r="B194" s="172"/>
      <c r="C194" s="197"/>
      <c r="D194" s="189"/>
      <c r="E194" s="176"/>
      <c r="F194" s="193"/>
      <c r="G194" s="151"/>
      <c r="H194" s="113" t="s">
        <v>415</v>
      </c>
      <c r="I194" s="43">
        <v>1</v>
      </c>
      <c r="J194" s="95" t="b">
        <v>0</v>
      </c>
      <c r="K194" s="44"/>
      <c r="L194" s="42"/>
    </row>
    <row r="195" spans="1:12" x14ac:dyDescent="0.3">
      <c r="A195" s="173"/>
      <c r="B195" s="173"/>
      <c r="C195" s="198"/>
      <c r="D195" s="190"/>
      <c r="E195" s="177"/>
      <c r="F195" s="194"/>
      <c r="G195" s="151"/>
      <c r="H195" s="7" t="s">
        <v>194</v>
      </c>
      <c r="I195" s="8">
        <v>0</v>
      </c>
      <c r="J195" s="85" t="b">
        <v>0</v>
      </c>
      <c r="K195" s="15"/>
      <c r="L195" s="7"/>
    </row>
    <row r="196" spans="1:12" ht="87.6" customHeight="1" x14ac:dyDescent="0.3">
      <c r="A196" s="174"/>
      <c r="B196" s="174"/>
      <c r="C196" s="199"/>
      <c r="D196" s="191"/>
      <c r="E196" s="178"/>
      <c r="F196" s="195"/>
      <c r="G196" s="152"/>
      <c r="H196" s="109" t="s">
        <v>412</v>
      </c>
      <c r="I196" s="11" t="s">
        <v>106</v>
      </c>
      <c r="J196" s="84" t="b">
        <v>1</v>
      </c>
      <c r="K196" s="18" t="s">
        <v>484</v>
      </c>
      <c r="L196" s="10" t="s">
        <v>518</v>
      </c>
    </row>
    <row r="197" spans="1:12" ht="47.4" customHeight="1" x14ac:dyDescent="0.3">
      <c r="A197" s="25" t="s">
        <v>276</v>
      </c>
      <c r="B197" s="25" t="s">
        <v>322</v>
      </c>
      <c r="C197" s="53" t="s">
        <v>409</v>
      </c>
      <c r="D197" s="75" t="s">
        <v>410</v>
      </c>
      <c r="E197" s="26" t="s">
        <v>414</v>
      </c>
      <c r="F197" s="61" t="s">
        <v>242</v>
      </c>
      <c r="G197" s="26"/>
      <c r="H197" s="54" t="s">
        <v>392</v>
      </c>
      <c r="I197" s="54" t="s">
        <v>106</v>
      </c>
      <c r="J197" s="96" t="s">
        <v>519</v>
      </c>
      <c r="K197" s="25"/>
      <c r="L197" s="26"/>
    </row>
    <row r="198" spans="1:12" ht="132" x14ac:dyDescent="0.3">
      <c r="A198" s="25" t="s">
        <v>58</v>
      </c>
      <c r="B198" s="25" t="s">
        <v>58</v>
      </c>
      <c r="C198" s="53">
        <v>20</v>
      </c>
      <c r="D198" s="75" t="s">
        <v>376</v>
      </c>
      <c r="E198" s="26" t="s">
        <v>377</v>
      </c>
      <c r="F198" s="61" t="s">
        <v>242</v>
      </c>
      <c r="G198" s="26"/>
      <c r="H198" s="54" t="s">
        <v>400</v>
      </c>
      <c r="I198" s="54" t="s">
        <v>106</v>
      </c>
      <c r="J198" s="96" t="s">
        <v>505</v>
      </c>
      <c r="K198" s="25"/>
      <c r="L198" s="26"/>
    </row>
  </sheetData>
  <autoFilter ref="A1:L198" xr:uid="{0505072D-CFB5-418C-9F61-F9B1D3520A49}"/>
  <mergeCells count="295">
    <mergeCell ref="B183:B185"/>
    <mergeCell ref="B124:B128"/>
    <mergeCell ref="B129:B133"/>
    <mergeCell ref="B134:B138"/>
    <mergeCell ref="B140:B144"/>
    <mergeCell ref="B145:B149"/>
    <mergeCell ref="B150:B154"/>
    <mergeCell ref="B172:B175"/>
    <mergeCell ref="B176:B179"/>
    <mergeCell ref="B180:B182"/>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s>
  <conditionalFormatting sqref="A2:L9">
    <cfRule type="expression" dxfId="319" priority="355">
      <formula>OR($J$2=TRUE,$J$3=TRUE,$J$4=TRUE,$J$5=TRUE,$J$6=TRUE,$J$7=TRUE,$J$8=TRUE,$J$9=TRUE)</formula>
    </cfRule>
  </conditionalFormatting>
  <conditionalFormatting sqref="A10:L14">
    <cfRule type="expression" dxfId="318" priority="356">
      <formula>OR($J$10=TRUE,$J$11=TRUE,$J$12=TRUE,$J$13=TRUE,$J$14=TRUE)</formula>
    </cfRule>
  </conditionalFormatting>
  <conditionalFormatting sqref="A15:L17 A19:L19 A18:J18 L18">
    <cfRule type="expression" dxfId="317" priority="354">
      <formula>OR($J$15=TRUE,$J$16=TRUE,$J$17=TRUE,$J$18=TRUE,$J$19=TRUE)</formula>
    </cfRule>
  </conditionalFormatting>
  <conditionalFormatting sqref="A20:L24">
    <cfRule type="expression" dxfId="316" priority="274">
      <formula>OR($J$10=TRUE,$J$14=TRUE)</formula>
    </cfRule>
    <cfRule type="expression" dxfId="315" priority="353">
      <formula>OR($J$20=TRUE,$J$21=TRUE,$J$22=TRUE,$J$23=TRUE,$J$24=TRUE)</formula>
    </cfRule>
  </conditionalFormatting>
  <conditionalFormatting sqref="A25:L29">
    <cfRule type="expression" dxfId="314" priority="273">
      <formula>OR($J$15=TRUE,$J$19=TRUE)</formula>
    </cfRule>
    <cfRule type="expression" dxfId="313" priority="352">
      <formula>OR($J$25=TRUE,$J$26=TRUE,$J$27=TRUE,$J$28=TRUE,$J$29=TRUE)</formula>
    </cfRule>
  </conditionalFormatting>
  <conditionalFormatting sqref="A30:L33">
    <cfRule type="expression" dxfId="312" priority="351">
      <formula>OR($J$30=TRUE,$J$31=TRUE,$J$32=TRUE,$J$33=TRUE)</formula>
    </cfRule>
  </conditionalFormatting>
  <conditionalFormatting sqref="A34:L37">
    <cfRule type="expression" dxfId="311" priority="272">
      <formula>$J$33=TRUE</formula>
    </cfRule>
    <cfRule type="expression" dxfId="310" priority="350">
      <formula>OR($J$34=TRUE,$J$35=TRUE,$J$36=TRUE,$J$37=TRUE)</formula>
    </cfRule>
  </conditionalFormatting>
  <conditionalFormatting sqref="A38:L42">
    <cfRule type="expression" dxfId="309" priority="349">
      <formula>OR($J$38=TRUE,$J$39=TRUE,$J$40=TRUE,$J$41=TRUE,$J$42=TRUE)</formula>
    </cfRule>
  </conditionalFormatting>
  <conditionalFormatting sqref="A43:L44 A46:L46 A45:J45 L45">
    <cfRule type="expression" dxfId="308" priority="348">
      <formula>OR($J$43=TRUE,$J$44=TRUE,$J$45=TRUE,$J$46=TRUE)</formula>
    </cfRule>
  </conditionalFormatting>
  <conditionalFormatting sqref="A47:L51">
    <cfRule type="expression" dxfId="307" priority="347">
      <formula>$J$47&lt;&gt;""</formula>
    </cfRule>
  </conditionalFormatting>
  <conditionalFormatting sqref="A52:L54">
    <cfRule type="expression" dxfId="306" priority="346">
      <formula>OR($J$52=TRUE,$J$53=TRUE,$J$54=TRUE)</formula>
    </cfRule>
  </conditionalFormatting>
  <conditionalFormatting sqref="A55:L59">
    <cfRule type="expression" dxfId="305" priority="345">
      <formula>OR($J$55=TRUE,$J$56=TRUE,$J$57=TRUE,$J$58=TRUE,$J$59=TRUE)</formula>
    </cfRule>
  </conditionalFormatting>
  <conditionalFormatting sqref="A60:L63">
    <cfRule type="expression" dxfId="304" priority="270">
      <formula>OR($J$55=TRUE,$J$56=TRUE)</formula>
    </cfRule>
    <cfRule type="expression" dxfId="303" priority="344">
      <formula>OR($J$60=TRUE,$J$61=TRUE,$J$62=TRUE,$J$63=TRUE)</formula>
    </cfRule>
  </conditionalFormatting>
  <conditionalFormatting sqref="A64:L66">
    <cfRule type="expression" dxfId="302" priority="343">
      <formula>OR($J$64=TRUE,$J$65=TRUE,$J$66=TRUE)</formula>
    </cfRule>
  </conditionalFormatting>
  <conditionalFormatting sqref="A67:L69">
    <cfRule type="expression" dxfId="301" priority="342">
      <formula>OR($J$67=TRUE,$J$68=TRUE,$J$69=TRUE)</formula>
    </cfRule>
  </conditionalFormatting>
  <conditionalFormatting sqref="A70:L71">
    <cfRule type="expression" dxfId="300" priority="341">
      <formula>OR($J$70=TRUE,$J$71=TRUE)</formula>
    </cfRule>
  </conditionalFormatting>
  <conditionalFormatting sqref="A72:L75">
    <cfRule type="expression" dxfId="299" priority="340">
      <formula>OR($J$72=TRUE,$J$73=TRUE,$J$74=TRUE,$J$75=TRUE)</formula>
    </cfRule>
  </conditionalFormatting>
  <conditionalFormatting sqref="A76:L79">
    <cfRule type="expression" dxfId="298" priority="339">
      <formula>OR($J$76=TRUE,$J$77=TRUE,$J$78=TRUE,$J$79=TRUE)</formula>
    </cfRule>
  </conditionalFormatting>
  <conditionalFormatting sqref="A80:L83">
    <cfRule type="expression" dxfId="297" priority="338">
      <formula>OR($J$80=TRUE,$J$81=TRUE,$J$82=TRUE,$J$83=TRUE)</formula>
    </cfRule>
  </conditionalFormatting>
  <conditionalFormatting sqref="A84:L85">
    <cfRule type="expression" dxfId="296" priority="337">
      <formula>OR($J$84=TRUE,$J$85=TRUE)</formula>
    </cfRule>
  </conditionalFormatting>
  <conditionalFormatting sqref="A86:L90">
    <cfRule type="expression" dxfId="295" priority="336">
      <formula>OR($J$86=TRUE,$J$87=TRUE,$J$88=TRUE,$J$89=TRUE,$J$90=TRUE)</formula>
    </cfRule>
  </conditionalFormatting>
  <conditionalFormatting sqref="A91:L91">
    <cfRule type="expression" dxfId="294" priority="267">
      <formula>OR($J$86=TRUE,$J$90=TRUE)</formula>
    </cfRule>
    <cfRule type="expression" dxfId="293" priority="335">
      <formula>$J$91&lt;&gt;""</formula>
    </cfRule>
  </conditionalFormatting>
  <conditionalFormatting sqref="A92:L95">
    <cfRule type="expression" dxfId="292" priority="334">
      <formula>OR($J$92=TRUE,$J$93=TRUE,$J$94=TRUE,$J$95=TRUE)</formula>
    </cfRule>
  </conditionalFormatting>
  <conditionalFormatting sqref="A96:L99">
    <cfRule type="expression" dxfId="291" priority="333">
      <formula>OR($J$96=TRUE,$J$97=TRUE,$J$98=TRUE,$J$99=TRUE)</formula>
    </cfRule>
  </conditionalFormatting>
  <conditionalFormatting sqref="A100:L103">
    <cfRule type="expression" dxfId="290" priority="332">
      <formula>OR($J$100=TRUE,$J$101=TRUE,$J$102=TRUE,$J$103=TRUE)</formula>
    </cfRule>
  </conditionalFormatting>
  <conditionalFormatting sqref="A104:L106">
    <cfRule type="expression" dxfId="289" priority="331">
      <formula>OR($J$104=TRUE,$J$105=TRUE,$J$106=TRUE)</formula>
    </cfRule>
  </conditionalFormatting>
  <conditionalFormatting sqref="A113:L113 A112:J112 A107:L111">
    <cfRule type="expression" dxfId="288" priority="263">
      <formula>$J$113&lt;&gt;""</formula>
    </cfRule>
    <cfRule type="expression" dxfId="287" priority="266">
      <formula>OR($J$104=TRUE,$J$106=TRUE)</formula>
    </cfRule>
    <cfRule type="expression" dxfId="286" priority="330">
      <formula>OR($J$107=TRUE,$J$108=TRUE,$J$109=TRUE,$J$110=TRUE,$J$111=TRUE,$J$112=TRUE,$J$113=TRUE)</formula>
    </cfRule>
  </conditionalFormatting>
  <conditionalFormatting sqref="A114:L118">
    <cfRule type="expression" dxfId="285" priority="329">
      <formula>OR($J$114=TRUE,$J$115=TRUE,$J$116=TRUE,$J$117=TRUE,$J$118=TRUE)</formula>
    </cfRule>
  </conditionalFormatting>
  <conditionalFormatting sqref="A119:L123">
    <cfRule type="expression" dxfId="284" priority="328">
      <formula>OR($J$119=TRUE,$J$120=TRUE,$J$121=TRUE,$J$122=TRUE,$J$123=TRUE)</formula>
    </cfRule>
  </conditionalFormatting>
  <conditionalFormatting sqref="A124:L128">
    <cfRule type="expression" dxfId="283" priority="327">
      <formula>OR($J$124=TRUE,$J$125=TRUE,$J$126=TRUE,$J$127=TRUE,$J$128=TRUE)</formula>
    </cfRule>
  </conditionalFormatting>
  <conditionalFormatting sqref="A129:L133">
    <cfRule type="expression" dxfId="282" priority="326">
      <formula>OR($J$129=TRUE,$J$130=TRUE,$J$131=TRUE,$J$132=TRUE,$J$133=TRUE)</formula>
    </cfRule>
  </conditionalFormatting>
  <conditionalFormatting sqref="A134:L138">
    <cfRule type="expression" dxfId="281" priority="325">
      <formula>OR($J$134=TRUE,$J$135=TRUE,$J$136=TRUE,$J$137=TRUE,$J$138=TRUE)</formula>
    </cfRule>
  </conditionalFormatting>
  <conditionalFormatting sqref="A139:L139">
    <cfRule type="expression" dxfId="280" priority="324">
      <formula>$J$139&lt;&gt;""</formula>
    </cfRule>
  </conditionalFormatting>
  <conditionalFormatting sqref="A140:L144">
    <cfRule type="expression" dxfId="279" priority="323">
      <formula>OR($J$140=TRUE,$J$141=TRUE,$J$142=TRUE,$J$143=TRUE,$J$144=TRUE)</formula>
    </cfRule>
  </conditionalFormatting>
  <conditionalFormatting sqref="A145:L149">
    <cfRule type="expression" dxfId="278" priority="322">
      <formula>OR($J$145=TRUE,$J$146=TRUE,$J$147=TRUE,$J$148=TRUE,$J$149=TRUE)</formula>
    </cfRule>
  </conditionalFormatting>
  <conditionalFormatting sqref="A150:L154">
    <cfRule type="expression" dxfId="277" priority="321">
      <formula>OR($J$150=TRUE,$J$151=TRUE,$J$152=TRUE,$J$153=TRUE,$J$154=TRUE)</formula>
    </cfRule>
  </conditionalFormatting>
  <conditionalFormatting sqref="A155:L155">
    <cfRule type="expression" dxfId="276" priority="320">
      <formula>$J$155&lt;&gt;""</formula>
    </cfRule>
  </conditionalFormatting>
  <conditionalFormatting sqref="A156:L160">
    <cfRule type="expression" dxfId="275" priority="319">
      <formula>OR($J$156=TRUE,$J$157=TRUE,$J$158=TRUE,$J$159=TRUE,$J$160=TRUE)</formula>
    </cfRule>
  </conditionalFormatting>
  <conditionalFormatting sqref="A161:L161">
    <cfRule type="expression" dxfId="274" priority="82">
      <formula>OR($J$157=TRUE,$J$158=TRUE,$J$159=TRUE)</formula>
    </cfRule>
    <cfRule type="expression" dxfId="273" priority="318">
      <formula>$J$161&lt;&gt;""</formula>
    </cfRule>
  </conditionalFormatting>
  <conditionalFormatting sqref="A167:L168 A166:J166 A164:L165">
    <cfRule type="expression" dxfId="272" priority="315">
      <formula>OR($J$164=TRUE,$J$165=TRUE,$J$166=TRUE,$J$167=TRUE,$J$168=TRUE)</formula>
    </cfRule>
  </conditionalFormatting>
  <conditionalFormatting sqref="A169:L169">
    <cfRule type="expression" dxfId="271" priority="79">
      <formula>OR($J$165=TRUE,$J$166=TRUE,$J$167=TRUE)</formula>
    </cfRule>
    <cfRule type="expression" dxfId="270" priority="314">
      <formula>$J$169&lt;&gt;""</formula>
    </cfRule>
  </conditionalFormatting>
  <conditionalFormatting sqref="A170:J170 L170">
    <cfRule type="expression" dxfId="269" priority="313">
      <formula>$J$170&lt;&gt;""</formula>
    </cfRule>
  </conditionalFormatting>
  <conditionalFormatting sqref="A173:L175 A172:J172 L172">
    <cfRule type="expression" dxfId="268" priority="311">
      <formula>OR($J$172=TRUE,$J$173=TRUE,$J$174=TRUE,$J$175=TRUE)</formula>
    </cfRule>
  </conditionalFormatting>
  <conditionalFormatting sqref="A177:L179 A176:J176">
    <cfRule type="expression" dxfId="267" priority="310">
      <formula>OR($J$176=TRUE,$J$177=TRUE,$J$178=TRUE,$J$179=TRUE)</formula>
    </cfRule>
  </conditionalFormatting>
  <conditionalFormatting sqref="A180:L180 A182:L182 A181:K181">
    <cfRule type="expression" dxfId="266" priority="309">
      <formula>OR($J$180=TRUE,$J$181=TRUE,$J$182=TRUE)</formula>
    </cfRule>
  </conditionalFormatting>
  <conditionalFormatting sqref="A183:L185">
    <cfRule type="expression" dxfId="265" priority="265">
      <formula>OR($J$180=TRUE,$J$182=TRUE)</formula>
    </cfRule>
    <cfRule type="expression" dxfId="264" priority="308">
      <formula>OR($J$183=TRUE,$J$184=TRUE,$J$185=TRUE)</formula>
    </cfRule>
  </conditionalFormatting>
  <conditionalFormatting sqref="K2">
    <cfRule type="expression" dxfId="263" priority="303">
      <formula>AND($J$2=TRUE,$K$2="")</formula>
    </cfRule>
  </conditionalFormatting>
  <conditionalFormatting sqref="K3">
    <cfRule type="expression" dxfId="262" priority="302">
      <formula>AND($J$3=TRUE,$K$3="")</formula>
    </cfRule>
  </conditionalFormatting>
  <conditionalFormatting sqref="K4">
    <cfRule type="expression" dxfId="261" priority="301">
      <formula>AND($J$4=TRUE,$K$4="")</formula>
    </cfRule>
  </conditionalFormatting>
  <conditionalFormatting sqref="K5">
    <cfRule type="expression" dxfId="260" priority="300">
      <formula>AND($J$5=TRUE,$K$5="")</formula>
    </cfRule>
  </conditionalFormatting>
  <conditionalFormatting sqref="K6">
    <cfRule type="expression" dxfId="259" priority="299">
      <formula>AND($J$6=TRUE,$K$6="")</formula>
    </cfRule>
  </conditionalFormatting>
  <conditionalFormatting sqref="K7">
    <cfRule type="expression" dxfId="258" priority="298">
      <formula>AND($J$7=TRUE,$K$7="")</formula>
    </cfRule>
  </conditionalFormatting>
  <conditionalFormatting sqref="K8">
    <cfRule type="expression" dxfId="257" priority="297">
      <formula>AND($J$8=TRUE,$K$8="")</formula>
    </cfRule>
  </conditionalFormatting>
  <conditionalFormatting sqref="K9">
    <cfRule type="expression" dxfId="256" priority="296">
      <formula>AND($J$9=TRUE,$K$9="")</formula>
    </cfRule>
  </conditionalFormatting>
  <conditionalFormatting sqref="K10">
    <cfRule type="expression" dxfId="255" priority="295">
      <formula>AND($J$10=TRUE,$K$10="")</formula>
    </cfRule>
  </conditionalFormatting>
  <conditionalFormatting sqref="K11:K12">
    <cfRule type="expression" dxfId="254" priority="294">
      <formula>AND($J$11=TRUE,$K$11="")</formula>
    </cfRule>
  </conditionalFormatting>
  <conditionalFormatting sqref="K13">
    <cfRule type="expression" dxfId="253" priority="293">
      <formula>AND($J$12=TRUE,$K$13="")</formula>
    </cfRule>
  </conditionalFormatting>
  <conditionalFormatting sqref="K14">
    <cfRule type="expression" dxfId="252" priority="291">
      <formula>AND($J$14=TRUE,$K$14="")</formula>
    </cfRule>
  </conditionalFormatting>
  <conditionalFormatting sqref="K15">
    <cfRule type="expression" dxfId="251" priority="290">
      <formula>AND($J$15=TRUE,$K$15="")</formula>
    </cfRule>
  </conditionalFormatting>
  <conditionalFormatting sqref="K16">
    <cfRule type="expression" dxfId="250" priority="289">
      <formula>AND($J$16=TRUE,$K$16="")</formula>
    </cfRule>
  </conditionalFormatting>
  <conditionalFormatting sqref="K17">
    <cfRule type="expression" dxfId="249" priority="288">
      <formula>AND($J$17=TRUE,$K$17="")</formula>
    </cfRule>
  </conditionalFormatting>
  <conditionalFormatting sqref="K19">
    <cfRule type="expression" dxfId="248" priority="286">
      <formula>AND($J$19=TRUE,$K$19="")</formula>
    </cfRule>
  </conditionalFormatting>
  <conditionalFormatting sqref="K20">
    <cfRule type="expression" dxfId="247" priority="285">
      <formula>AND($J$20=TRUE,$K$20="")</formula>
    </cfRule>
  </conditionalFormatting>
  <conditionalFormatting sqref="K21">
    <cfRule type="expression" dxfId="246" priority="284">
      <formula>AND($J$21=TRUE,$K$21="")</formula>
    </cfRule>
  </conditionalFormatting>
  <conditionalFormatting sqref="K22">
    <cfRule type="expression" dxfId="245" priority="283">
      <formula>AND($J$22=TRUE,$K$22="")</formula>
    </cfRule>
  </conditionalFormatting>
  <conditionalFormatting sqref="K22:K23">
    <cfRule type="expression" dxfId="244" priority="282">
      <formula>AND($J$23=TRUE,$K$23="")</formula>
    </cfRule>
  </conditionalFormatting>
  <conditionalFormatting sqref="K24">
    <cfRule type="expression" dxfId="243" priority="281">
      <formula>AND($J$24=TRUE,$K$24="")</formula>
    </cfRule>
  </conditionalFormatting>
  <conditionalFormatting sqref="K25">
    <cfRule type="expression" dxfId="242" priority="280">
      <formula>AND($J$25=TRUE,$K$25="")</formula>
    </cfRule>
  </conditionalFormatting>
  <conditionalFormatting sqref="K26">
    <cfRule type="expression" dxfId="241" priority="279">
      <formula>AND($J$26=TRUE,$K$26="")</formula>
    </cfRule>
  </conditionalFormatting>
  <conditionalFormatting sqref="K27">
    <cfRule type="expression" dxfId="240" priority="278">
      <formula>AND($J$27=TRUE,$K$27="")</formula>
    </cfRule>
  </conditionalFormatting>
  <conditionalFormatting sqref="K28">
    <cfRule type="expression" dxfId="239" priority="277">
      <formula>AND($J$28=TRUE,$K$28="")</formula>
    </cfRule>
  </conditionalFormatting>
  <conditionalFormatting sqref="K29">
    <cfRule type="expression" dxfId="238" priority="276">
      <formula>AND($J$29=TRUE,$K$29="")</formula>
    </cfRule>
  </conditionalFormatting>
  <conditionalFormatting sqref="A30:L37 A52:L91 A114:L155">
    <cfRule type="expression" dxfId="237" priority="275">
      <formula>OR($J$2=TRUE,$J$9=TRUE)</formula>
    </cfRule>
  </conditionalFormatting>
  <conditionalFormatting sqref="A43:L44 A45:J45 L45 A46:L51">
    <cfRule type="expression" dxfId="236" priority="271">
      <formula>$J$38=TRUE</formula>
    </cfRule>
  </conditionalFormatting>
  <conditionalFormatting sqref="A72:L83">
    <cfRule type="expression" dxfId="235" priority="269">
      <formula>$J$71=TRUE</formula>
    </cfRule>
  </conditionalFormatting>
  <conditionalFormatting sqref="A76:L83">
    <cfRule type="expression" dxfId="234" priority="268">
      <formula>$J$72=TRUE</formula>
    </cfRule>
  </conditionalFormatting>
  <conditionalFormatting sqref="K30">
    <cfRule type="expression" dxfId="233" priority="262">
      <formula>AND($J$30=TRUE,$K$30="")</formula>
    </cfRule>
  </conditionalFormatting>
  <conditionalFormatting sqref="K31:K32">
    <cfRule type="expression" dxfId="232" priority="261">
      <formula>AND($J$31=TRUE,$K$31="")</formula>
    </cfRule>
  </conditionalFormatting>
  <conditionalFormatting sqref="K32">
    <cfRule type="expression" dxfId="231" priority="260">
      <formula>AND($J$32=TRUE,$K$32="")</formula>
    </cfRule>
  </conditionalFormatting>
  <conditionalFormatting sqref="K33">
    <cfRule type="expression" dxfId="230" priority="259">
      <formula>AND($J$33=TRUE,$K$33="")</formula>
    </cfRule>
  </conditionalFormatting>
  <conditionalFormatting sqref="K34">
    <cfRule type="expression" dxfId="229" priority="258">
      <formula>AND($J$34=TRUE,$K$34="")</formula>
    </cfRule>
  </conditionalFormatting>
  <conditionalFormatting sqref="K35">
    <cfRule type="expression" dxfId="228" priority="257">
      <formula>AND($J$35=TRUE,$K$35="")</formula>
    </cfRule>
  </conditionalFormatting>
  <conditionalFormatting sqref="K36">
    <cfRule type="expression" dxfId="227" priority="256">
      <formula>AND($J$36=TRUE,$K$36="")</formula>
    </cfRule>
  </conditionalFormatting>
  <conditionalFormatting sqref="K37">
    <cfRule type="expression" dxfId="226" priority="255">
      <formula>AND($J$37=TRUE,$K$37="")</formula>
    </cfRule>
  </conditionalFormatting>
  <conditionalFormatting sqref="K38">
    <cfRule type="expression" dxfId="225" priority="254">
      <formula>AND($J$38=TRUE,$K$38="")</formula>
    </cfRule>
  </conditionalFormatting>
  <conditionalFormatting sqref="K39">
    <cfRule type="expression" dxfId="224" priority="253">
      <formula>AND($J$39=TRUE,$K$39="")</formula>
    </cfRule>
  </conditionalFormatting>
  <conditionalFormatting sqref="K40">
    <cfRule type="expression" dxfId="223" priority="252">
      <formula>AND($J$40=TRUE,$K$40="")</formula>
    </cfRule>
  </conditionalFormatting>
  <conditionalFormatting sqref="K41">
    <cfRule type="expression" dxfId="222" priority="251">
      <formula>AND($J$41=TRUE,$K$41="")</formula>
    </cfRule>
  </conditionalFormatting>
  <conditionalFormatting sqref="K42">
    <cfRule type="expression" dxfId="221" priority="250">
      <formula>AND($J$42=TRUE,$K$42="")</formula>
    </cfRule>
  </conditionalFormatting>
  <conditionalFormatting sqref="K43">
    <cfRule type="expression" dxfId="220" priority="249">
      <formula>AND($J$43=TRUE,$K$43="")</formula>
    </cfRule>
  </conditionalFormatting>
  <conditionalFormatting sqref="K44">
    <cfRule type="expression" dxfId="219" priority="248">
      <formula>AND($J$44=TRUE,$K$44="")</formula>
    </cfRule>
  </conditionalFormatting>
  <conditionalFormatting sqref="K46">
    <cfRule type="expression" dxfId="218" priority="246">
      <formula>AND($J$46=TRUE,$K$46="")</formula>
    </cfRule>
  </conditionalFormatting>
  <conditionalFormatting sqref="K52:K53">
    <cfRule type="expression" dxfId="217" priority="245">
      <formula>AND($J$52=TRUE,$K$52="")</formula>
    </cfRule>
  </conditionalFormatting>
  <conditionalFormatting sqref="K54">
    <cfRule type="expression" dxfId="216" priority="244">
      <formula>AND($J$53=TRUE,$K$54="")</formula>
    </cfRule>
  </conditionalFormatting>
  <conditionalFormatting sqref="K55">
    <cfRule type="expression" dxfId="215" priority="242">
      <formula>AND($J$55=TRUE,$K$55="")</formula>
    </cfRule>
  </conditionalFormatting>
  <conditionalFormatting sqref="K56">
    <cfRule type="expression" dxfId="214" priority="241">
      <formula>AND($J$56=TRUE,$K$56="")</formula>
    </cfRule>
  </conditionalFormatting>
  <conditionalFormatting sqref="K57">
    <cfRule type="expression" dxfId="213" priority="240">
      <formula>AND($J$57=TRUE,$K$57="")</formula>
    </cfRule>
  </conditionalFormatting>
  <conditionalFormatting sqref="K58">
    <cfRule type="expression" dxfId="212" priority="239">
      <formula>AND($J$58=TRUE,$K$58="")</formula>
    </cfRule>
  </conditionalFormatting>
  <conditionalFormatting sqref="K59">
    <cfRule type="expression" dxfId="211" priority="238">
      <formula>AND($J$59=TRUE,$K$59="")</formula>
    </cfRule>
  </conditionalFormatting>
  <conditionalFormatting sqref="K60">
    <cfRule type="expression" dxfId="210" priority="237">
      <formula>AND($J$60=TRUE,$K$60="")</formula>
    </cfRule>
  </conditionalFormatting>
  <conditionalFormatting sqref="K61">
    <cfRule type="expression" dxfId="209" priority="236">
      <formula>AND($J$61=TRUE,$K$61="")</formula>
    </cfRule>
  </conditionalFormatting>
  <conditionalFormatting sqref="K62">
    <cfRule type="expression" dxfId="208" priority="235">
      <formula>AND($J$62=TRUE,$K$62="")</formula>
    </cfRule>
  </conditionalFormatting>
  <conditionalFormatting sqref="K63">
    <cfRule type="expression" dxfId="207" priority="234">
      <formula>AND($J$63=TRUE,$K$63="")</formula>
    </cfRule>
  </conditionalFormatting>
  <conditionalFormatting sqref="K64">
    <cfRule type="expression" dxfId="206" priority="233">
      <formula>AND($J$64=TRUE,$K$64="")</formula>
    </cfRule>
  </conditionalFormatting>
  <conditionalFormatting sqref="K65">
    <cfRule type="expression" dxfId="205" priority="232">
      <formula>AND($J$65=TRUE,$K$65="")</formula>
    </cfRule>
  </conditionalFormatting>
  <conditionalFormatting sqref="K66">
    <cfRule type="expression" dxfId="204" priority="231">
      <formula>AND($J$66=TRUE,$K$66="")</formula>
    </cfRule>
  </conditionalFormatting>
  <conditionalFormatting sqref="K67">
    <cfRule type="expression" dxfId="203" priority="230">
      <formula>AND($J$67=TRUE,$K$67="")</formula>
    </cfRule>
  </conditionalFormatting>
  <conditionalFormatting sqref="K68">
    <cfRule type="expression" dxfId="202" priority="229">
      <formula>AND($J$68=TRUE,$K$68="")</formula>
    </cfRule>
  </conditionalFormatting>
  <conditionalFormatting sqref="K69:K70">
    <cfRule type="expression" dxfId="201" priority="228">
      <formula>AND($J$69=TRUE,$K$69="")</formula>
    </cfRule>
  </conditionalFormatting>
  <conditionalFormatting sqref="K70">
    <cfRule type="expression" dxfId="200" priority="227">
      <formula>AND($J$70=TRUE,$K$70="")</formula>
    </cfRule>
  </conditionalFormatting>
  <conditionalFormatting sqref="K71">
    <cfRule type="expression" dxfId="199" priority="226">
      <formula>AND($J$71=TRUE,$K$71="")</formula>
    </cfRule>
  </conditionalFormatting>
  <conditionalFormatting sqref="K72">
    <cfRule type="expression" dxfId="198" priority="225">
      <formula>AND($J$72=TRUE,$K$72="")</formula>
    </cfRule>
  </conditionalFormatting>
  <conditionalFormatting sqref="K73">
    <cfRule type="expression" dxfId="197" priority="224">
      <formula>AND($J$73=TRUE,$K$73="")</formula>
    </cfRule>
  </conditionalFormatting>
  <conditionalFormatting sqref="K74">
    <cfRule type="expression" dxfId="196" priority="223">
      <formula>AND($J$74=TRUE,$K$74="")</formula>
    </cfRule>
  </conditionalFormatting>
  <conditionalFormatting sqref="K75">
    <cfRule type="expression" dxfId="195" priority="222">
      <formula>AND($J$75=TRUE,$K$75="")</formula>
    </cfRule>
  </conditionalFormatting>
  <conditionalFormatting sqref="K76">
    <cfRule type="expression" dxfId="194" priority="221">
      <formula>AND($J$76=TRUE,$K$76="")</formula>
    </cfRule>
  </conditionalFormatting>
  <conditionalFormatting sqref="K77">
    <cfRule type="expression" dxfId="193" priority="220">
      <formula>AND($J$77=TRUE,$K$77="")</formula>
    </cfRule>
  </conditionalFormatting>
  <conditionalFormatting sqref="K78">
    <cfRule type="expression" dxfId="192" priority="219">
      <formula>AND($J$78=TRUE,$K$78="")</formula>
    </cfRule>
  </conditionalFormatting>
  <conditionalFormatting sqref="K79">
    <cfRule type="expression" dxfId="191" priority="218">
      <formula>AND($J$79=TRUE,$K$79="")</formula>
    </cfRule>
  </conditionalFormatting>
  <conditionalFormatting sqref="K80">
    <cfRule type="expression" dxfId="190" priority="217">
      <formula>AND($J$80=TRUE,$K$80="")</formula>
    </cfRule>
  </conditionalFormatting>
  <conditionalFormatting sqref="K81">
    <cfRule type="expression" dxfId="189" priority="216">
      <formula>AND($J$81=TRUE,$K$81="")</formula>
    </cfRule>
  </conditionalFormatting>
  <conditionalFormatting sqref="K82">
    <cfRule type="expression" dxfId="188" priority="215">
      <formula>AND($J$82=TRUE,$K$82="")</formula>
    </cfRule>
  </conditionalFormatting>
  <conditionalFormatting sqref="K82:K83">
    <cfRule type="expression" dxfId="187" priority="214">
      <formula>AND($J$83=TRUE,$K$83="")</formula>
    </cfRule>
  </conditionalFormatting>
  <conditionalFormatting sqref="K84">
    <cfRule type="expression" dxfId="186" priority="213">
      <formula>AND($J$84=TRUE,$K$84="")</formula>
    </cfRule>
  </conditionalFormatting>
  <conditionalFormatting sqref="K85">
    <cfRule type="expression" dxfId="185" priority="212">
      <formula>AND($J$85=TRUE,$K$85="")</formula>
    </cfRule>
  </conditionalFormatting>
  <conditionalFormatting sqref="K86">
    <cfRule type="expression" dxfId="184" priority="211">
      <formula>AND($J$86=TRUE,$K$86="")</formula>
    </cfRule>
  </conditionalFormatting>
  <conditionalFormatting sqref="K87">
    <cfRule type="expression" dxfId="183" priority="210">
      <formula>AND($J$87=TRUE,$K$87="")</formula>
    </cfRule>
  </conditionalFormatting>
  <conditionalFormatting sqref="K88">
    <cfRule type="expression" dxfId="182" priority="209">
      <formula>AND($J$88=TRUE,$K$88="")</formula>
    </cfRule>
  </conditionalFormatting>
  <conditionalFormatting sqref="K89">
    <cfRule type="expression" dxfId="181" priority="208">
      <formula>AND($J$89=TRUE,$K$89="")</formula>
    </cfRule>
  </conditionalFormatting>
  <conditionalFormatting sqref="K90">
    <cfRule type="expression" dxfId="180" priority="207">
      <formula>AND($J$90=TRUE,$K$90="")</formula>
    </cfRule>
  </conditionalFormatting>
  <conditionalFormatting sqref="K92:K93">
    <cfRule type="expression" dxfId="179" priority="203">
      <formula>AND($J$92=TRUE,$K$92="")</formula>
    </cfRule>
  </conditionalFormatting>
  <conditionalFormatting sqref="K94">
    <cfRule type="expression" dxfId="178" priority="201">
      <formula>AND($J$94=TRUE,$K$94="")</formula>
    </cfRule>
  </conditionalFormatting>
  <conditionalFormatting sqref="K95">
    <cfRule type="expression" dxfId="177" priority="200">
      <formula>AND($J$95=TRUE,$K$95="")</formula>
    </cfRule>
  </conditionalFormatting>
  <conditionalFormatting sqref="K96">
    <cfRule type="expression" dxfId="176" priority="199">
      <formula>AND($J$96=TRUE,$K$96="")</formula>
    </cfRule>
  </conditionalFormatting>
  <conditionalFormatting sqref="K97">
    <cfRule type="expression" dxfId="175" priority="198">
      <formula>AND($J$97=TRUE,$K$97="")</formula>
    </cfRule>
  </conditionalFormatting>
  <conditionalFormatting sqref="K98">
    <cfRule type="expression" dxfId="174" priority="197">
      <formula>AND($J$98=TRUE,$K$98="")</formula>
    </cfRule>
  </conditionalFormatting>
  <conditionalFormatting sqref="K99">
    <cfRule type="expression" dxfId="173" priority="196">
      <formula>AND($J$99=TRUE,$K$99="")</formula>
    </cfRule>
  </conditionalFormatting>
  <conditionalFormatting sqref="K100">
    <cfRule type="expression" dxfId="172" priority="195">
      <formula>AND($J$100=TRUE,$K$100="")</formula>
    </cfRule>
  </conditionalFormatting>
  <conditionalFormatting sqref="K101">
    <cfRule type="expression" dxfId="171" priority="194">
      <formula>AND($J$101=TRUE,$K$101="")</formula>
    </cfRule>
  </conditionalFormatting>
  <conditionalFormatting sqref="K102">
    <cfRule type="expression" dxfId="170" priority="193">
      <formula>AND($J$102=TRUE,$K$102="")</formula>
    </cfRule>
  </conditionalFormatting>
  <conditionalFormatting sqref="K103">
    <cfRule type="expression" dxfId="169" priority="192">
      <formula>AND($J$103=TRUE,$K$103="")</formula>
    </cfRule>
  </conditionalFormatting>
  <conditionalFormatting sqref="K104">
    <cfRule type="expression" dxfId="168" priority="191">
      <formula>AND($J$104=TRUE,$K$104="")</formula>
    </cfRule>
  </conditionalFormatting>
  <conditionalFormatting sqref="K105">
    <cfRule type="expression" dxfId="167" priority="190">
      <formula>AND($J$105=TRUE,$K$105="")</formula>
    </cfRule>
  </conditionalFormatting>
  <conditionalFormatting sqref="K106">
    <cfRule type="expression" dxfId="166" priority="189">
      <formula>AND($J$106=TRUE,$K$106="")</formula>
    </cfRule>
  </conditionalFormatting>
  <conditionalFormatting sqref="K107">
    <cfRule type="expression" dxfId="165" priority="188">
      <formula>AND($J$107=TRUE,$K$107="")</formula>
    </cfRule>
  </conditionalFormatting>
  <conditionalFormatting sqref="K108">
    <cfRule type="expression" dxfId="164" priority="187">
      <formula>AND($J$108=TRUE,$K$108="")</formula>
    </cfRule>
  </conditionalFormatting>
  <conditionalFormatting sqref="K109">
    <cfRule type="expression" dxfId="163" priority="186">
      <formula>AND($J$109=TRUE,$K$109="")</formula>
    </cfRule>
  </conditionalFormatting>
  <conditionalFormatting sqref="K111">
    <cfRule type="expression" dxfId="162" priority="184">
      <formula>AND($J$111=TRUE,$K$111="")</formula>
    </cfRule>
  </conditionalFormatting>
  <conditionalFormatting sqref="K114">
    <cfRule type="expression" dxfId="161" priority="182">
      <formula>AND($J$114=TRUE,$K$114="")</formula>
    </cfRule>
  </conditionalFormatting>
  <conditionalFormatting sqref="K115">
    <cfRule type="expression" dxfId="160" priority="181">
      <formula>AND($J$115=TRUE,$K$115="")</formula>
    </cfRule>
  </conditionalFormatting>
  <conditionalFormatting sqref="K116">
    <cfRule type="expression" dxfId="159" priority="180">
      <formula>AND($J$116=TRUE,$K$116="")</formula>
    </cfRule>
  </conditionalFormatting>
  <conditionalFormatting sqref="K117">
    <cfRule type="expression" dxfId="158" priority="179">
      <formula>AND($J$117=TRUE,$K$117="")</formula>
    </cfRule>
  </conditionalFormatting>
  <conditionalFormatting sqref="K118">
    <cfRule type="expression" dxfId="157" priority="178">
      <formula>AND($J$118=TRUE,$K$118="")</formula>
    </cfRule>
  </conditionalFormatting>
  <conditionalFormatting sqref="K120">
    <cfRule type="expression" dxfId="156" priority="177">
      <formula>AND($J$119=TRUE,$K$120="")</formula>
    </cfRule>
  </conditionalFormatting>
  <conditionalFormatting sqref="K121">
    <cfRule type="expression" dxfId="155" priority="174">
      <formula>AND($J$121=TRUE,$K$121="")</formula>
    </cfRule>
  </conditionalFormatting>
  <conditionalFormatting sqref="K122">
    <cfRule type="expression" dxfId="154" priority="173">
      <formula>AND($J$122=TRUE,$K$122="")</formula>
    </cfRule>
  </conditionalFormatting>
  <conditionalFormatting sqref="K124">
    <cfRule type="expression" dxfId="153" priority="171">
      <formula>AND($J$124=TRUE,$K$124="")</formula>
    </cfRule>
  </conditionalFormatting>
  <conditionalFormatting sqref="K125 K137">
    <cfRule type="expression" dxfId="152" priority="169">
      <formula>AND($J$126=TRUE,$K$125="")</formula>
    </cfRule>
  </conditionalFormatting>
  <conditionalFormatting sqref="K126:K127">
    <cfRule type="expression" dxfId="151" priority="168">
      <formula>AND($J$127=TRUE,$K$127="")</formula>
    </cfRule>
  </conditionalFormatting>
  <conditionalFormatting sqref="K128">
    <cfRule type="expression" dxfId="150" priority="167">
      <formula>AND($J$128=TRUE,$K$128="")</formula>
    </cfRule>
  </conditionalFormatting>
  <conditionalFormatting sqref="K129">
    <cfRule type="expression" dxfId="149" priority="166">
      <formula>AND($J$129=TRUE,$K$129="")</formula>
    </cfRule>
  </conditionalFormatting>
  <conditionalFormatting sqref="K130">
    <cfRule type="expression" dxfId="148" priority="165">
      <formula>AND($J$130=TRUE,$K$130="")</formula>
    </cfRule>
  </conditionalFormatting>
  <conditionalFormatting sqref="K131">
    <cfRule type="expression" dxfId="147" priority="164">
      <formula>AND($J$131=TRUE,$K$131="")</formula>
    </cfRule>
  </conditionalFormatting>
  <conditionalFormatting sqref="K132">
    <cfRule type="expression" dxfId="146" priority="163">
      <formula>AND($J$132=TRUE,$K$132="")</formula>
    </cfRule>
  </conditionalFormatting>
  <conditionalFormatting sqref="K133">
    <cfRule type="expression" dxfId="145" priority="162">
      <formula>AND($J$133=TRUE,$K$133="")</formula>
    </cfRule>
  </conditionalFormatting>
  <conditionalFormatting sqref="K134">
    <cfRule type="expression" dxfId="144" priority="161">
      <formula>AND($J$134=TRUE,$K$134="")</formula>
    </cfRule>
  </conditionalFormatting>
  <conditionalFormatting sqref="K135:K136">
    <cfRule type="expression" dxfId="143" priority="160">
      <formula>AND($J$135=TRUE,$K$135="")</formula>
    </cfRule>
  </conditionalFormatting>
  <conditionalFormatting sqref="K137">
    <cfRule type="expression" dxfId="142" priority="158">
      <formula>AND($J$136=TRUE,$K$137="")</formula>
    </cfRule>
  </conditionalFormatting>
  <conditionalFormatting sqref="K138:L138">
    <cfRule type="expression" dxfId="141" priority="156">
      <formula>AND($J$138=TRUE,$K$138="")</formula>
    </cfRule>
  </conditionalFormatting>
  <conditionalFormatting sqref="K140">
    <cfRule type="expression" dxfId="140" priority="155">
      <formula>AND($J$140=TRUE,$K$140="")</formula>
    </cfRule>
  </conditionalFormatting>
  <conditionalFormatting sqref="K141">
    <cfRule type="expression" dxfId="139" priority="154">
      <formula>AND($J$141=TRUE,$K$141="")</formula>
    </cfRule>
  </conditionalFormatting>
  <conditionalFormatting sqref="K142">
    <cfRule type="expression" dxfId="138" priority="153">
      <formula>AND($J$142=TRUE,$K$142="")</formula>
    </cfRule>
  </conditionalFormatting>
  <conditionalFormatting sqref="K143">
    <cfRule type="expression" dxfId="137" priority="152">
      <formula>AND($J$143=TRUE,$K$143="")</formula>
    </cfRule>
  </conditionalFormatting>
  <conditionalFormatting sqref="K144">
    <cfRule type="expression" dxfId="136" priority="151">
      <formula>AND($J$144=TRUE,$K$144="")</formula>
    </cfRule>
  </conditionalFormatting>
  <conditionalFormatting sqref="K145">
    <cfRule type="expression" dxfId="135" priority="148">
      <formula>AND($J$145=TRUE,$K$145="")</formula>
    </cfRule>
  </conditionalFormatting>
  <conditionalFormatting sqref="K146">
    <cfRule type="expression" dxfId="134" priority="147">
      <formula>AND($J$146=TRUE,$K$146="")</formula>
    </cfRule>
  </conditionalFormatting>
  <conditionalFormatting sqref="K147">
    <cfRule type="expression" dxfId="133" priority="146">
      <formula>AND($J$147=TRUE,$K$147="")</formula>
    </cfRule>
  </conditionalFormatting>
  <conditionalFormatting sqref="K148">
    <cfRule type="expression" dxfId="132" priority="145">
      <formula>AND($J$148=TRUE,$K$148="")</formula>
    </cfRule>
  </conditionalFormatting>
  <conditionalFormatting sqref="K149">
    <cfRule type="expression" dxfId="131" priority="144">
      <formula>AND($J$149=TRUE,$K$149="")</formula>
    </cfRule>
  </conditionalFormatting>
  <conditionalFormatting sqref="K150">
    <cfRule type="expression" dxfId="130" priority="143">
      <formula>AND($J$150=TRUE,$K$150="")</formula>
    </cfRule>
  </conditionalFormatting>
  <conditionalFormatting sqref="K151">
    <cfRule type="expression" dxfId="129" priority="142">
      <formula>AND($J$151=TRUE,$K$151="")</formula>
    </cfRule>
  </conditionalFormatting>
  <conditionalFormatting sqref="K152">
    <cfRule type="expression" dxfId="128" priority="141">
      <formula>AND($J$152=TRUE,$K$152="")</formula>
    </cfRule>
  </conditionalFormatting>
  <conditionalFormatting sqref="K153">
    <cfRule type="expression" dxfId="127" priority="140">
      <formula>AND($J$153=TRUE,$K$153="")</formula>
    </cfRule>
  </conditionalFormatting>
  <conditionalFormatting sqref="K154">
    <cfRule type="expression" dxfId="126" priority="139">
      <formula>AND($J$154=TRUE,$K$154="")</formula>
    </cfRule>
  </conditionalFormatting>
  <conditionalFormatting sqref="K156">
    <cfRule type="expression" dxfId="125" priority="138">
      <formula>AND($J$156=TRUE,$K$156="")</formula>
    </cfRule>
  </conditionalFormatting>
  <conditionalFormatting sqref="K157">
    <cfRule type="expression" dxfId="124" priority="137">
      <formula>AND($J$157=TRUE,$K$157="")</formula>
    </cfRule>
  </conditionalFormatting>
  <conditionalFormatting sqref="K158">
    <cfRule type="expression" dxfId="123" priority="136">
      <formula>AND($J$158=TRUE,$K$158="")</formula>
    </cfRule>
  </conditionalFormatting>
  <conditionalFormatting sqref="K159">
    <cfRule type="expression" dxfId="122" priority="135">
      <formula>AND($J$159=TRUE,$K$159="")</formula>
    </cfRule>
  </conditionalFormatting>
  <conditionalFormatting sqref="K160">
    <cfRule type="expression" dxfId="121" priority="134">
      <formula>AND($J$160=TRUE,$K$160="")</formula>
    </cfRule>
  </conditionalFormatting>
  <conditionalFormatting sqref="K164">
    <cfRule type="expression" dxfId="120" priority="133">
      <formula>AND($J$164=TRUE,$K$164="")</formula>
    </cfRule>
  </conditionalFormatting>
  <conditionalFormatting sqref="K165 K170">
    <cfRule type="expression" dxfId="119" priority="131">
      <formula>AND($J$166=TRUE,$K$165="")</formula>
    </cfRule>
  </conditionalFormatting>
  <conditionalFormatting sqref="K167">
    <cfRule type="expression" dxfId="118" priority="130">
      <formula>AND($J$167=TRUE,$K$167="")</formula>
    </cfRule>
  </conditionalFormatting>
  <conditionalFormatting sqref="K168">
    <cfRule type="expression" dxfId="117" priority="129">
      <formula>AND($J$168=TRUE,$K$168="")</formula>
    </cfRule>
  </conditionalFormatting>
  <conditionalFormatting sqref="K173">
    <cfRule type="expression" dxfId="116" priority="127">
      <formula>AND($J$173=TRUE,$K$173="")</formula>
    </cfRule>
  </conditionalFormatting>
  <conditionalFormatting sqref="K174">
    <cfRule type="expression" dxfId="115" priority="126">
      <formula>AND($J$174=TRUE,$K$174="")</formula>
    </cfRule>
  </conditionalFormatting>
  <conditionalFormatting sqref="K175">
    <cfRule type="expression" dxfId="114" priority="125">
      <formula>AND($J$175=TRUE,$K$175="")</formula>
    </cfRule>
  </conditionalFormatting>
  <conditionalFormatting sqref="K177">
    <cfRule type="expression" dxfId="113" priority="123">
      <formula>AND($J$177=TRUE,$K$177="")</formula>
    </cfRule>
  </conditionalFormatting>
  <conditionalFormatting sqref="K178">
    <cfRule type="expression" dxfId="112" priority="122">
      <formula>AND($J$178=TRUE,$K$178="")</formula>
    </cfRule>
  </conditionalFormatting>
  <conditionalFormatting sqref="K179">
    <cfRule type="expression" dxfId="111" priority="121">
      <formula>AND($J$179=TRUE,$K$179="")</formula>
    </cfRule>
  </conditionalFormatting>
  <conditionalFormatting sqref="K180">
    <cfRule type="expression" dxfId="110" priority="120">
      <formula>AND($J$180=TRUE,$K$180="")</formula>
    </cfRule>
  </conditionalFormatting>
  <conditionalFormatting sqref="K181">
    <cfRule type="expression" dxfId="109" priority="119">
      <formula>AND($J$181=TRUE,$K$181="")</formula>
    </cfRule>
  </conditionalFormatting>
  <conditionalFormatting sqref="K182">
    <cfRule type="expression" dxfId="108" priority="118">
      <formula>AND($J$182=TRUE,$K$182="")</formula>
    </cfRule>
  </conditionalFormatting>
  <conditionalFormatting sqref="K183">
    <cfRule type="expression" dxfId="107" priority="117">
      <formula>AND($J$183=TRUE,$K$183="")</formula>
    </cfRule>
  </conditionalFormatting>
  <conditionalFormatting sqref="K184">
    <cfRule type="expression" dxfId="106" priority="116">
      <formula>AND($J$184=TRUE,$K$184="")</formula>
    </cfRule>
  </conditionalFormatting>
  <conditionalFormatting sqref="K185">
    <cfRule type="expression" dxfId="105" priority="115">
      <formula>AND($J$185=TRUE,$K$185="")</formula>
    </cfRule>
  </conditionalFormatting>
  <conditionalFormatting sqref="K47:K48">
    <cfRule type="expression" dxfId="104" priority="104">
      <formula>AND($J$47&lt;&gt;"",$K$47="")</formula>
    </cfRule>
  </conditionalFormatting>
  <conditionalFormatting sqref="K48">
    <cfRule type="expression" dxfId="103" priority="103">
      <formula>AND($J$48&lt;&gt;"",$K$48="")</formula>
    </cfRule>
  </conditionalFormatting>
  <conditionalFormatting sqref="K49:K51">
    <cfRule type="expression" dxfId="102" priority="101">
      <formula>AND($J$49&lt;&gt;"",$K$49="")</formula>
    </cfRule>
    <cfRule type="expression" dxfId="101" priority="102">
      <formula>AND($J$49&lt;&gt;"",$K$49="")</formula>
    </cfRule>
  </conditionalFormatting>
  <conditionalFormatting sqref="K50:K51">
    <cfRule type="expression" dxfId="100" priority="100">
      <formula>AND($J$50&lt;&gt;"",$K$50="")</formula>
    </cfRule>
  </conditionalFormatting>
  <conditionalFormatting sqref="K51:L51">
    <cfRule type="expression" dxfId="99" priority="99">
      <formula>AND($J$51&lt;&gt;"",$K$51="")</formula>
    </cfRule>
  </conditionalFormatting>
  <conditionalFormatting sqref="K91">
    <cfRule type="expression" dxfId="98" priority="98">
      <formula>AND($J$91&lt;&gt;"",$K$91="")</formula>
    </cfRule>
  </conditionalFormatting>
  <conditionalFormatting sqref="K113">
    <cfRule type="expression" dxfId="97" priority="97">
      <formula>AND($J$113&lt;&gt;"",$K$113="")</formula>
    </cfRule>
  </conditionalFormatting>
  <conditionalFormatting sqref="K139">
    <cfRule type="expression" dxfId="96" priority="95">
      <formula>AND($J$139&lt;&gt;"",$K$139="")</formula>
    </cfRule>
    <cfRule type="expression" dxfId="95" priority="96">
      <formula>AND($J$139&lt;&gt;"",$K$139="")</formula>
    </cfRule>
  </conditionalFormatting>
  <conditionalFormatting sqref="K155">
    <cfRule type="expression" dxfId="94" priority="94">
      <formula>AND($J$155&lt;&gt;"",$K$155="")</formula>
    </cfRule>
  </conditionalFormatting>
  <conditionalFormatting sqref="K161">
    <cfRule type="expression" dxfId="93" priority="92">
      <formula>AND($J$161&lt;&gt;"",$K$161="")</formula>
    </cfRule>
    <cfRule type="expression" dxfId="92" priority="93">
      <formula>AND($J$161&lt;&gt;"",$K$161="")</formula>
    </cfRule>
  </conditionalFormatting>
  <conditionalFormatting sqref="K169">
    <cfRule type="expression" dxfId="91" priority="88">
      <formula>AND($J$169&lt;&gt;"",$K$169="")</formula>
    </cfRule>
  </conditionalFormatting>
  <conditionalFormatting sqref="A161:L161 A162:G163 I162:L163">
    <cfRule type="expression" dxfId="90" priority="85">
      <formula>$J$160=TRUE</formula>
    </cfRule>
  </conditionalFormatting>
  <conditionalFormatting sqref="A169:L169 A170:J170 L170 A171:L171">
    <cfRule type="expression" dxfId="89" priority="84">
      <formula>$J$168=TRUE</formula>
    </cfRule>
  </conditionalFormatting>
  <conditionalFormatting sqref="A198:L198">
    <cfRule type="expression" dxfId="88" priority="73">
      <formula>$J$198&lt;&gt;""</formula>
    </cfRule>
  </conditionalFormatting>
  <conditionalFormatting sqref="A197:L197">
    <cfRule type="expression" dxfId="87" priority="55">
      <formula>OR($J$192=TRUE,$J$193=TRUE,$J$194=TRUE,$J$196=TRUE)</formula>
    </cfRule>
    <cfRule type="expression" dxfId="86" priority="72">
      <formula>$J$197&lt;&gt;""</formula>
    </cfRule>
  </conditionalFormatting>
  <conditionalFormatting sqref="K197">
    <cfRule type="expression" dxfId="85" priority="71">
      <formula>AND($J$197&lt;&gt;"",$K$197="")</formula>
    </cfRule>
  </conditionalFormatting>
  <conditionalFormatting sqref="A192:L196">
    <cfRule type="expression" dxfId="84" priority="70">
      <formula>OR($J$192=TRUE,$J$193=TRUE,$J$194=TRUE,$J$195=TRUE,$J$196=TRUE)</formula>
    </cfRule>
  </conditionalFormatting>
  <conditionalFormatting sqref="A191:L191">
    <cfRule type="expression" dxfId="83" priority="56">
      <formula>OR($J$186=TRUE,$J$187=TRUE,$J$188=TRUE,$J$190=TRUE)</formula>
    </cfRule>
    <cfRule type="expression" dxfId="82" priority="69">
      <formula>$J$191&lt;&gt;""</formula>
    </cfRule>
  </conditionalFormatting>
  <conditionalFormatting sqref="A186:L190">
    <cfRule type="expression" dxfId="81" priority="68">
      <formula>OR($J$186=TRUE,$J$187=TRUE,$J$188=TRUE,$J$189=TRUE,$J$190=TRUE)</formula>
    </cfRule>
  </conditionalFormatting>
  <conditionalFormatting sqref="K186">
    <cfRule type="expression" dxfId="80" priority="67">
      <formula>AND($J$186=TRUE,$K$186="")</formula>
    </cfRule>
  </conditionalFormatting>
  <conditionalFormatting sqref="K187">
    <cfRule type="expression" dxfId="79" priority="66">
      <formula>AND($J$187=TRUE,$K$187="")</formula>
    </cfRule>
  </conditionalFormatting>
  <conditionalFormatting sqref="K188">
    <cfRule type="expression" dxfId="78" priority="65">
      <formula>AND($J$188=TRUE,$K$188="")</formula>
    </cfRule>
  </conditionalFormatting>
  <conditionalFormatting sqref="K189">
    <cfRule type="expression" dxfId="77" priority="64">
      <formula>AND($J$189=TRUE,$K$189="")</formula>
    </cfRule>
  </conditionalFormatting>
  <conditionalFormatting sqref="K190">
    <cfRule type="expression" dxfId="76" priority="63">
      <formula>AND($J$190=TRUE,$K$190="")</formula>
    </cfRule>
  </conditionalFormatting>
  <conditionalFormatting sqref="K191">
    <cfRule type="expression" dxfId="75" priority="62">
      <formula>AND($J$191&lt;&gt;"",$K$191="")</formula>
    </cfRule>
  </conditionalFormatting>
  <conditionalFormatting sqref="K192">
    <cfRule type="expression" dxfId="74" priority="61">
      <formula>AND($J$192=TRUE,$K$192="")</formula>
    </cfRule>
  </conditionalFormatting>
  <conditionalFormatting sqref="K193">
    <cfRule type="expression" dxfId="73" priority="60">
      <formula>AND($J$193=TRUE,$K$193="")</formula>
    </cfRule>
  </conditionalFormatting>
  <conditionalFormatting sqref="K194">
    <cfRule type="expression" dxfId="72" priority="59">
      <formula>AND($J$194=TRUE,$K$194="")</formula>
    </cfRule>
  </conditionalFormatting>
  <conditionalFormatting sqref="K195">
    <cfRule type="expression" dxfId="71" priority="58">
      <formula>AND($J$195=TRUE,$K$195="")</formula>
    </cfRule>
  </conditionalFormatting>
  <conditionalFormatting sqref="K196">
    <cfRule type="expression" dxfId="70" priority="57">
      <formula>AND($J$196=TRUE,$K$196="")</formula>
    </cfRule>
  </conditionalFormatting>
  <conditionalFormatting sqref="K18">
    <cfRule type="expression" dxfId="69" priority="54">
      <formula>OR($J$10=TRUE,$J$11=TRUE,$J$12=TRUE,$J$13=TRUE,$J$14=TRUE)</formula>
    </cfRule>
  </conditionalFormatting>
  <conditionalFormatting sqref="K18">
    <cfRule type="expression" dxfId="68" priority="53">
      <formula>AND($J$12=TRUE,$K$13="")</formula>
    </cfRule>
  </conditionalFormatting>
  <conditionalFormatting sqref="K45">
    <cfRule type="expression" dxfId="67" priority="52">
      <formula>OR($J$38=TRUE,$J$39=TRUE,$J$40=TRUE,$J$41=TRUE,$J$42=TRUE)</formula>
    </cfRule>
  </conditionalFormatting>
  <conditionalFormatting sqref="K45">
    <cfRule type="expression" dxfId="66" priority="51">
      <formula>AND($J$41=TRUE,$K$41="")</formula>
    </cfRule>
  </conditionalFormatting>
  <conditionalFormatting sqref="K63">
    <cfRule type="expression" dxfId="65" priority="50">
      <formula>OR($J$55=TRUE,$J$56=TRUE,$J$57=TRUE,$J$58=TRUE,$J$59=TRUE)</formula>
    </cfRule>
  </conditionalFormatting>
  <conditionalFormatting sqref="K63">
    <cfRule type="expression" dxfId="64" priority="49">
      <formula>AND($J$59=TRUE,$K$59="")</formula>
    </cfRule>
  </conditionalFormatting>
  <conditionalFormatting sqref="K49:K51">
    <cfRule type="expression" dxfId="63" priority="48">
      <formula>AND($J$47&lt;&gt;"",$K$47="")</formula>
    </cfRule>
  </conditionalFormatting>
  <conditionalFormatting sqref="K66">
    <cfRule type="expression" dxfId="62" priority="46">
      <formula>OR($J$55=TRUE,$J$56=TRUE)</formula>
    </cfRule>
    <cfRule type="expression" dxfId="61" priority="47">
      <formula>OR($J$60=TRUE,$J$61=TRUE,$J$62=TRUE,$J$63=TRUE)</formula>
    </cfRule>
  </conditionalFormatting>
  <conditionalFormatting sqref="K66">
    <cfRule type="expression" dxfId="60" priority="45">
      <formula>AND($J$63=TRUE,$K$63="")</formula>
    </cfRule>
  </conditionalFormatting>
  <conditionalFormatting sqref="K66">
    <cfRule type="expression" dxfId="59" priority="44">
      <formula>OR($J$55=TRUE,$J$56=TRUE,$J$57=TRUE,$J$58=TRUE,$J$59=TRUE)</formula>
    </cfRule>
  </conditionalFormatting>
  <conditionalFormatting sqref="K66">
    <cfRule type="expression" dxfId="58" priority="43">
      <formula>AND($J$59=TRUE,$K$59="")</formula>
    </cfRule>
  </conditionalFormatting>
  <conditionalFormatting sqref="K69:K70">
    <cfRule type="expression" dxfId="57" priority="42">
      <formula>OR($J$64=TRUE,$J$65=TRUE,$J$66=TRUE)</formula>
    </cfRule>
  </conditionalFormatting>
  <conditionalFormatting sqref="K69:K70">
    <cfRule type="expression" dxfId="56" priority="41">
      <formula>AND($J$66=TRUE,$K$66="")</formula>
    </cfRule>
  </conditionalFormatting>
  <conditionalFormatting sqref="K69:K70">
    <cfRule type="expression" dxfId="55" priority="39">
      <formula>OR($J$55=TRUE,$J$56=TRUE)</formula>
    </cfRule>
    <cfRule type="expression" dxfId="54" priority="40">
      <formula>OR($J$60=TRUE,$J$61=TRUE,$J$62=TRUE,$J$63=TRUE)</formula>
    </cfRule>
  </conditionalFormatting>
  <conditionalFormatting sqref="K69:K70">
    <cfRule type="expression" dxfId="53" priority="38">
      <formula>AND($J$63=TRUE,$K$63="")</formula>
    </cfRule>
  </conditionalFormatting>
  <conditionalFormatting sqref="K69:K70">
    <cfRule type="expression" dxfId="52" priority="37">
      <formula>OR($J$55=TRUE,$J$56=TRUE,$J$57=TRUE,$J$58=TRUE,$J$59=TRUE)</formula>
    </cfRule>
  </conditionalFormatting>
  <conditionalFormatting sqref="K69:K70">
    <cfRule type="expression" dxfId="51" priority="36">
      <formula>AND($J$59=TRUE,$K$59="")</formula>
    </cfRule>
  </conditionalFormatting>
  <conditionalFormatting sqref="K70">
    <cfRule type="expression" dxfId="50" priority="35">
      <formula>OR($J$67=TRUE,$J$68=TRUE,$J$69=TRUE)</formula>
    </cfRule>
  </conditionalFormatting>
  <conditionalFormatting sqref="K137">
    <cfRule type="expression" dxfId="49" priority="34">
      <formula>OR($J$124=TRUE,$J$125=TRUE,$J$126=TRUE,$J$127=TRUE,$J$128=TRUE)</formula>
    </cfRule>
  </conditionalFormatting>
  <conditionalFormatting sqref="K137">
    <cfRule type="expression" dxfId="48" priority="32">
      <formula>OR($J$124=TRUE,$J$125=TRUE,$J$126=TRUE,$J$127=TRUE,$J$128=TRUE)</formula>
    </cfRule>
  </conditionalFormatting>
  <conditionalFormatting sqref="K112">
    <cfRule type="expression" dxfId="47" priority="30">
      <formula>OR($J$104=TRUE,$J$105=TRUE,$J$106=TRUE)</formula>
    </cfRule>
  </conditionalFormatting>
  <conditionalFormatting sqref="K112">
    <cfRule type="expression" dxfId="46" priority="29">
      <formula>AND($J$105=TRUE,$K$105="")</formula>
    </cfRule>
  </conditionalFormatting>
  <conditionalFormatting sqref="K119">
    <cfRule type="expression" dxfId="45" priority="27">
      <formula>AND($J$121=TRUE,$K$121="")</formula>
    </cfRule>
  </conditionalFormatting>
  <conditionalFormatting sqref="K123">
    <cfRule type="expression" dxfId="44" priority="26">
      <formula>AND($J$121=TRUE,$K$121="")</formula>
    </cfRule>
  </conditionalFormatting>
  <conditionalFormatting sqref="K172">
    <cfRule type="expression" dxfId="43" priority="25">
      <formula>OR($J$172=TRUE,$J$173=TRUE,$J$174=TRUE,$J$175=TRUE)</formula>
    </cfRule>
  </conditionalFormatting>
  <conditionalFormatting sqref="K172">
    <cfRule type="expression" dxfId="42" priority="24">
      <formula>AND($J$173=TRUE,$K$173="")</formula>
    </cfRule>
  </conditionalFormatting>
  <conditionalFormatting sqref="L176">
    <cfRule type="expression" dxfId="41" priority="23">
      <formula>OR($J$176=TRUE,$J$177=TRUE,$J$178=TRUE,$J$179=TRUE)</formula>
    </cfRule>
  </conditionalFormatting>
  <conditionalFormatting sqref="K176">
    <cfRule type="expression" dxfId="40" priority="22">
      <formula>OR($J$172=TRUE,$J$173=TRUE,$J$174=TRUE,$J$175=TRUE)</formula>
    </cfRule>
  </conditionalFormatting>
  <conditionalFormatting sqref="K176">
    <cfRule type="expression" dxfId="39" priority="21">
      <formula>AND($J$173=TRUE,$K$173="")</formula>
    </cfRule>
  </conditionalFormatting>
  <conditionalFormatting sqref="L181">
    <cfRule type="expression" dxfId="38" priority="19">
      <formula>OR($J$180=TRUE,$J$182=TRUE)</formula>
    </cfRule>
    <cfRule type="expression" dxfId="37" priority="20">
      <formula>OR($J$183=TRUE,$J$184=TRUE,$J$185=TRUE)</formula>
    </cfRule>
  </conditionalFormatting>
  <conditionalFormatting sqref="L51">
    <cfRule type="expression" dxfId="36" priority="17">
      <formula>AND($J$49&lt;&gt;"",$K$49="")</formula>
    </cfRule>
    <cfRule type="expression" dxfId="35" priority="18">
      <formula>AND($J$49&lt;&gt;"",$K$49="")</formula>
    </cfRule>
  </conditionalFormatting>
  <conditionalFormatting sqref="L51">
    <cfRule type="expression" dxfId="34" priority="16">
      <formula>AND($J$50&lt;&gt;"",$K$50="")</formula>
    </cfRule>
  </conditionalFormatting>
  <conditionalFormatting sqref="L51">
    <cfRule type="expression" dxfId="33" priority="15">
      <formula>AND($J$47&lt;&gt;"",$K$47="")</formula>
    </cfRule>
  </conditionalFormatting>
  <conditionalFormatting sqref="L112">
    <cfRule type="expression" dxfId="32" priority="14">
      <formula>OR($J$104=TRUE,$J$105=TRUE,$J$106=TRUE)</formula>
    </cfRule>
  </conditionalFormatting>
  <conditionalFormatting sqref="A171:L171">
    <cfRule type="expression" dxfId="31" priority="357">
      <formula>$J$164=TRUE</formula>
    </cfRule>
    <cfRule type="expression" dxfId="30" priority="358">
      <formula>$K$171&lt;&gt;""</formula>
    </cfRule>
  </conditionalFormatting>
  <conditionalFormatting sqref="K170">
    <cfRule type="expression" dxfId="29" priority="11">
      <formula>OR($J$164=TRUE,$J$165=TRUE,$J$166=TRUE,$J$167=TRUE,$J$168=TRUE)</formula>
    </cfRule>
  </conditionalFormatting>
  <conditionalFormatting sqref="A162:G162 I162:L162">
    <cfRule type="expression" dxfId="28" priority="359">
      <formula>#REF!&lt;&gt;""</formula>
    </cfRule>
  </conditionalFormatting>
  <conditionalFormatting sqref="K162">
    <cfRule type="expression" dxfId="27" priority="363">
      <formula>AND(#REF!&lt;&gt;"",$K$162="")</formula>
    </cfRule>
  </conditionalFormatting>
  <conditionalFormatting sqref="A163:G163 I163:L163">
    <cfRule type="expression" dxfId="26" priority="364">
      <formula>$J$156=TRUE</formula>
    </cfRule>
    <cfRule type="expression" dxfId="25" priority="365">
      <formula>#REF!&lt;&gt;""</formula>
    </cfRule>
  </conditionalFormatting>
  <conditionalFormatting sqref="K163">
    <cfRule type="expression" dxfId="24" priority="368">
      <formula>AND(#REF!&lt;&gt;"",$K$163="")</formula>
    </cfRule>
  </conditionalFormatting>
  <conditionalFormatting sqref="K110">
    <cfRule type="expression" dxfId="23" priority="7">
      <formula>AND($J$107=TRUE,$K$107="")</formula>
    </cfRule>
  </conditionalFormatting>
  <conditionalFormatting sqref="H162">
    <cfRule type="expression" dxfId="22" priority="4">
      <formula>OR($J$157=TRUE,$J$158=TRUE,$J$159=TRUE)</formula>
    </cfRule>
    <cfRule type="expression" dxfId="21" priority="6">
      <formula>$J$161&lt;&gt;""</formula>
    </cfRule>
  </conditionalFormatting>
  <conditionalFormatting sqref="H162">
    <cfRule type="expression" dxfId="20" priority="5">
      <formula>$J$160=TRUE</formula>
    </cfRule>
  </conditionalFormatting>
  <conditionalFormatting sqref="H163">
    <cfRule type="expression" dxfId="19" priority="1">
      <formula>OR($J$157=TRUE,$J$158=TRUE,$J$159=TRUE)</formula>
    </cfRule>
    <cfRule type="expression" dxfId="18" priority="3">
      <formula>$J$161&lt;&gt;""</formula>
    </cfRule>
  </conditionalFormatting>
  <conditionalFormatting sqref="H163">
    <cfRule type="expression" dxfId="17" priority="2">
      <formula>$J$160=TRUE</formula>
    </cfRule>
  </conditionalFormatting>
  <pageMargins left="0.25" right="0.25" top="0.75" bottom="0.75" header="0.3" footer="0.3"/>
  <pageSetup scale="32"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5C8FC-3D82-4D5F-881E-9D21CCB539B2}">
  <dimension ref="A1:M72"/>
  <sheetViews>
    <sheetView topLeftCell="C4" workbookViewId="0">
      <selection activeCell="C60" sqref="C60"/>
    </sheetView>
  </sheetViews>
  <sheetFormatPr defaultColWidth="9.109375" defaultRowHeight="13.2" x14ac:dyDescent="0.25"/>
  <cols>
    <col min="1" max="1" width="22.109375" style="119" customWidth="1"/>
    <col min="2" max="3" width="16.5546875" style="119" customWidth="1"/>
    <col min="4" max="4" width="136.109375" style="120" customWidth="1"/>
    <col min="5" max="5" width="11.109375" style="121" customWidth="1"/>
    <col min="6" max="6" width="16.33203125" style="121" customWidth="1"/>
    <col min="7" max="16384" width="9.109375" style="121"/>
  </cols>
  <sheetData>
    <row r="1" spans="1:13" x14ac:dyDescent="0.25">
      <c r="A1" s="119" t="s">
        <v>425</v>
      </c>
      <c r="B1" s="119" t="s">
        <v>84</v>
      </c>
      <c r="C1" s="119" t="s">
        <v>85</v>
      </c>
      <c r="D1" s="120" t="s">
        <v>60</v>
      </c>
      <c r="E1" s="121" t="s">
        <v>426</v>
      </c>
      <c r="F1" s="121" t="s">
        <v>427</v>
      </c>
    </row>
    <row r="2" spans="1:13" x14ac:dyDescent="0.25">
      <c r="A2" s="119">
        <v>0</v>
      </c>
      <c r="B2" s="119" t="s">
        <v>93</v>
      </c>
      <c r="C2" s="119" t="s">
        <v>93</v>
      </c>
      <c r="D2" s="120" t="s">
        <v>94</v>
      </c>
      <c r="E2" s="121">
        <f>IF(F2="pole asjakohane","",3)</f>
        <v>3</v>
      </c>
      <c r="F2" s="121">
        <f>IF(Hindamistabel!J2=TRUE,0,IF(Hindamistabel!J3=TRUE,1,IF(Hindamistabel!J4=TRUE,1,IF(Hindamistabel!J5=TRUE,2,IF(Hindamistabel!J6=TRUE,2,IF(Hindamistabel!J7=TRUE,3,IF(Hindamistabel!J8=TRUE,3,IF(Hindamistabel!J9=TRUE,"pole asjakohane",""))))))))</f>
        <v>3</v>
      </c>
    </row>
    <row r="3" spans="1:13" x14ac:dyDescent="0.25">
      <c r="A3" s="122" t="s">
        <v>109</v>
      </c>
      <c r="B3" s="122" t="s">
        <v>107</v>
      </c>
      <c r="C3" s="122" t="s">
        <v>108</v>
      </c>
      <c r="D3" s="123" t="s">
        <v>421</v>
      </c>
      <c r="E3" s="124">
        <f>IF(F3="pole asjakohane","",3)</f>
        <v>3</v>
      </c>
      <c r="F3" s="124">
        <f>IF(Hindamistabel!J10=TRUE,0,IF(Hindamistabel!J11=TRUE,1,IF(Hindamistabel!J12=TRUE,2,IF(Hindamistabel!J13=TRUE,3,IF(Hindamistabel!J14=TRUE,"pole asjakohane","")))))</f>
        <v>3</v>
      </c>
    </row>
    <row r="4" spans="1:13" x14ac:dyDescent="0.25">
      <c r="A4" s="125" t="s">
        <v>117</v>
      </c>
      <c r="B4" s="125" t="s">
        <v>107</v>
      </c>
      <c r="C4" s="125" t="s">
        <v>108</v>
      </c>
      <c r="D4" s="126" t="s">
        <v>422</v>
      </c>
      <c r="E4" s="127">
        <f>IF(F4="pole asjakohane","",3)</f>
        <v>3</v>
      </c>
      <c r="F4" s="127">
        <f>IF(Hindamistabel!J15=TRUE,0,IF(Hindamistabel!J16=TRUE,1,IF(Hindamistabel!J17=TRUE,2,IF(Hindamistabel!J18=TRUE,3,IF(Hindamistabel!J19=TRUE,"pole asjakohane","")))))</f>
        <v>3</v>
      </c>
    </row>
    <row r="5" spans="1:13" x14ac:dyDescent="0.25">
      <c r="A5" s="125" t="s">
        <v>121</v>
      </c>
      <c r="B5" s="125" t="s">
        <v>107</v>
      </c>
      <c r="C5" s="125" t="s">
        <v>108</v>
      </c>
      <c r="D5" s="126" t="s">
        <v>122</v>
      </c>
      <c r="E5" s="127">
        <f>IF(OR(F5="pole asjakohane",Hindamistabel!J10=TRUE,Hindamistabel!J14=TRUE),"",3)</f>
        <v>3</v>
      </c>
      <c r="F5" s="127">
        <f>IF(Hindamistabel!J20=TRUE,0,IF(Hindamistabel!J21=TRUE,1,IF(Hindamistabel!J22=TRUE,2,IF(Hindamistabel!J23=TRUE,3,IF(Hindamistabel!J24=TRUE,"pole asjakohane","")))))</f>
        <v>2</v>
      </c>
    </row>
    <row r="6" spans="1:13" x14ac:dyDescent="0.25">
      <c r="A6" s="125" t="s">
        <v>129</v>
      </c>
      <c r="B6" s="125" t="s">
        <v>107</v>
      </c>
      <c r="C6" s="125" t="s">
        <v>108</v>
      </c>
      <c r="D6" s="126" t="s">
        <v>130</v>
      </c>
      <c r="E6" s="127">
        <f>IF(OR(F6="pole asjakohane",Hindamistabel!J15=TRUE,Hindamistabel!J19=TRUE),"",3)</f>
        <v>3</v>
      </c>
      <c r="F6" s="127">
        <f>IF(Hindamistabel!J25=TRUE,0,IF(Hindamistabel!J26=TRUE,1,IF(Hindamistabel!J27=TRUE,2,IF(Hindamistabel!J28=TRUE,3,IF(Hindamistabel!J29=TRUE,"pole asjakohane","")))))</f>
        <v>2</v>
      </c>
    </row>
    <row r="7" spans="1:13" ht="26.4" x14ac:dyDescent="0.25">
      <c r="A7" s="125" t="s">
        <v>133</v>
      </c>
      <c r="B7" s="125" t="s">
        <v>107</v>
      </c>
      <c r="C7" s="125" t="s">
        <v>108</v>
      </c>
      <c r="D7" s="126" t="s">
        <v>134</v>
      </c>
      <c r="E7" s="127">
        <f>IF(OR(F7="pole asjakohane", Hindamistabel!J2=TRUE,Hindamistabel!J9=TRUE),"",3)</f>
        <v>3</v>
      </c>
      <c r="F7" s="127">
        <f>IF(Hindamistabel!J30=TRUE,0,IF(Hindamistabel!J31=TRUE,1,IF(Hindamistabel!J32=TRUE,2,IF(Hindamistabel!J33=TRUE,3,""))))</f>
        <v>2</v>
      </c>
    </row>
    <row r="8" spans="1:13" x14ac:dyDescent="0.25">
      <c r="A8" s="125" t="s">
        <v>140</v>
      </c>
      <c r="B8" s="125" t="s">
        <v>107</v>
      </c>
      <c r="C8" s="125" t="s">
        <v>108</v>
      </c>
      <c r="D8" s="126" t="s">
        <v>141</v>
      </c>
      <c r="E8" s="127">
        <f>IF(OR(F8="pole asjakohane",Hindamistabel!J2=TRUE,Hindamistabel!J9=TRUE,Hindamistabel!J33=TRUE),"",3)</f>
        <v>3</v>
      </c>
      <c r="F8" s="127">
        <f>IF(Hindamistabel!J34=TRUE,0,IF(Hindamistabel!J35=TRUE,1,IF(Hindamistabel!J36=TRUE,2,IF(Hindamistabel!J37=TRUE,3,""))))</f>
        <v>2</v>
      </c>
    </row>
    <row r="9" spans="1:13" x14ac:dyDescent="0.25">
      <c r="A9" s="128" t="s">
        <v>149</v>
      </c>
      <c r="B9" s="128" t="s">
        <v>107</v>
      </c>
      <c r="C9" s="128" t="s">
        <v>148</v>
      </c>
      <c r="D9" s="129" t="s">
        <v>150</v>
      </c>
      <c r="E9" s="130">
        <f t="shared" ref="E9" si="0">IF(F9="pole asjakohane","",3)</f>
        <v>3</v>
      </c>
      <c r="F9" s="130">
        <f>IF(Hindamistabel!J38=TRUE,0,IF(Hindamistabel!J39=TRUE,1,IF(Hindamistabel!J40=TRUE,1,IF(Hindamistabel!J41=TRUE,2,IF(Hindamistabel!J42=TRUE,3,"")))))</f>
        <v>2</v>
      </c>
    </row>
    <row r="10" spans="1:13" x14ac:dyDescent="0.25">
      <c r="A10" s="128" t="s">
        <v>156</v>
      </c>
      <c r="B10" s="128" t="s">
        <v>107</v>
      </c>
      <c r="C10" s="128" t="s">
        <v>148</v>
      </c>
      <c r="D10" s="129" t="s">
        <v>157</v>
      </c>
      <c r="E10" s="130">
        <f>IF(OR(F10="pole asjakohane",Hindamistabel!J38=TRUE),"",3)</f>
        <v>3</v>
      </c>
      <c r="F10" s="130">
        <f>IF(Hindamistabel!J43=TRUE,0,IF(Hindamistabel!J44=TRUE,1,IF(Hindamistabel!J45=TRUE,2,IF(Hindamistabel!J46=TRUE,3,""))))</f>
        <v>2</v>
      </c>
    </row>
    <row r="11" spans="1:13" x14ac:dyDescent="0.25">
      <c r="A11" s="128" t="s">
        <v>163</v>
      </c>
      <c r="B11" s="128" t="s">
        <v>107</v>
      </c>
      <c r="C11" s="128" t="s">
        <v>148</v>
      </c>
      <c r="D11" s="129" t="s">
        <v>164</v>
      </c>
      <c r="E11" s="116" t="s">
        <v>106</v>
      </c>
      <c r="F11" s="116" t="s">
        <v>106</v>
      </c>
    </row>
    <row r="12" spans="1:13" x14ac:dyDescent="0.25">
      <c r="A12" s="128">
        <v>4</v>
      </c>
      <c r="B12" s="128" t="s">
        <v>107</v>
      </c>
      <c r="C12" s="128" t="s">
        <v>148</v>
      </c>
      <c r="D12" s="129" t="s">
        <v>168</v>
      </c>
      <c r="E12" s="130">
        <f>IF(OR(F12="pole asjakohane",Hindamistabel!J9=TRUE,Hindamistabel!J2=TRUE),"",3)</f>
        <v>3</v>
      </c>
      <c r="F12" s="130">
        <f>IF(Hindamistabel!J52=TRUE,0,IF(Hindamistabel!J53=TRUE,2,IF(Hindamistabel!J54=TRUE,3,"")))</f>
        <v>3</v>
      </c>
    </row>
    <row r="13" spans="1:13" x14ac:dyDescent="0.25">
      <c r="A13" s="125" t="s">
        <v>174</v>
      </c>
      <c r="B13" s="125" t="s">
        <v>107</v>
      </c>
      <c r="C13" s="125" t="s">
        <v>173</v>
      </c>
      <c r="D13" s="126" t="s">
        <v>175</v>
      </c>
      <c r="E13" s="127">
        <f>IF(OR(F13="pole asjakohane",Hindamistabel!J9=TRUE,Hindamistabel!J2=TRUE),"",3)</f>
        <v>3</v>
      </c>
      <c r="F13" s="127">
        <f>IF(Hindamistabel!J55=TRUE,0,IF(Hindamistabel!J56=TRUE,1,IF(Hindamistabel!J57=TRUE,1,IF(Hindamistabel!J58=TRUE,2,IF(Hindamistabel!J59=TRUE,3,"")))))</f>
        <v>3</v>
      </c>
    </row>
    <row r="14" spans="1:13" x14ac:dyDescent="0.25">
      <c r="A14" s="125" t="s">
        <v>183</v>
      </c>
      <c r="B14" s="125" t="s">
        <v>107</v>
      </c>
      <c r="C14" s="125" t="s">
        <v>173</v>
      </c>
      <c r="D14" s="126" t="s">
        <v>184</v>
      </c>
      <c r="E14" s="127">
        <f>IF(OR(F14="pole asjakohane",Hindamistabel!J9=TRUE,Hindamistabel!J2=TRUE,Hindamistabel!J55=TRUE,Hindamistabel!J56=TRUE),"",3)</f>
        <v>3</v>
      </c>
      <c r="F14" s="127">
        <f>IF(Hindamistabel!J60=TRUE,0,IF(Hindamistabel!J61=TRUE,1,IF(Hindamistabel!J62=TRUE,2,IF(Hindamistabel!J63=TRUE,3,""))))</f>
        <v>3</v>
      </c>
    </row>
    <row r="15" spans="1:13" x14ac:dyDescent="0.25">
      <c r="A15" s="125" t="s">
        <v>190</v>
      </c>
      <c r="B15" s="125" t="s">
        <v>107</v>
      </c>
      <c r="C15" s="125" t="s">
        <v>173</v>
      </c>
      <c r="D15" s="126" t="s">
        <v>191</v>
      </c>
      <c r="E15" s="127">
        <f>IF(OR(F15="pole asjakohane",Hindamistabel!J9=TRUE,Hindamistabel!J2=TRUE),"",3)</f>
        <v>3</v>
      </c>
      <c r="F15" s="127">
        <f>IF(Hindamistabel!J64=TRUE,"pole asjakohane",IF(Hindamistabel!J65=TRUE,0,IF(Hindamistabel!J66=TRUE,3,"")))</f>
        <v>3</v>
      </c>
    </row>
    <row r="16" spans="1:13" x14ac:dyDescent="0.25">
      <c r="A16" s="125" t="s">
        <v>196</v>
      </c>
      <c r="B16" s="125" t="s">
        <v>107</v>
      </c>
      <c r="C16" s="125" t="s">
        <v>173</v>
      </c>
      <c r="D16" s="126" t="s">
        <v>197</v>
      </c>
      <c r="E16" s="127">
        <f>IF(OR(F16="pole asjakohane",Hindamistabel!J9=TRUE,Hindamistabel!J2=TRUE),"",3)</f>
        <v>3</v>
      </c>
      <c r="F16" s="127">
        <f>IF(Hindamistabel!J67=TRUE,"pole asjakohane",IF(Hindamistabel!J68=TRUE,1,IF(Hindamistabel!J69=TRUE,3,"")))</f>
        <v>3</v>
      </c>
      <c r="M16" s="121" t="s">
        <v>428</v>
      </c>
    </row>
    <row r="17" spans="1:6" x14ac:dyDescent="0.25">
      <c r="A17" s="128" t="s">
        <v>200</v>
      </c>
      <c r="B17" s="128" t="s">
        <v>107</v>
      </c>
      <c r="C17" s="128" t="s">
        <v>199</v>
      </c>
      <c r="D17" s="129" t="s">
        <v>201</v>
      </c>
      <c r="E17" s="116" t="s">
        <v>106</v>
      </c>
      <c r="F17" s="116" t="s">
        <v>106</v>
      </c>
    </row>
    <row r="18" spans="1:6" x14ac:dyDescent="0.25">
      <c r="A18" s="128" t="s">
        <v>205</v>
      </c>
      <c r="B18" s="128" t="s">
        <v>107</v>
      </c>
      <c r="C18" s="128" t="s">
        <v>199</v>
      </c>
      <c r="D18" s="129" t="s">
        <v>206</v>
      </c>
      <c r="E18" s="130">
        <f>IF(OR(F18="pole asjakohane",Hindamistabel!J9=TRUE,Hindamistabel!J2=TRUE,Hindamistabel!J71=TRUE),"",3)</f>
        <v>3</v>
      </c>
      <c r="F18" s="130">
        <f>IF(Hindamistabel!J72=TRUE,0,IF(Hindamistabel!J73=TRUE,1,IF(Hindamistabel!J74=TRUE,2,IF(Hindamistabel!J75=TRUE,3,""))))</f>
        <v>2</v>
      </c>
    </row>
    <row r="19" spans="1:6" x14ac:dyDescent="0.25">
      <c r="A19" s="128" t="s">
        <v>212</v>
      </c>
      <c r="B19" s="128" t="s">
        <v>107</v>
      </c>
      <c r="C19" s="128" t="s">
        <v>199</v>
      </c>
      <c r="D19" s="129" t="s">
        <v>213</v>
      </c>
      <c r="E19" s="130" t="str">
        <f>IF(OR(F19="pole asjakohane",Hindamistabel!J9=TRUE,Hindamistabel!J2=TRUE,Hindamistabel!J71=TRUE,Hindamistabel!J72=TRUE),"",3)</f>
        <v/>
      </c>
      <c r="F19" s="130" t="str">
        <f>IF(Hindamistabel!J76=TRUE,"pole asjakohane",IF(Hindamistabel!J77=TRUE,0,IF(Hindamistabel!J78=TRUE,0,IF(Hindamistabel!J79=TRUE,3,""))))</f>
        <v>pole asjakohane</v>
      </c>
    </row>
    <row r="20" spans="1:6" x14ac:dyDescent="0.25">
      <c r="A20" s="128" t="s">
        <v>218</v>
      </c>
      <c r="B20" s="128" t="s">
        <v>107</v>
      </c>
      <c r="C20" s="128" t="s">
        <v>199</v>
      </c>
      <c r="D20" s="129" t="s">
        <v>219</v>
      </c>
      <c r="E20" s="130">
        <f>IF(OR(F20="pole asjakohane",Hindamistabel!J9=TRUE,Hindamistabel!J2=TRUE,Hindamistabel!J71=TRUE,Hindamistabel!J72=TRUE),"",3)</f>
        <v>3</v>
      </c>
      <c r="F20" s="130">
        <f>IF(Hindamistabel!J80=TRUE,0,IF(Hindamistabel!J81=TRUE,1,IF(Hindamistabel!J82=TRUE,2,IF(Hindamistabel!J83=TRUE,3,""))))</f>
        <v>2</v>
      </c>
    </row>
    <row r="21" spans="1:6" x14ac:dyDescent="0.25">
      <c r="A21" s="122">
        <v>7</v>
      </c>
      <c r="B21" s="122" t="s">
        <v>225</v>
      </c>
      <c r="C21" s="122" t="s">
        <v>226</v>
      </c>
      <c r="D21" s="123" t="s">
        <v>227</v>
      </c>
      <c r="E21" s="124">
        <f>IF(OR(F21="pole asjakohane",Hindamistabel!J9=TRUE,Hindamistabel!J2=TRUE),"",3)</f>
        <v>3</v>
      </c>
      <c r="F21" s="124">
        <f>IF(Hindamistabel!J84=TRUE,3,IF(Hindamistabel!J85=TRUE,1,""))</f>
        <v>3</v>
      </c>
    </row>
    <row r="22" spans="1:6" ht="26.4" x14ac:dyDescent="0.25">
      <c r="A22" s="125" t="s">
        <v>231</v>
      </c>
      <c r="B22" s="125" t="s">
        <v>225</v>
      </c>
      <c r="C22" s="125" t="s">
        <v>226</v>
      </c>
      <c r="D22" s="126" t="s">
        <v>232</v>
      </c>
      <c r="E22" s="127">
        <f>IF(OR(F22="pole asjakohane",Hindamistabel!J9=TRUE,Hindamistabel!J2=TRUE),"",3)</f>
        <v>3</v>
      </c>
      <c r="F22" s="127">
        <f>IF(Hindamistabel!J86=TRUE,"pole asjakohane",IF(Hindamistabel!J87=TRUE,0,IF(Hindamistabel!J88=TRUE,1,IF(Hindamistabel!J89=TRUE,2,IF(Hindamistabel!J90=TRUE,3,"")))))</f>
        <v>1</v>
      </c>
    </row>
    <row r="23" spans="1:6" x14ac:dyDescent="0.25">
      <c r="A23" s="125" t="s">
        <v>239</v>
      </c>
      <c r="B23" s="125" t="s">
        <v>225</v>
      </c>
      <c r="C23" s="125" t="s">
        <v>226</v>
      </c>
      <c r="D23" s="126" t="s">
        <v>240</v>
      </c>
      <c r="E23" s="115" t="s">
        <v>106</v>
      </c>
      <c r="F23" s="115" t="s">
        <v>106</v>
      </c>
    </row>
    <row r="24" spans="1:6" x14ac:dyDescent="0.25">
      <c r="A24" s="125">
        <v>9</v>
      </c>
      <c r="B24" s="125" t="s">
        <v>225</v>
      </c>
      <c r="C24" s="125" t="s">
        <v>226</v>
      </c>
      <c r="D24" s="126" t="s">
        <v>243</v>
      </c>
      <c r="E24" s="127">
        <f t="shared" ref="E24:E48" si="1">IF(F24="pole asjakohane","",3)</f>
        <v>3</v>
      </c>
      <c r="F24" s="127">
        <f>IF(Hindamistabel!J92=TRUE,0,IF(Hindamistabel!J93=TRUE,1,IF(Hindamistabel!J94=TRUE,2,IF(Hindamistabel!J95=TRUE,3,""))))</f>
        <v>2</v>
      </c>
    </row>
    <row r="25" spans="1:6" x14ac:dyDescent="0.25">
      <c r="A25" s="128" t="s">
        <v>250</v>
      </c>
      <c r="B25" s="128" t="s">
        <v>225</v>
      </c>
      <c r="C25" s="128" t="s">
        <v>249</v>
      </c>
      <c r="D25" s="129" t="s">
        <v>251</v>
      </c>
      <c r="E25" s="130">
        <f t="shared" si="1"/>
        <v>3</v>
      </c>
      <c r="F25" s="130">
        <f>IF(Hindamistabel!J96=TRUE,"pole asjakohane",IF(Hindamistabel!J97=TRUE,0,IF(Hindamistabel!J98=TRUE,1,IF(Hindamistabel!J99=TRUE,3,""))))</f>
        <v>3</v>
      </c>
    </row>
    <row r="26" spans="1:6" x14ac:dyDescent="0.25">
      <c r="A26" s="128" t="s">
        <v>258</v>
      </c>
      <c r="B26" s="128" t="s">
        <v>225</v>
      </c>
      <c r="C26" s="128" t="s">
        <v>249</v>
      </c>
      <c r="D26" s="129" t="s">
        <v>259</v>
      </c>
      <c r="E26" s="130">
        <f t="shared" si="1"/>
        <v>3</v>
      </c>
      <c r="F26" s="130">
        <f>IF(Hindamistabel!J100=TRUE,"pole asjakohane",IF(Hindamistabel!J101=TRUE,0,IF(Hindamistabel!J102=TRUE,1,IF(Hindamistabel!J103=TRUE,3,""))))</f>
        <v>3</v>
      </c>
    </row>
    <row r="27" spans="1:6" x14ac:dyDescent="0.25">
      <c r="A27" s="128" t="s">
        <v>262</v>
      </c>
      <c r="B27" s="128" t="s">
        <v>225</v>
      </c>
      <c r="C27" s="128" t="s">
        <v>249</v>
      </c>
      <c r="D27" s="129" t="s">
        <v>263</v>
      </c>
      <c r="E27" s="116" t="s">
        <v>106</v>
      </c>
      <c r="F27" s="116" t="s">
        <v>106</v>
      </c>
    </row>
    <row r="28" spans="1:6" x14ac:dyDescent="0.25">
      <c r="A28" s="128" t="s">
        <v>268</v>
      </c>
      <c r="B28" s="128" t="s">
        <v>225</v>
      </c>
      <c r="C28" s="128" t="s">
        <v>249</v>
      </c>
      <c r="D28" s="129" t="s">
        <v>269</v>
      </c>
      <c r="E28" s="117" t="s">
        <v>106</v>
      </c>
      <c r="F28" s="117" t="s">
        <v>106</v>
      </c>
    </row>
    <row r="29" spans="1:6" x14ac:dyDescent="0.25">
      <c r="A29" s="122" t="s">
        <v>277</v>
      </c>
      <c r="B29" s="122" t="s">
        <v>276</v>
      </c>
      <c r="C29" s="122" t="s">
        <v>199</v>
      </c>
      <c r="D29" s="123" t="s">
        <v>278</v>
      </c>
      <c r="E29" s="127" t="str">
        <f>IF(OR(F29="pole asjakohane",Hindamistabel!J9=TRUE,Hindamistabel!J2=TRUE),"",3)</f>
        <v/>
      </c>
      <c r="F29" s="127" t="str">
        <f>IF(Hindamistabel!J114=TRUE,"pole asjakohane",IF(Hindamistabel!J115=TRUE,3,IF(Hindamistabel!J116=TRUE,2,IF(Hindamistabel!J117=TRUE,1,IF(Hindamistabel!J118=TRUE,0,"")))))</f>
        <v>pole asjakohane</v>
      </c>
    </row>
    <row r="30" spans="1:6" x14ac:dyDescent="0.25">
      <c r="A30" s="125" t="s">
        <v>285</v>
      </c>
      <c r="B30" s="125" t="s">
        <v>276</v>
      </c>
      <c r="C30" s="125" t="s">
        <v>199</v>
      </c>
      <c r="D30" s="126" t="s">
        <v>286</v>
      </c>
      <c r="E30" s="127">
        <f>IF(OR(F30="pole asjakohane",Hindamistabel!J9=TRUE,Hindamistabel!J2=TRUE),"",3)</f>
        <v>3</v>
      </c>
      <c r="F30" s="127">
        <f>IF(Hindamistabel!J119=TRUE,"pole asjakohane",IF(Hindamistabel!J120=TRUE,3,IF(Hindamistabel!J121=TRUE,2,IF(Hindamistabel!J122=TRUE,1,IF(Hindamistabel!J123=TRUE,0,"")))))</f>
        <v>3</v>
      </c>
    </row>
    <row r="31" spans="1:6" x14ac:dyDescent="0.25">
      <c r="A31" s="125" t="s">
        <v>288</v>
      </c>
      <c r="B31" s="125" t="s">
        <v>276</v>
      </c>
      <c r="C31" s="125" t="s">
        <v>199</v>
      </c>
      <c r="D31" s="126" t="s">
        <v>289</v>
      </c>
      <c r="E31" s="127">
        <f>IF(OR(F31="pole asjakohane",Hindamistabel!J9=TRUE,Hindamistabel!J2=TRUE),"",3)</f>
        <v>3</v>
      </c>
      <c r="F31" s="127">
        <f>IF(Hindamistabel!J124=TRUE,"pole asjakohane",IF(Hindamistabel!J125=TRUE,3,IF(Hindamistabel!J126=TRUE,2,IF(Hindamistabel!J127=TRUE,1,IF(Hindamistabel!J128=TRUE,0,"")))))</f>
        <v>3</v>
      </c>
    </row>
    <row r="32" spans="1:6" x14ac:dyDescent="0.25">
      <c r="A32" s="125" t="s">
        <v>296</v>
      </c>
      <c r="B32" s="125" t="s">
        <v>276</v>
      </c>
      <c r="C32" s="125" t="s">
        <v>199</v>
      </c>
      <c r="D32" s="126" t="s">
        <v>297</v>
      </c>
      <c r="E32" s="127">
        <f>IF(OR(F32="pole asjakohane",Hindamistabel!J9=TRUE,Hindamistabel!J2=TRUE),"",3)</f>
        <v>3</v>
      </c>
      <c r="F32" s="127">
        <f>IF(Hindamistabel!J129=TRUE,"pole asjakohane",IF(Hindamistabel!J130=TRUE,3,IF(Hindamistabel!J131=TRUE,2,IF(Hindamistabel!J132=TRUE,1,IF(Hindamistabel!J133=TRUE,0,"")))))</f>
        <v>0</v>
      </c>
    </row>
    <row r="33" spans="1:6" x14ac:dyDescent="0.25">
      <c r="A33" s="125" t="s">
        <v>303</v>
      </c>
      <c r="B33" s="125" t="s">
        <v>276</v>
      </c>
      <c r="C33" s="125" t="s">
        <v>199</v>
      </c>
      <c r="D33" s="126" t="s">
        <v>304</v>
      </c>
      <c r="E33" s="127">
        <f>IF(OR(F33="pole asjakohane",Hindamistabel!J9=TRUE,Hindamistabel!J2=TRUE),"",3)</f>
        <v>3</v>
      </c>
      <c r="F33" s="127">
        <f>IF(Hindamistabel!J134=TRUE,"pole asjakohane",IF(Hindamistabel!J135=TRUE,3,IF(Hindamistabel!J136=TRUE,2,IF(Hindamistabel!J137=TRUE,1,IF(Hindamistabel!J138=TRUE,0,"")))))</f>
        <v>1</v>
      </c>
    </row>
    <row r="34" spans="1:6" x14ac:dyDescent="0.25">
      <c r="A34" s="125" t="s">
        <v>306</v>
      </c>
      <c r="B34" s="125" t="s">
        <v>276</v>
      </c>
      <c r="C34" s="125" t="s">
        <v>199</v>
      </c>
      <c r="D34" s="126" t="s">
        <v>307</v>
      </c>
      <c r="E34" s="115" t="s">
        <v>106</v>
      </c>
      <c r="F34" s="115" t="s">
        <v>106</v>
      </c>
    </row>
    <row r="35" spans="1:6" x14ac:dyDescent="0.25">
      <c r="A35" s="125" t="s">
        <v>309</v>
      </c>
      <c r="B35" s="125" t="s">
        <v>276</v>
      </c>
      <c r="C35" s="125" t="s">
        <v>199</v>
      </c>
      <c r="D35" s="126" t="s">
        <v>310</v>
      </c>
      <c r="E35" s="127">
        <f>IF(OR(F35="pole asjakohane",Hindamistabel!J9=TRUE,Hindamistabel!J2=TRUE),"",3)</f>
        <v>3</v>
      </c>
      <c r="F35" s="127">
        <f>IF(Hindamistabel!J140=TRUE,3,IF(Hindamistabel!J141=TRUE,2,IF(Hindamistabel!J142=TRUE,1,IF(Hindamistabel!J143=TRUE,0,IF(Hindamistabel!J144=TRUE,"pole asjakohane","")))))</f>
        <v>2</v>
      </c>
    </row>
    <row r="36" spans="1:6" x14ac:dyDescent="0.25">
      <c r="A36" s="125" t="s">
        <v>312</v>
      </c>
      <c r="B36" s="125" t="s">
        <v>276</v>
      </c>
      <c r="C36" s="125" t="s">
        <v>199</v>
      </c>
      <c r="D36" s="126" t="s">
        <v>313</v>
      </c>
      <c r="E36" s="127">
        <f>IF(OR(F36="pole asjakohane",Hindamistabel!J9=TRUE,Hindamistabel!J2=TRUE),"",3)</f>
        <v>3</v>
      </c>
      <c r="F36" s="127">
        <f>IF(Hindamistabel!J145=TRUE,3,IF(Hindamistabel!J146=TRUE,2,IF(Hindamistabel!J147=TRUE,1,IF(Hindamistabel!J148=TRUE,0,IF(Hindamistabel!J149=TRUE,"pole asjakohane","")))))</f>
        <v>2</v>
      </c>
    </row>
    <row r="37" spans="1:6" x14ac:dyDescent="0.25">
      <c r="A37" s="125" t="s">
        <v>315</v>
      </c>
      <c r="B37" s="125" t="s">
        <v>276</v>
      </c>
      <c r="C37" s="125" t="s">
        <v>199</v>
      </c>
      <c r="D37" s="126" t="s">
        <v>316</v>
      </c>
      <c r="E37" s="127">
        <f>IF(OR(F37="pole asjakohane",Hindamistabel!J9=TRUE,Hindamistabel!J2=TRUE),"",3)</f>
        <v>3</v>
      </c>
      <c r="F37" s="127">
        <f>IF(Hindamistabel!J150=TRUE,3,IF(Hindamistabel!J151=TRUE,2,IF(Hindamistabel!J152=TRUE,1,IF(Hindamistabel!J153=TRUE,0,IF(Hindamistabel!J154=TRUE,"pole asjakohane","")))))</f>
        <v>2</v>
      </c>
    </row>
    <row r="38" spans="1:6" x14ac:dyDescent="0.25">
      <c r="A38" s="125" t="s">
        <v>319</v>
      </c>
      <c r="B38" s="125" t="s">
        <v>276</v>
      </c>
      <c r="C38" s="125" t="s">
        <v>199</v>
      </c>
      <c r="D38" s="126" t="s">
        <v>320</v>
      </c>
      <c r="E38" s="115" t="s">
        <v>106</v>
      </c>
      <c r="F38" s="115" t="s">
        <v>106</v>
      </c>
    </row>
    <row r="39" spans="1:6" x14ac:dyDescent="0.25">
      <c r="A39" s="128" t="s">
        <v>323</v>
      </c>
      <c r="B39" s="128" t="s">
        <v>276</v>
      </c>
      <c r="C39" s="128" t="s">
        <v>322</v>
      </c>
      <c r="D39" s="129" t="s">
        <v>423</v>
      </c>
      <c r="E39" s="130">
        <f t="shared" si="1"/>
        <v>3</v>
      </c>
      <c r="F39" s="130">
        <f>IF(Hindamistabel!J156=TRUE,3,IF(Hindamistabel!J157=TRUE,2,IF(Hindamistabel!J158=TRUE,1,IF(Hindamistabel!J159=TRUE,0,IF(Hindamistabel!J160=TRUE,"pole asjakohane","")))))</f>
        <v>2</v>
      </c>
    </row>
    <row r="40" spans="1:6" x14ac:dyDescent="0.25">
      <c r="A40" s="128" t="s">
        <v>327</v>
      </c>
      <c r="B40" s="128" t="s">
        <v>276</v>
      </c>
      <c r="C40" s="128" t="s">
        <v>322</v>
      </c>
      <c r="D40" s="129" t="s">
        <v>328</v>
      </c>
      <c r="E40" s="116" t="s">
        <v>106</v>
      </c>
      <c r="F40" s="116" t="s">
        <v>106</v>
      </c>
    </row>
    <row r="41" spans="1:6" x14ac:dyDescent="0.25">
      <c r="A41" s="128" t="s">
        <v>330</v>
      </c>
      <c r="B41" s="128" t="s">
        <v>276</v>
      </c>
      <c r="C41" s="128" t="s">
        <v>322</v>
      </c>
      <c r="D41" s="129" t="s">
        <v>331</v>
      </c>
      <c r="E41" s="116" t="s">
        <v>106</v>
      </c>
      <c r="F41" s="116" t="s">
        <v>106</v>
      </c>
    </row>
    <row r="42" spans="1:6" ht="26.4" x14ac:dyDescent="0.25">
      <c r="A42" s="128" t="s">
        <v>333</v>
      </c>
      <c r="B42" s="128" t="s">
        <v>276</v>
      </c>
      <c r="C42" s="128" t="s">
        <v>322</v>
      </c>
      <c r="D42" s="129" t="s">
        <v>334</v>
      </c>
      <c r="E42" s="116" t="s">
        <v>106</v>
      </c>
      <c r="F42" s="116" t="s">
        <v>106</v>
      </c>
    </row>
    <row r="43" spans="1:6" x14ac:dyDescent="0.25">
      <c r="A43" s="128" t="s">
        <v>336</v>
      </c>
      <c r="B43" s="128" t="s">
        <v>276</v>
      </c>
      <c r="C43" s="128" t="s">
        <v>322</v>
      </c>
      <c r="D43" s="129" t="s">
        <v>424</v>
      </c>
      <c r="E43" s="130">
        <f t="shared" si="1"/>
        <v>3</v>
      </c>
      <c r="F43" s="130">
        <f>IF(Hindamistabel!J164=TRUE,3,IF(Hindamistabel!J165=TRUE,2,IF(Hindamistabel!J166=TRUE,1,IF(Hindamistabel!J167=TRUE,0,IF(Hindamistabel!J168=TRUE,"pole asjakohane","")))))</f>
        <v>2</v>
      </c>
    </row>
    <row r="44" spans="1:6" x14ac:dyDescent="0.25">
      <c r="A44" s="128" t="s">
        <v>340</v>
      </c>
      <c r="B44" s="128" t="s">
        <v>276</v>
      </c>
      <c r="C44" s="128" t="s">
        <v>322</v>
      </c>
      <c r="D44" s="129" t="s">
        <v>341</v>
      </c>
      <c r="E44" s="116" t="s">
        <v>106</v>
      </c>
      <c r="F44" s="116" t="s">
        <v>106</v>
      </c>
    </row>
    <row r="45" spans="1:6" x14ac:dyDescent="0.25">
      <c r="A45" s="128" t="s">
        <v>342</v>
      </c>
      <c r="B45" s="128" t="s">
        <v>276</v>
      </c>
      <c r="C45" s="128" t="s">
        <v>322</v>
      </c>
      <c r="D45" s="129" t="s">
        <v>343</v>
      </c>
      <c r="E45" s="116" t="s">
        <v>106</v>
      </c>
      <c r="F45" s="116" t="s">
        <v>106</v>
      </c>
    </row>
    <row r="46" spans="1:6" ht="26.4" x14ac:dyDescent="0.25">
      <c r="A46" s="128" t="s">
        <v>345</v>
      </c>
      <c r="B46" s="128" t="s">
        <v>276</v>
      </c>
      <c r="C46" s="128" t="s">
        <v>322</v>
      </c>
      <c r="D46" s="129" t="s">
        <v>346</v>
      </c>
      <c r="E46" s="116" t="s">
        <v>106</v>
      </c>
      <c r="F46" s="116" t="s">
        <v>106</v>
      </c>
    </row>
    <row r="47" spans="1:6" x14ac:dyDescent="0.25">
      <c r="A47" s="128">
        <v>16</v>
      </c>
      <c r="B47" s="128" t="s">
        <v>276</v>
      </c>
      <c r="C47" s="128" t="s">
        <v>322</v>
      </c>
      <c r="D47" s="129" t="s">
        <v>348</v>
      </c>
      <c r="E47" s="130">
        <f t="shared" si="1"/>
        <v>3</v>
      </c>
      <c r="F47" s="130">
        <f>IF(Hindamistabel!J172=TRUE,3,IF(Hindamistabel!J173=TRUE,2,IF(Hindamistabel!J174=TRUE,1,IF(Hindamistabel!J175=TRUE,0,""))))</f>
        <v>3</v>
      </c>
    </row>
    <row r="48" spans="1:6" x14ac:dyDescent="0.25">
      <c r="A48" s="128">
        <v>17</v>
      </c>
      <c r="B48" s="128" t="s">
        <v>276</v>
      </c>
      <c r="C48" s="128" t="s">
        <v>322</v>
      </c>
      <c r="D48" s="129" t="s">
        <v>353</v>
      </c>
      <c r="E48" s="130">
        <f t="shared" si="1"/>
        <v>3</v>
      </c>
      <c r="F48" s="130">
        <f>IF(Hindamistabel!J176=TRUE,3,IF(Hindamistabel!J177=TRUE,2,IF(Hindamistabel!J178=TRUE,1,IF(Hindamistabel!J179=TRUE,0,""))))</f>
        <v>3</v>
      </c>
    </row>
    <row r="49" spans="1:6" x14ac:dyDescent="0.25">
      <c r="A49" s="128" t="s">
        <v>356</v>
      </c>
      <c r="B49" s="128" t="s">
        <v>276</v>
      </c>
      <c r="C49" s="128" t="s">
        <v>322</v>
      </c>
      <c r="D49" s="129" t="s">
        <v>357</v>
      </c>
      <c r="E49" s="130" t="str">
        <f>IF(F49="pole asjakohane","",3)</f>
        <v/>
      </c>
      <c r="F49" s="130" t="str">
        <f>IF(Hindamistabel!J180=TRUE,0,IF(Hindamistabel!J181=TRUE,"pole asjakohane",IF(Hindamistabel!J182=TRUE,3,"")))</f>
        <v>pole asjakohane</v>
      </c>
    </row>
    <row r="50" spans="1:6" x14ac:dyDescent="0.25">
      <c r="A50" s="128" t="s">
        <v>363</v>
      </c>
      <c r="B50" s="128" t="s">
        <v>276</v>
      </c>
      <c r="C50" s="128" t="s">
        <v>322</v>
      </c>
      <c r="D50" s="129" t="s">
        <v>364</v>
      </c>
      <c r="E50" s="130">
        <f>IF(OR(F50="pole asjakohane",Hindamistabel!J180=TRUE,Hindamistabel!J182=TRUE),"",2)</f>
        <v>2</v>
      </c>
      <c r="F50" s="130">
        <f>IF(Hindamistabel!J183=TRUE,1,IF(Hindamistabel!J184=TRUE,0,IF(Hindamistabel!J185=TRUE,2,"")))</f>
        <v>0</v>
      </c>
    </row>
    <row r="51" spans="1:6" x14ac:dyDescent="0.25">
      <c r="A51" s="128" t="s">
        <v>368</v>
      </c>
      <c r="B51" s="128" t="s">
        <v>276</v>
      </c>
      <c r="C51" s="128" t="s">
        <v>322</v>
      </c>
      <c r="D51" s="129" t="s">
        <v>369</v>
      </c>
      <c r="E51" s="130">
        <f>IF(F51="ei kohaldu","",3)</f>
        <v>3</v>
      </c>
      <c r="F51" s="130">
        <f>IF(Hindamistabel!J186=TRUE,3,IF(Hindamistabel!J187=TRUE,2,IF(Hindamistabel!J188=TRUE,1,IF(Hindamistabel!J189=TRUE,0,IF(Hindamistabel!J190=TRUE,"ei kohaldu","")))))</f>
        <v>2</v>
      </c>
    </row>
    <row r="52" spans="1:6" x14ac:dyDescent="0.25">
      <c r="A52" s="128" t="s">
        <v>371</v>
      </c>
      <c r="B52" s="128" t="s">
        <v>276</v>
      </c>
      <c r="C52" s="128" t="s">
        <v>322</v>
      </c>
      <c r="D52" s="129" t="s">
        <v>375</v>
      </c>
      <c r="E52" s="116" t="s">
        <v>106</v>
      </c>
      <c r="F52" s="116" t="s">
        <v>106</v>
      </c>
    </row>
    <row r="53" spans="1:6" x14ac:dyDescent="0.25">
      <c r="A53" s="128" t="s">
        <v>374</v>
      </c>
      <c r="B53" s="128" t="s">
        <v>276</v>
      </c>
      <c r="C53" s="128" t="s">
        <v>322</v>
      </c>
      <c r="D53" s="129" t="s">
        <v>372</v>
      </c>
      <c r="E53" s="130" t="str">
        <f>IF(F53="ei kohaldu","",3)</f>
        <v/>
      </c>
      <c r="F53" s="130" t="str">
        <f>IF(Hindamistabel!J192=TRUE,3,IF(Hindamistabel!J193=TRUE,2,IF(Hindamistabel!J194=TRUE,1,IF(Hindamistabel!J195=TRUE,0,IF(Hindamistabel!J196=TRUE,"ei kohaldu","")))))</f>
        <v>ei kohaldu</v>
      </c>
    </row>
    <row r="54" spans="1:6" x14ac:dyDescent="0.25">
      <c r="A54" s="128" t="s">
        <v>409</v>
      </c>
      <c r="B54" s="128" t="s">
        <v>276</v>
      </c>
      <c r="C54" s="128" t="s">
        <v>322</v>
      </c>
      <c r="D54" s="129" t="s">
        <v>410</v>
      </c>
      <c r="E54" s="116" t="s">
        <v>106</v>
      </c>
      <c r="F54" s="116" t="s">
        <v>106</v>
      </c>
    </row>
    <row r="55" spans="1:6" x14ac:dyDescent="0.25">
      <c r="A55" s="122">
        <v>20</v>
      </c>
      <c r="B55" s="122" t="s">
        <v>58</v>
      </c>
      <c r="C55" s="122" t="s">
        <v>58</v>
      </c>
      <c r="D55" s="123" t="s">
        <v>376</v>
      </c>
      <c r="E55" s="118" t="s">
        <v>106</v>
      </c>
      <c r="F55" s="118" t="s">
        <v>106</v>
      </c>
    </row>
    <row r="56" spans="1:6" x14ac:dyDescent="0.25">
      <c r="E56" s="121">
        <f>SUM(Tabel1[Max skoor])</f>
        <v>101</v>
      </c>
      <c r="F56" s="121">
        <f>SUM(Tabel1[Hindamise skoor])</f>
        <v>77</v>
      </c>
    </row>
    <row r="57" spans="1:6" x14ac:dyDescent="0.25">
      <c r="A57" s="131"/>
      <c r="B57" s="132" t="s">
        <v>426</v>
      </c>
      <c r="C57" s="132" t="s">
        <v>427</v>
      </c>
      <c r="D57" s="133" t="s">
        <v>440</v>
      </c>
    </row>
    <row r="58" spans="1:6" x14ac:dyDescent="0.25">
      <c r="A58" s="134" t="s">
        <v>429</v>
      </c>
      <c r="B58" s="134">
        <f>SUM(Tabel1[Max skoor])</f>
        <v>101</v>
      </c>
      <c r="C58" s="134">
        <f>SUM(Tabel1[Hindamise skoor])</f>
        <v>77</v>
      </c>
      <c r="D58" s="135">
        <f>C58/B58</f>
        <v>0.76237623762376239</v>
      </c>
    </row>
    <row r="59" spans="1:6" x14ac:dyDescent="0.25">
      <c r="A59" s="136" t="s">
        <v>93</v>
      </c>
      <c r="B59" s="131">
        <f>SUM(E2)</f>
        <v>3</v>
      </c>
      <c r="C59" s="131">
        <f>SUM(F2)</f>
        <v>3</v>
      </c>
      <c r="D59" s="137">
        <f>C59/B59</f>
        <v>1</v>
      </c>
    </row>
    <row r="60" spans="1:6" x14ac:dyDescent="0.25">
      <c r="A60" s="138" t="s">
        <v>431</v>
      </c>
      <c r="B60" s="131">
        <f>SUM(E3:E8)</f>
        <v>18</v>
      </c>
      <c r="C60" s="131">
        <f>SUM(F3:F8)</f>
        <v>14</v>
      </c>
      <c r="D60" s="137">
        <f t="shared" ref="D60:D72" si="2">C60/B60</f>
        <v>0.77777777777777779</v>
      </c>
    </row>
    <row r="61" spans="1:6" x14ac:dyDescent="0.25">
      <c r="A61" s="139" t="s">
        <v>432</v>
      </c>
      <c r="B61" s="131">
        <f>SUM(E9:E12)</f>
        <v>9</v>
      </c>
      <c r="C61" s="131">
        <f>SUM(F9:F12)</f>
        <v>7</v>
      </c>
      <c r="D61" s="137">
        <f t="shared" si="2"/>
        <v>0.77777777777777779</v>
      </c>
    </row>
    <row r="62" spans="1:6" x14ac:dyDescent="0.25">
      <c r="A62" s="138" t="s">
        <v>433</v>
      </c>
      <c r="B62" s="131">
        <f>SUM(E13:E16)</f>
        <v>12</v>
      </c>
      <c r="C62" s="131">
        <f>SUM(F13:F16)</f>
        <v>12</v>
      </c>
      <c r="D62" s="137">
        <f t="shared" si="2"/>
        <v>1</v>
      </c>
    </row>
    <row r="63" spans="1:6" x14ac:dyDescent="0.25">
      <c r="A63" s="139" t="s">
        <v>434</v>
      </c>
      <c r="B63" s="131">
        <f>SUM(E17:E20)</f>
        <v>6</v>
      </c>
      <c r="C63" s="131">
        <f>SUM(F17:F20)</f>
        <v>4</v>
      </c>
      <c r="D63" s="137">
        <f t="shared" si="2"/>
        <v>0.66666666666666663</v>
      </c>
    </row>
    <row r="64" spans="1:6" x14ac:dyDescent="0.25">
      <c r="A64" s="138" t="s">
        <v>435</v>
      </c>
      <c r="B64" s="131">
        <f>SUM(E21:E24)</f>
        <v>9</v>
      </c>
      <c r="C64" s="131">
        <f>SUM(F21:F24)</f>
        <v>6</v>
      </c>
      <c r="D64" s="137">
        <f t="shared" si="2"/>
        <v>0.66666666666666663</v>
      </c>
    </row>
    <row r="65" spans="1:4" x14ac:dyDescent="0.25">
      <c r="A65" s="139" t="s">
        <v>436</v>
      </c>
      <c r="B65" s="131">
        <f>SUM(E25:E28)</f>
        <v>6</v>
      </c>
      <c r="C65" s="131">
        <f>SUM(F25:F28)</f>
        <v>6</v>
      </c>
      <c r="D65" s="137">
        <f t="shared" si="2"/>
        <v>1</v>
      </c>
    </row>
    <row r="66" spans="1:4" x14ac:dyDescent="0.25">
      <c r="A66" s="138" t="s">
        <v>437</v>
      </c>
      <c r="B66" s="131">
        <f>SUM(E29:E38)</f>
        <v>21</v>
      </c>
      <c r="C66" s="131">
        <f>SUM(F29:F38)</f>
        <v>13</v>
      </c>
      <c r="D66" s="137">
        <f t="shared" si="2"/>
        <v>0.61904761904761907</v>
      </c>
    </row>
    <row r="67" spans="1:4" x14ac:dyDescent="0.25">
      <c r="A67" s="139" t="s">
        <v>438</v>
      </c>
      <c r="B67" s="131">
        <f>SUM(E39:E54)</f>
        <v>17</v>
      </c>
      <c r="C67" s="131">
        <f>SUM(F39:F54)</f>
        <v>12</v>
      </c>
      <c r="D67" s="137">
        <f t="shared" si="2"/>
        <v>0.70588235294117652</v>
      </c>
    </row>
    <row r="68" spans="1:4" x14ac:dyDescent="0.25">
      <c r="A68" s="131"/>
      <c r="B68" s="131"/>
      <c r="C68" s="131"/>
      <c r="D68" s="137"/>
    </row>
    <row r="69" spans="1:4" x14ac:dyDescent="0.25">
      <c r="A69" s="132" t="s">
        <v>430</v>
      </c>
      <c r="B69" s="131">
        <f>SUM(E12)</f>
        <v>3</v>
      </c>
      <c r="C69" s="131">
        <f>SUM(F2)</f>
        <v>3</v>
      </c>
      <c r="D69" s="137">
        <f t="shared" si="2"/>
        <v>1</v>
      </c>
    </row>
    <row r="70" spans="1:4" x14ac:dyDescent="0.25">
      <c r="A70" s="132" t="s">
        <v>439</v>
      </c>
      <c r="B70" s="131">
        <f>SUM(E3:E20)</f>
        <v>45</v>
      </c>
      <c r="C70" s="131">
        <f>SUM(F3:F20)</f>
        <v>37</v>
      </c>
      <c r="D70" s="137">
        <f t="shared" si="2"/>
        <v>0.82222222222222219</v>
      </c>
    </row>
    <row r="71" spans="1:4" x14ac:dyDescent="0.25">
      <c r="A71" s="132" t="s">
        <v>225</v>
      </c>
      <c r="B71" s="131">
        <f>SUM(E21:E28)</f>
        <v>15</v>
      </c>
      <c r="C71" s="131">
        <f>SUM(F21:F28)</f>
        <v>12</v>
      </c>
      <c r="D71" s="137">
        <f t="shared" si="2"/>
        <v>0.8</v>
      </c>
    </row>
    <row r="72" spans="1:4" x14ac:dyDescent="0.25">
      <c r="A72" s="132" t="s">
        <v>276</v>
      </c>
      <c r="B72" s="131">
        <f>SUM(E29:E54)</f>
        <v>38</v>
      </c>
      <c r="C72" s="131">
        <f>SUM(F29:F54)</f>
        <v>25</v>
      </c>
      <c r="D72" s="137">
        <f t="shared" si="2"/>
        <v>0.65789473684210531</v>
      </c>
    </row>
  </sheetData>
  <conditionalFormatting sqref="E11:F11 E54:F55 E34:F34 E40:F42 E44:F46 E52:F52 E27:F28 E23:F23 E17:F17 E38:F38">
    <cfRule type="expression" dxfId="16" priority="303">
      <formula>#REF!&lt;&gt;""</formula>
    </cfRule>
  </conditionalFormatting>
  <conditionalFormatting sqref="E11:F11 E54:F55 E34:F34 E40:F42 E44:F46 E52:F52 E27:F28 E23:F23 E17:F17 E38:F38">
    <cfRule type="expression" dxfId="15" priority="304">
      <formula>#REF!=TRUE</formula>
    </cfRule>
  </conditionalFormatting>
  <pageMargins left="0.7" right="0.7" top="0.75" bottom="0.75" header="0.3" footer="0.3"/>
  <pageSetup paperSize="9" orientation="portrait"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customXml/itemProps2.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5452626-9D1D-4ABB-A9FC-A3AB3C22359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5</vt:i4>
      </vt:variant>
    </vt:vector>
  </HeadingPairs>
  <TitlesOfParts>
    <vt:vector size="5" baseType="lpstr">
      <vt:lpstr>Cover page</vt:lpstr>
      <vt:lpstr>Mõisted</vt:lpstr>
      <vt:lpstr>Üldinfo</vt:lpstr>
      <vt:lpstr>Hindamistabel</vt:lpstr>
      <vt:lpstr>skoor</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Liggi Namm</cp:lastModifiedBy>
  <cp:revision/>
  <dcterms:created xsi:type="dcterms:W3CDTF">2011-01-19T10:59:21Z</dcterms:created>
  <dcterms:modified xsi:type="dcterms:W3CDTF">2025-11-11T10:32:34Z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