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esktop\"/>
    </mc:Choice>
  </mc:AlternateContent>
  <xr:revisionPtr revIDLastSave="0" documentId="13_ncr:1_{F42834ED-E298-4367-A130-606C01E68912}"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6" i="30" l="1"/>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C73" i="35"/>
  <c r="C66" i="35"/>
  <c r="C65" i="35"/>
  <c r="C64" i="35"/>
  <c r="C63" i="35"/>
  <c r="C62" i="35"/>
  <c r="C61" i="35"/>
  <c r="F56" i="35"/>
  <c r="D67"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<sst xmlns="http://schemas.openxmlformats.org/spreadsheetml/2006/main" count="1317" uniqueCount="541">
  <si>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</si>
  <si>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</si>
  <si>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</si>
  <si>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</si>
  <si>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</si>
  <si>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</si>
  <si>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</si>
  <si>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</si>
  <si>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</si>
  <si>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</si>
  <si>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</si>
  <si>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</si>
  <si>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</si>
  <si>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</si>
  <si>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</si>
  <si>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</si>
  <si>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</si>
  <si>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</si>
  <si>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</si>
  <si>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</si>
  <si>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</si>
  <si>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</si>
  <si>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</si>
  <si>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</si>
  <si>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</si>
  <si>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</si>
  <si>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</si>
  <si>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</si>
  <si>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</si>
  <si>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</si>
  <si>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</si>
  <si>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</si>
  <si>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</si>
  <si>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</si>
  <si>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</si>
  <si>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</si>
  <si>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</si>
  <si>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</si>
  <si>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</si>
  <si>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</si>
  <si>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</si>
  <si>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</si>
  <si>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</si>
  <si>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</si>
  <si>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</si>
  <si>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</si>
  <si>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</si>
  <si>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</si>
  <si>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</si>
  <si>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</si>
  <si>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</si>
  <si>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</si>
  <si>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</si>
  <si>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</si>
  <si>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</si>
  <si>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</si>
  <si>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</si>
  <si>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</si>
  <si>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</si>
  <si>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</si>
  <si>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</si>
  <si>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</si>
  <si>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</si>
  <si>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</si>
  <si>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</si>
  <si>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</si>
  <si>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</si>
  <si>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</si>
  <si>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</si>
  <si>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</si>
  <si>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</si>
  <si>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</si>
  <si>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</si>
  <si>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</si>
  <si>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</si>
  <si>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</si>
  <si>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</si>
  <si>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</si>
  <si>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</si>
  <si>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</si>
  <si>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</si>
  <si>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</si>
  <si>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</si>
  <si>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</si>
  <si>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</si>
  <si>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</si>
  <si>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</si>
  <si>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</si>
  <si>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</si>
  <si>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</si>
  <si>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</si>
  <si>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</si>
  <si>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</si>
  <si>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</si>
  <si>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</si>
  <si>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</si>
  <si>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</si>
  <si>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</si>
  <si>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</si>
  <si>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</si>
  <si>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</si>
  <si>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</si>
  <si>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</si>
  <si>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</si>
  <si>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</si>
  <si>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</si>
  <si>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</si>
  <si>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</si>
  <si>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</si>
  <si>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</si>
  <si>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</si>
  <si>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</si>
  <si>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</si>
  <si>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</si>
  <si>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</si>
  <si>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</si>
  <si>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</si>
  <si>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</si>
  <si>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</si>
  <si>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</si>
  <si>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</si>
  <si>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</si>
  <si>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</si>
  <si>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</si>
  <si>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</si>
  <si>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</si>
  <si>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</si>
  <si>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</si>
  <si>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</si>
  <si>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</si>
  <si>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</si>
  <si>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</si>
  <si>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</si>
  <si>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</si>
  <si>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</si>
  <si>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</si>
  <si>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</si>
  <si>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</si>
  <si>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</si>
  <si>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</si>
  <si>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</si>
  <si>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</si>
  <si>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</si>
  <si>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</si>
  <si>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</si>
  <si>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</si>
  <si>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</si>
  <si>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</si>
  <si>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</si>
  <si>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</si>
  <si>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</si>
  <si>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</si>
  <si>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</si>
  <si>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</si>
  <si>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</si>
  <si>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</si>
  <si>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</si>
  <si>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</si>
  <si>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</si>
  <si>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</si>
  <si>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</si>
  <si>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</si>
  <si>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</si>
  <si>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</si>
  <si>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</si>
  <si>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</si>
  <si>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</si>
  <si>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</si>
  <si>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</si>
  <si>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</si>
  <si>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</si>
  <si>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</si>
  <si>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</si>
  <si>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</si>
  <si>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</si>
  <si>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</si>
  <si>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</si>
  <si>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</si>
  <si>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</si>
  <si>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</si>
  <si>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</si>
  <si>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</si>
  <si>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</si>
  <si>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</si>
  <si>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</si>
  <si>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</si>
  <si>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</si>
  <si>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</si>
  <si>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</si>
  <si>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</si>
  <si>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</si>
  <si>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</si>
  <si>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</si>
  <si>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</si>
  <si>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</si>
  <si>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</si>
  <si>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</si>
  <si>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</si>
  <si>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</si>
  <si>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</si>
  <si>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</si>
  <si>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</si>
  <si>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</si>
  <si>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</si>
  <si>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</si>
  <si>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</si>
  <si>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</si>
  <si>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</si>
  <si>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</si>
  <si>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</si>
  <si>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</si>
  <si>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</si>
  <si>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</si>
  <si>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</si>
  <si>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</si>
  <si>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</si>
  <si>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</si>
  <si>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</si>
  <si>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</si>
  <si>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</si>
  <si>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</si>
  <si>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</si>
  <si>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</si>
  <si>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</si>
  <si>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</si>
  <si>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</si>
  <si>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</si>
  <si>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</si>
  <si>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</si>
  <si>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</si>
  <si>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</si>
  <si>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</si>
  <si>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</si>
  <si>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</si>
  <si>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</si>
  <si>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</si>
  <si>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</si>
  <si>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</si>
  <si>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</si>
  <si>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</si>
  <si>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</si>
  <si>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</si>
  <si>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</si>
  <si>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</si>
  <si>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</si>
  <si>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</si>
  <si>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</si>
  <si>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</si>
  <si>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</si>
  <si>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</si>
  <si>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</si>
  <si>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</si>
  <si>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</si>
  <si>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</si>
  <si>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</si>
  <si>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</si>
  <si>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</si>
  <si>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</si>
  <si>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</si>
  <si>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</si>
  <si>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</si>
  <si>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</si>
  <si>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</si>
  <si>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</si>
  <si>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</si>
  <si>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</si>
  <si>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</si>
  <si>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</si>
  <si>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</si>
  <si>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</si>
  <si>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</si>
  <si>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</si>
  <si>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</si>
  <si>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</si>
  <si>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</si>
  <si>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</si>
  <si>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</si>
  <si>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</si>
  <si>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</si>
  <si>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</si>
  <si>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</si>
  <si>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</si>
  <si>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</si>
  <si>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</si>
  <si>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</si>
  <si>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</si>
  <si>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</si>
  <si>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</si>
  <si>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</si>
  <si>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</si>
  <si>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</si>
  <si>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</si>
  <si>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</si>
  <si>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</si>
  <si>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</si>
  <si>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</si>
  <si>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</si>
  <si>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</si>
  <si>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</si>
  <si>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</si>
  <si>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</si>
  <si>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</si>
  <si>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</si>
  <si>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</si>
  <si>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</si>
  <si>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</si>
  <si>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</si>
  <si>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</si>
  <si>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</si>
  <si>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</si>
  <si>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</si>
  <si>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</si>
  <si>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</si>
  <si>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</si>
  <si>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</si>
  <si>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</si>
  <si>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</si>
  <si>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</si>
  <si>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</si>
  <si>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</si>
  <si>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</si>
  <si>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</si>
  <si>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</si>
  <si>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</si>
  <si>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</si>
  <si>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</si>
  <si>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</si>
  <si>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</si>
  <si>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</si>
  <si>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</si>
  <si>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</si>
  <si>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</si>
  <si>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</si>
  <si>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</si>
  <si>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</si>
  <si>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</si>
  <si>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</si>
  <si>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</si>
  <si>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</si>
  <si>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</si>
  <si>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</si>
  <si>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</si>
  <si>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</si>
  <si>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</si>
  <si>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</si>
  <si>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</si>
  <si>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</si>
  <si>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</si>
  <si>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</si>
  <si>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</si>
  <si>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</si>
  <si>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</si>
  <si>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</si>
  <si>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</si>
  <si>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</si>
  <si>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</si>
  <si>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</si>
  <si>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</si>
  <si>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</si>
  <si>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</si>
  <si>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</si>
  <si>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</si>
  <si>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</si>
  <si>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</si>
  <si>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</si>
  <si>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</si>
  <si>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</si>
  <si>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</si>
  <si>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</si>
  <si>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</si>
  <si>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</si>
  <si>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</si>
  <si>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</si>
  <si>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</si>
  <si>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</si>
  <si>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</si>
  <si>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</si>
  <si>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</si>
  <si>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</si>
  <si>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</si>
  <si>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</si>
  <si>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</si>
  <si>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</si>
  <si>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</si>
  <si>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</si>
  <si>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</si>
  <si>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</si>
  <si>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</si>
  <si>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</si>
  <si>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</si>
  <si>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</si>
  <si>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</si>
  <si>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</si>
  <si>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</si>
  <si>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</si>
  <si>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</si>
  <si>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</si>
  <si>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</si>
  <si>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</si>
  <si>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</si>
  <si>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</si>
  <si>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</si>
  <si>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</si>
  <si>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</si>
  <si>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</si>
  <si>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</si>
  <si>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</si>
  <si>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</si>
  <si>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</si>
  <si>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</si>
  <si>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</si>
  <si>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</si>
  <si>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</si>
  <si>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</si>
  <si>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</si>
  <si>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</si>
  <si>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</si>
  <si>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</si>
  <si>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</si>
  <si>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</si>
  <si>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</si>
  <si>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</si>
  <si>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</si>
  <si>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</si>
  <si>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</si>
  <si>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</si>
  <si>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</si>
  <si>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</si>
  <si>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</si>
  <si>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</si>
  <si>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</si>
  <si>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</si>
  <si>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</si>
  <si>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</si>
  <si>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</si>
  <si>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</si>
  <si>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</si>
  <si>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</si>
  <si>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</si>
  <si>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</si>
  <si>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</si>
  <si>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</si>
  <si>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</si>
  <si>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</si>
  <si>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</si>
  <si>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</si>
  <si>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</si>
  <si>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</si>
  <si>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</si>
  <si>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</si>
  <si>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</si>
  <si>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</si>
  <si>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</si>
  <si>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</si>
  <si>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</si>
  <si>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</si>
  <si>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</si>
  <si>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</si>
  <si>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</si>
  <si>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</si>
  <si>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</si>
  <si>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</si>
  <si>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</si>
  <si>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</si>
  <si>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</si>
  <si>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</si>
  <si>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</si>
  <si>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Kahtla-Kübassaare hoiuala</t>
  </si>
  <si>
    <t>KLO2000309</t>
  </si>
  <si>
    <t>Saare maakond</t>
  </si>
  <si>
    <t>VI</t>
  </si>
  <si>
    <t>Kahtla-Kübassaare loodusala, Kahtla-Kübassaare linnuala</t>
  </si>
  <si>
    <t>Keskkonnaamet</t>
  </si>
  <si>
    <t>Kahtla-Kübassaare hoiuala, Kübassaare maastikukaitseala, Muraja merikotka ja Ruhve merikotka püsielupaikade (Kahtla-Kübassaare linnu- ja loodusala) kaitsekorralduskava 2013-2022</t>
  </si>
  <si>
    <t>2013-2022</t>
  </si>
  <si>
    <t>Liggi Namm</t>
  </si>
  <si>
    <t>Lisaks Natura 2000 võrgustikule kuulub Kahtla-Kübassaare hoiuala territoorium Lääne-Eesti saarestiku biosfääri programmiala ja IBA (IMPORTANT BIRD AREAS) alade koosseisu.</t>
  </si>
  <si>
    <t>Keskkonnaagentuur, ELME kaardikihid</t>
  </si>
  <si>
    <t>Hindamisel on lähtutud suunised vastamiseseks sellest osast, mida teha siis, kui muutust pole võimalik hinnata. Tulenevalt ELME kaardikihtidest saab hinnangu anda ainult hoiuala maismaaosale, mis on u 20% kogupindalast. Kahtla-Kübassaare hoiuala maismaaosa hindepunktid nelja ökosüsteemi teenuse (mulla org C, elupaigahüve, tolmeldamine, vee reguleerimisvõime) kaardi alusel on 6,72 (keskmine).</t>
  </si>
  <si>
    <t>Hindamisel on lähtutud suunised vastamiseseks sellest osast, mida teha siis, kui muutust pole võimalik hinnata. Tulenevalt ELME kaardikihtidest saab hinnangu anda ainult hoiuala maismaaosale, mis on u 20% kogupindalast. Kahtla-Kübassaare hoiuala maismaaosa sidususe hindepunktid ELME kaardikihtide alusel on 62,08 (keskmine).</t>
  </si>
  <si>
    <t>Ebaseaduslik ehitustegevus</t>
  </si>
  <si>
    <t>Veekaitsevööndisse, ehituskeeluvööndisse ja elupaigatüüpidele püstitatud hooned ja rajatud tee kahjustavad kaitseväärtusi.</t>
  </si>
  <si>
    <t>Langenud on mustsaba-vigle ja tutt-tiiru arvukus. Oluline probleem on, et kaitseväärtuseks olevate liikide kohta ei ole piisavalt või üldse andmeid, et hinnata liikide seisundit hoiuala piires.</t>
  </si>
  <si>
    <t>Probleem on andmete puudus.</t>
  </si>
  <si>
    <t>Kaitseväärtuseks on 44 liiki, millest kõik on linnud. Vastavalt juhistele lähtutakse seisundi hindamisel suunisliikidest, mille väljavalimisel on arvestatud liigi ohustatust, erinevate elupaikade kasutust ja et oleks andmeid, mille alusel seisundit hinnata.  Andmete puudumine on oluline probleem. Mitme kaitseväärtuseks oleva liigi kohta andmed kaitseala piires puuduvad. Suunisliigid, mille alusel seisundit hinnati on: 1. Tutt-tiir, seisund halvenev. Väikeste meresaarte haudelinnustiku seire 2024. a: "Pesitsevaid tutt-tiire on loendatud Kunnati lahe laiul nr. 10 järgmiselt. 2019 – 839 2020 – 756 2021 – 636 2022 – 632 2023 –174 2023 – 383 pesa. Tutt-tiiru arvukus Kunnati lahe laidudel jätkuvalt langeb." 2. Niidurüdi seisundi võib pesitsevate paaride arvu alusel lugeda stabiilseks, kuid need on koondunud ühte elupaika. Kaitsekorralduskavas on kirjas, et alal pesitseb 3 niidurüdi paari - üks Pulgalaiul, üks Nabralaiul ja üks nimetul laiul Muraja lahes. 2024. a seirearuande järgi pesitseb hoiualal 4 paari, kuid need kõik on Pulgalaiul. Nabralaiul 2024. a seirearuande järgi niidurüdi ei leitud. Muraja lahe laidu pole pärast 2014. a seiratud, siis niidurüdi ei leitud. 3. Mustsaba-vigle seisundi võib arvukuse hinnangute alusel lugeda halvenenud, st arvukus on vähenenud. EELISes on 14 mustsaba-vigle elupaika (leiukohta), mida on seiratud erineva tihedusega. Kaitsekorraldusperioodi alguses 2014. a on vaatluseid viiest leiukohast, kus kokku registreeriti 6 paari. 2019. a on vaatluseid üheksast leiukohast, kus kõigis on 1 paar. 2024.-2025. a on vaatlusi üheksast leiukohast ja mustsaba-viglet registreeriti kahes leiukohas kokku 3 paari, st 7 leiukohas oli null-vaatlus (2019. a oli neist igaühes 1 paar). 4. Väikekajaka seisundi võib arvukuse alusel lugeda vähemalt stabiilseks. Kuues seirekohas on andmeid vähemalt kümne aasta tagusest ajast ja 2020. või hiljem. järgi, mille kohta on andmed pikema aegrea jooksul. Neljas seirekohas loendati 2006. a kokku 26 paar, kuid 2014., 2015, 2020 ja 2022. a seal väikekajakaid ei registreeritud. Ühes seirekohas (Aru saarel) nähti väikekajakaid viimati 2016. ja 2018. a, kuid 2020., 2022. ja 2024. a enam mitte. Kuid arvukus on tõusnud Mustakivi nasvadel, kus 2024. a loendati kokku 48 pesa, Seega kokkuvõttes on hoiuala seirealadel väikekajaka arvukus tõusnud, kuid need on koondunud kahele seirekohale varasema viie asemel. 5. Valgepõsk-lagle seisundi võib kahe seireala arvukuse alusel lugeda vähemalt stabiilseks, võimalik, et ka veidi paranenuks. Vähemalt kümne aasta pikkune andmerida on olemas Aru saare ja Kunnati laiu kohta. Aru saarel registreeriti 2011.-2016. a 2-9 pesitsevat paari, 2017-2022 igal aastal 10-11 paari. Kunnati laiul registreerti 2013. -2017. a 3-6 paari aastas, alates 2018. aastast on pesitsevate paaride arv järjest kasvanud 11-21 paarini. Erand oli 2024. aasta, mil Kunnati laiul ei registreeritud ühtegi valgepõsk-laglet. Kuigi viiest suunisliigist kolme (üle poole) seisundi võib arvukuse järgi lugeda vähemalt stabiilseks, paneb hindaja, et alla poole liikide seisundi võib lugeda stabiilseks, sest valdava osa kaitseväärtuseks olevate liikide kohta puuduvad andmed. Vastavalt tulemuslikkuse hindamise juhistele tuleb lugeda liigid, kelle kohta andmed puuduvad, halvenenud seisundiga liikideks.</t>
  </si>
  <si>
    <t>kaitsekorralduskava</t>
  </si>
  <si>
    <t>Andmelüngad on linnustiku osas, inventuurid ja uuringud on kaitsekorralduskavas planeeritud.</t>
  </si>
  <si>
    <t>Kaitseväärtuseks on 19 elupaigatüüpi, millest 11 on kaitsekorralduskava teksti osas selgelt välja toodud hoiualale jääv pindala. Kava lisas 2 on joonised, mis näitavad asukohta kõigi sel hetkel teadaolevate elupaigatüüpide kohta. Kui arvestada ka kava jooniste aluseks olevaid EELISe andmeid, mille alusel on võimalik teha väljavõte ainult hoiuala puudutava osa kohta, võib lugeda üle 90% elupaigatüüpide esinemise kindlaks tehtuks.</t>
  </si>
  <si>
    <t>kaitsekorralduskava, EELIS</t>
  </si>
  <si>
    <t>kaitsekorralduskava, loodushoiutööde (sh RMK, ELF talgud) andmed</t>
  </si>
  <si>
    <t>Kaitsekorralduskava ptk-s 4.5 on kirjas üldine selgitus: "Jälgida ka hoiu- ja kaitsealast väljapoole jäävaid arendusi (kuivenduskraavide tegemine). Tuleb tagada, et väärtuslikud alad jääksid kuivendusest mõjutamata."</t>
  </si>
  <si>
    <t>kaitsekorralduskava, Riigi Teataja</t>
  </si>
  <si>
    <t>Määrusega on liikidest kaitseväärtusena nimetatud ainult linnud, kuid kaitsekorralduskava seab eesmärgid ka mõnedele taime- ja kalaliikidele.</t>
  </si>
  <si>
    <t>Teadaolevalt ei ole selliseid tegevusi tehtud</t>
  </si>
  <si>
    <t>Kaitsekorralduskavas on kõikide kaitseväärtuste survetegurid (kavas kasutatakse mõisteid ohutegur ja mõjutegur) välja toodud. Kuna kava on tehtud Natura alale, mis hõlmab mitut siseriiklikku kaitseala, ei ole võimalik eristada konkreetselt hoiualal mõjuvaid survetegureid. Siiski loeb hindaja tegurid kindlaks tehtuks, sest suures osas on need olenemata asukohast samad.</t>
  </si>
  <si>
    <t>Lindude puhul võib olulisuse ja ulatuse lugeda kindlaks määratuks. Elupaikade survetegurid on enamasti üldised kirjeldused.</t>
  </si>
  <si>
    <t>pärandniitude hoolduse lakkamine</t>
  </si>
  <si>
    <t>pesitsevate lindude häirimine inimeste poolt (laidude külastamine, veesõidukitega lähedalt mööda sõitmine)</t>
  </si>
  <si>
    <t>kaitsekorralduskava, KESE</t>
  </si>
  <si>
    <t>linnupesade rüüstamine väikekiskjate ja vareste poolt</t>
  </si>
  <si>
    <t>lindude pesitsusaladele ja elupaigatüüpidele suvilate, varjualuste ehitamine</t>
  </si>
  <si>
    <t>ranniku- ja mereelupaikadel tormid, jää kulutav tegevus, eutrofeerumine, kliimamuutusest tingitud muutused</t>
  </si>
  <si>
    <t>Kuna kaitsekorralduskava on koostatud Natura ala kohta, mis hõlmab mitut siseriiklikku kaitseala, ei ole võimalik eristada hoiualale jäävat osa ja eesmärgid ei ole enamasti SMART.</t>
  </si>
  <si>
    <t>hindaja ja Keskkonnaameti piirkondliku looduskaitse planeerimise spetsialisti teadmised</t>
  </si>
  <si>
    <t>kaitsekorralduskava, Keskkonnaameti piirkondlik looduskaitse planeerimise spetsialist</t>
  </si>
  <si>
    <t>Keskkonnaameti dokumendihaldussüsteem</t>
  </si>
  <si>
    <t>Toimus 3 avalikku koosolekut.</t>
  </si>
  <si>
    <t>Keskkonnaameti dokumendihaldussüsteem, piirkondlik looduskaitse planeerimise spetsialist</t>
  </si>
  <si>
    <t>Konfliktid on seotud ehitustegevustega.</t>
  </si>
  <si>
    <t xml:space="preserve">Kaitsekorralduskavas ei planeerita selliseid tegevusi. </t>
  </si>
  <si>
    <t>Kaitsekorralduskavas on planeeritud väikekiskjate reguleerimine laidudel vastavalt vajadusele. Hindajale kättesaadavatest dokumentidest ei selgu, et seda vajadust hoiuala piires oleks. Väikekiskjaid on reguleeritud Kübassaare maastikukaitsealal.</t>
  </si>
  <si>
    <t>EELIS, KESE, Keskkonnaameti dokumendihaldussüsteem, piirkondlik looduskaitse planeerimise spetsialist</t>
  </si>
  <si>
    <t>Tegevuskava vaheanalüüsi pole tehtud, uut kaitsekorralduskava pole koostatud (on plaanis 2027. a), mõnede hoiualasse jäävate laidude maastikukaitsealasse arvamisega pole tegeletud.</t>
  </si>
  <si>
    <t>KESE, EELIS</t>
  </si>
  <si>
    <t>Riigi Teataja, kaitsekorralduskava, hindaja arvamus</t>
  </si>
  <si>
    <t>Kaitsekorralduskava ptk 5.1.4: "Hoiualal asuvad linnustiku jaoks olulisemad laiud – Aru saar, Mustakivi nasv (W poolne), Selkarelaid, Paelaid ja Kõiguste lahe laiud. Kaitseala režiim võimaldab vältida veemootorsõidukite kasutamist laidude vahetus läheduses pesitsusperioodil."</t>
  </si>
  <si>
    <t>Riigi Teataja, EELIS</t>
  </si>
  <si>
    <t>Kaitsekorralduskava on koostatud Natura alale, mis hõlmab mitut siseriiklikku kaitseala. Kavas on üpris põhjalikud kirjeldused kogu Natura ala kohta, kuid ei ole eristatav ainult maastikukaitseala osa. Mõnede liikide seisundi kirjelduses on kirjas, et nende kohta on andmeid vähe või puuduvad.</t>
  </si>
  <si>
    <t>Elupaigatüüpide eesmärk kaitsekorralduskavas on olemasoleva pindala säilitamine või minimaalne hektarite arv, mis peab olema heas seisundis. Kuigi kaitsekorralduskavas pole eristatav hoiuala osa, on koos EELISe andmetega võimalik see välja võtta. Seetõttu loeb hindaja eesmärgi määratuks. Lindude eesmärkides pole samuti eristatav hoiuala osa, kuid kuna need on üldised eesmärgid, mis kehtivad olenemata konkreetsest asukohast (nt elu- ja toitumispaigad säilinud, häirimine minimaalne jms), loeb hindaja ka need määratuks.</t>
  </si>
  <si>
    <t>Vajalik on pärandniitude taastamine ja hooldamine ning väikekiskjate arvukuse reguleerimine lindude kaitseks.</t>
  </si>
  <si>
    <t>Mõned meetmed käsitlevad seda, mida ei tohi teha, mõned on üldised seaduste järgimise meetmed jms.</t>
  </si>
  <si>
    <t>Piisav teave on olemas maismaaelupaikade kohta, niidurüdi ja mõnede väikesaarte haudelindude kohta.</t>
  </si>
  <si>
    <t>EELIS, KESE, hindaja arvamus</t>
  </si>
  <si>
    <t>EELIS, piirkondlik looduskaitse planeerimise spetsialist</t>
  </si>
  <si>
    <t>Pärast merikotka kolimist kinnikasvanud (metsastunud) pärandniidule, otsustati niitu mitte taastada.</t>
  </si>
  <si>
    <t>piirkondlik looduskaitse planeerimise spetsialist</t>
  </si>
  <si>
    <t>Ei olda rahul, kui Keskkonnaamet ei anna kooskõlastust ehitamiseks elupaigatüübile.</t>
  </si>
  <si>
    <t>Kaitsekorralduskavas ei planeerita selliseid tegevusi. Planeeritud on rannikulõugaste äärtes roostiku tõrjumine ja karjatamine kohtades, mis on ümbritsetud rannaniiduga. Hindaja arvestab need tegevused rannaniitude taastamise hulka.</t>
  </si>
  <si>
    <t>Tegemata on erinevad linnustiku inventuurid (v.a riiklik seire) ja rendikarjade loomine rahaliste ressursside puudumise tõttu. Rendikarjade vajadus on tänapäevaks kadunud. Tegemata on kavade ja eeskirjadega seotud tegevused aja- ja inimressursi puudumise tõttu.</t>
  </si>
  <si>
    <t>külastustaristu virtuaalkontor</t>
  </si>
  <si>
    <t>Hoiuala on tähistatud.</t>
  </si>
  <si>
    <t>Kaitseväärtuste hulka tuleks lisada merikotkas, kaaluda II kategooria taimeliikide (nt kauni kuldkinga, emaputke, hariliku muguljuure) lisamist. Elupaigatüüpidest lisada puiskarjamaad (9070), mida 2025. a inventuuri järgi on alal ligi 160 ha.</t>
  </si>
  <si>
    <t>Muud tähelepanekud puuduvad.</t>
  </si>
  <si>
    <t>Andmed kaitsekorralduskavas on esitatud Natura ala mitte hoiuala kohta. Enamasti on üldised kirjeldused. Paljude kaitseväärtusteks olevate lindude kohta polnudki täpseid asukoha, arvukuse jms andmeid saada. Erandiks on niidurüdi, kelle andmed on kvaliteetsed ja usaldusväärsed.</t>
  </si>
  <si>
    <t xml:space="preserve">Tehtud on haudelinnustiku seiret ja talvist merelindude loendust. Paljude kaitseväärtuseks olevate linnuliikide kohta siiski hoiualapõhised andmed puuduvad, kavandatud alapõhiseid inveentuure pole tehtud. </t>
  </si>
  <si>
    <t>Linnuliikide kaitse-eesmärkide täitmise suunas liikumise hindamiseks on vajalik süstemaatilisem võrreldava info kogumine kogu hoiuala piires, st teha ära kavandatud invetnuurid.</t>
  </si>
  <si>
    <t xml:space="preserve">Kaitsekorralduskava on koostatud Natura alale, mis hõlmab mitut siseriiklikku kaitseala ja pole võimalik kindlaks teha, kui palju taastamistest on kavandatud hoiualale.  Taastatud on ligikaudu 500 ha pärandniite. Arvestades, et  2025. a hooldati 40% kõikidest pärandniitudest, võib eeldada, et üle poole vajavad veel rohkemat või vähemat taastamist. </t>
  </si>
  <si>
    <t>Kaitsekorralduskavas ei ole kirjas, mitu ha pärandniite peab olema kaitsekorraldusperioodi lõpuks hoolduses, pindalad on antud vaid mõnede niidutüüpide kohta, kuid ka neil ei ole eristatav, kui palju sellest on hoiuala osa. Vastamisel on hindaja arvestanud, et  2025. a inventuuri alusel on hoiualal kaardistatud u 2344 ha ja hoolduses u 950 ha (40%) pärandniite. Siiski väärib märkimist, et hooldatavate alade pindala on oluliselt tõusnud: kaitsekorraldusperioodi algul  2013. a hooldati ligi 650 ha ja 2025. a 950 ha. Hooldatavate alade pindala tõus on peamiselt rannaniitude ja loopealsete arvel.</t>
  </si>
  <si>
    <t>Kaitseväärtuseks on 19 elupaigatüüpi, millest 12 seisundi võib lugeda stabiilseks või paranenuks.</t>
  </si>
  <si>
    <t>Rannikuelupaikade põhjus on ebapiisav andmestik, vajalik on kinnitada nende inventeerimise juhis ja teha hoiualal ülepinnaline inventuur. Puisniitude seisund on halvenenud hooldamata jätmise tõttu. Sageli ala oma looduskaitselist väärtust kaotanud ei ole, vaid on kujunenud teiseks elupaigatüübiks. Hoiualal on veel alles 2,2 ha puisniite, mis nende säilimiseks tuleb hooldusesse võtta. Ka teiste pärandniitude halvenemise põhjus on hoolduse lakkamine. Pärandniitudest paranenuks võib lugeda vaid rannaniitude ja alvarite seisundi, mida on aasta aastalt hakatud hooldama järjest suuremal pindalal.</t>
  </si>
  <si>
    <t>Halvenenuks loeb hindaja nende pärandniitude seisundi, millest hooldatakse vaid väikest osa. Sellised on kadastikud (5130),  kuivad niidud lubjarikkal mullal (6210), sinihelmikaniidud (6410) ja puisniidud (6530*). Kuigi mõnede niidutüüpide pindala EELISes on suurenenud, ei anna see põhjust lugeda niidutüübi seisundit tervikuna parananenuks, sest pigem on suurenemine täpsema inventuuri tulemus (varasem valemäärang). Puisniitude pindala on võrreldes kaitsekorraldsuperioodiga vähenenud 49 ha-lt 2,2 ha-le. Osaliselt on endised puisniidud kujunenud juba metsaelupaigaks, osaliselt on need puiskarjamaad. Seisundi hinnanguks ja selle muutuse hindamiseks vajalike andmete puudulikkuse tõttu tuleb arvata halvenenuks ka esmaste rannavallide (1210), püsitaimestuga kivirandade (1220) ning väikesaarte ja laidude (1620) seisund.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</si>
</sst>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
    <numFmt numFmtId="165"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2">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165" fontId="30" fillId="0" borderId="29" xfId="30" applyNumberFormat="1" applyFont="1" applyBorder="1" applyAlignment="1">
      <alignment horizontal="left" vertical="center" wrapText="1"/>
    </xf>
    <xf numFmtId="0" fontId="28" fillId="68" borderId="0" xfId="0" applyFont="1" applyFill="1" applyAlignment="1">
      <alignment horizontal="center" vertical="center"/>
    </xf>
    <xf numFmtId="0" fontId="28" fillId="68" borderId="0" xfId="0" applyFont="1" applyFill="1" applyAlignment="1">
      <alignment horizontal="left" vertical="center"/>
    </xf>
    <xf numFmtId="0" fontId="28" fillId="68" borderId="0" xfId="0" applyFont="1" applyFill="1" applyAlignment="1">
      <alignment vertical="center" wrapText="1"/>
    </xf>
    <xf numFmtId="0" fontId="41" fillId="68" borderId="0" xfId="0" applyFont="1" applyFill="1" applyAlignment="1">
      <alignment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xf numFmtId="0" fontId="30" fillId="68" borderId="30" xfId="30" applyFont="1" applyFill="1" applyBorder="1" applyAlignment="1">
      <alignment horizontal="center" vertical="center" wrapText="1"/>
    </xf>
    <xf numFmtId="0" fontId="30" fillId="68" borderId="30" xfId="30" applyFont="1" applyFill="1" applyBorder="1" applyAlignment="1">
      <alignment horizontal="left"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79">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78"/>
      <tableStyleElement type="headerRow" dxfId="377"/>
      <tableStyleElement type="totalRow" dxfId="376"/>
      <tableStyleElement type="firstColumn" dxfId="375"/>
      <tableStyleElement type="lastColumn" dxfId="374"/>
      <tableStyleElement type="secondRowStripe" dxfId="373"/>
      <tableStyleElement type="secondColumnStripe" dxfId="372"/>
    </tableStyle>
    <tableStyle name="E_Table2_Green" pivot="0" count="7" xr9:uid="{00000000-0011-0000-FFFF-FFFF01000000}">
      <tableStyleElement type="wholeTable" dxfId="371"/>
      <tableStyleElement type="headerRow" dxfId="370"/>
      <tableStyleElement type="totalRow" dxfId="369"/>
      <tableStyleElement type="firstColumn" dxfId="368"/>
      <tableStyleElement type="lastColumn" dxfId="367"/>
      <tableStyleElement type="secondRowStripe" dxfId="366"/>
      <tableStyleElement type="secondColumnStripe" dxfId="36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Kahtla-Kübassaare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364" dataDxfId="363" totalsRowDxfId="362">
  <autoFilter ref="A1:F55" xr:uid="{F7A26227-6132-4252-9079-1CAA26291158}"/>
  <tableColumns count="6">
    <tableColumn id="1" xr3:uid="{F381E145-5FF8-43F7-9493-D68D73AE89D0}" name="Küsimuse nr" dataDxfId="361" totalsRowDxfId="360"/>
    <tableColumn id="6" xr3:uid="{D502EFAE-3856-4821-B6EB-F8EEC18B1F4F}" name="Valdkond" dataDxfId="359" totalsRowDxfId="358"/>
    <tableColumn id="5" xr3:uid="{CFA8B89A-68B0-4077-86BC-A70CCBDAB396}" name="Teema" dataDxfId="357" totalsRowDxfId="356"/>
    <tableColumn id="2" xr3:uid="{2690E62C-A214-4FC0-83C6-0F816EC27CFC}" name="Küsimus" dataDxfId="355" totalsRowDxfId="354"/>
    <tableColumn id="3" xr3:uid="{1AE5BBFA-32EA-4782-800B-09D0FFF0B969}" name="Max skoor" totalsRowFunction="custom" dataDxfId="353" totalsRowDxfId="352">
      <totalsRowFormula>SUM(Tabel1[Max skoor])</totalsRowFormula>
    </tableColumn>
    <tableColumn id="4" xr3:uid="{A9D5FA47-54A4-437B-A7A7-4393EF8A8407}" name="Hindamise skoor" totalsRowFunction="custom" dataDxfId="351" totalsRowDxfId="350">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349" dataDxfId="347" headerRowBorderDxfId="348" tableBorderDxfId="346" totalsRowBorderDxfId="345">
  <autoFilter ref="A3:G57" xr:uid="{3EEC79C7-2A45-49C1-824D-8F81ACBF099B}"/>
  <tableColumns count="7">
    <tableColumn id="1" xr3:uid="{DAFE6776-0BBF-4284-9265-C280DFCC4AD3}" name="Küsimuse nr" dataDxfId="344"/>
    <tableColumn id="7" xr3:uid="{AF7CC00B-579B-4C7F-AF6D-DE3A2D2A6F8F}" name="Valdkond" dataDxfId="343"/>
    <tableColumn id="6" xr3:uid="{C53C7C3E-313D-4E63-B804-E84E56E61547}" name="Teema" dataDxfId="342"/>
    <tableColumn id="2" xr3:uid="{79E244D8-CBAD-48D0-B456-F0E1E47DFB6B}" name="Küsimus" dataDxfId="341"/>
    <tableColumn id="3" xr3:uid="{71E394DD-754B-4946-9084-7A7E1BEFB868}" name="Vastus" dataDxfId="340"/>
    <tableColumn id="4" xr3:uid="{86DF6E66-5C4B-4E69-905C-766A4A472070}" name="Vastamisel kasutatud andmeallikas" dataDxfId="339"/>
    <tableColumn id="5" xr3:uid="{0EB3D98C-D3E1-4E36-9803-2B6424BE196C}" name="Selgitused, lisainfo/_x000a_vastuse põhjendus" dataDxfId="338"/>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81" t="s">
        <v>0</v>
      </c>
      <c r="C3" s="181"/>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1"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467</v>
      </c>
    </row>
    <row r="7" spans="2:4" ht="13.8" x14ac:dyDescent="0.3">
      <c r="B7" s="37" t="s">
        <v>60</v>
      </c>
      <c r="C7" s="175" t="s">
        <v>468</v>
      </c>
    </row>
    <row r="8" spans="2:4" ht="13.2" x14ac:dyDescent="0.3">
      <c r="B8" s="37" t="s">
        <v>61</v>
      </c>
      <c r="C8" s="36" t="s">
        <v>469</v>
      </c>
    </row>
    <row r="9" spans="2:4" ht="13.2" x14ac:dyDescent="0.3">
      <c r="B9" s="37" t="s">
        <v>62</v>
      </c>
      <c r="C9" s="36">
        <v>2006</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t="s">
        <v>103</v>
      </c>
    </row>
    <row r="14" spans="2:4" ht="13.2" x14ac:dyDescent="0.3">
      <c r="B14" s="65" t="s">
        <v>67</v>
      </c>
      <c r="C14" s="37" t="s">
        <v>103</v>
      </c>
    </row>
    <row r="15" spans="2:4" ht="13.2" x14ac:dyDescent="0.3">
      <c r="B15" s="65" t="s">
        <v>68</v>
      </c>
      <c r="C15" s="37" t="s">
        <v>103</v>
      </c>
    </row>
    <row r="16" spans="2:4" ht="13.2" x14ac:dyDescent="0.3">
      <c r="B16" s="65" t="s">
        <v>69</v>
      </c>
      <c r="C16" s="37" t="s">
        <v>103</v>
      </c>
    </row>
    <row r="17" spans="2:4" ht="13.2" x14ac:dyDescent="0.3">
      <c r="B17" s="37" t="s">
        <v>70</v>
      </c>
      <c r="C17" s="37" t="s">
        <v>470</v>
      </c>
      <c r="D17" s="63"/>
    </row>
    <row r="18" spans="2:4" ht="13.2" x14ac:dyDescent="0.3">
      <c r="B18" s="37" t="s">
        <v>71</v>
      </c>
      <c r="C18" s="37" t="s">
        <v>471</v>
      </c>
    </row>
    <row r="19" spans="2:4" ht="13.2" x14ac:dyDescent="0.3">
      <c r="B19" s="37" t="s">
        <v>72</v>
      </c>
      <c r="C19" s="37" t="s">
        <v>472</v>
      </c>
    </row>
    <row r="20" spans="2:4" ht="13.2" x14ac:dyDescent="0.3">
      <c r="B20" s="37" t="s">
        <v>73</v>
      </c>
      <c r="C20" s="176">
        <v>13509.9</v>
      </c>
    </row>
    <row r="21" spans="2:4" ht="13.2" x14ac:dyDescent="0.3">
      <c r="B21" s="37" t="s">
        <v>74</v>
      </c>
      <c r="C21" s="37">
        <v>3310.7</v>
      </c>
    </row>
    <row r="22" spans="2:4" ht="13.2" x14ac:dyDescent="0.3">
      <c r="B22" s="37" t="s">
        <v>75</v>
      </c>
      <c r="C22" s="37">
        <v>2460.4</v>
      </c>
    </row>
    <row r="23" spans="2:4" ht="39.6" x14ac:dyDescent="0.3">
      <c r="B23" s="37" t="s">
        <v>76</v>
      </c>
      <c r="C23" s="37" t="s">
        <v>473</v>
      </c>
    </row>
    <row r="24" spans="2:4" ht="13.2" x14ac:dyDescent="0.3">
      <c r="B24" s="37" t="s">
        <v>77</v>
      </c>
      <c r="C24" s="37" t="s">
        <v>474</v>
      </c>
    </row>
    <row r="25" spans="2:4" ht="13.2" x14ac:dyDescent="0.3">
      <c r="B25" s="37" t="s">
        <v>78</v>
      </c>
      <c r="C25" s="37" t="s">
        <v>475</v>
      </c>
    </row>
    <row r="26" spans="2:4" ht="13.2" x14ac:dyDescent="0.3">
      <c r="B26" s="37" t="s">
        <v>454</v>
      </c>
      <c r="C26" s="37">
        <f ca="1">YEAR(TODAY())</f>
        <v>2026</v>
      </c>
    </row>
    <row r="27" spans="2:4" ht="52.8" x14ac:dyDescent="0.3">
      <c r="B27" s="37" t="s">
        <v>403</v>
      </c>
      <c r="C27" s="39">
        <v>46181</v>
      </c>
    </row>
    <row r="28" spans="2:4" ht="13.2" x14ac:dyDescent="0.3">
      <c r="B28" s="37" t="s">
        <v>79</v>
      </c>
      <c r="C28" s="36"/>
    </row>
    <row r="29" spans="2:4" ht="39.75" customHeight="1" x14ac:dyDescent="0.3">
      <c r="B29" s="37" t="s">
        <v>80</v>
      </c>
      <c r="C29" s="36" t="s">
        <v>476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F191" activePane="bottomRight" state="frozen"/>
      <selection pane="topRight" activeCell="D1" sqref="D1"/>
      <selection pane="bottomLeft" activeCell="A2" sqref="A2"/>
      <selection pane="bottomRight" activeCell="K195" sqref="K195"/>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82" t="s">
        <v>90</v>
      </c>
      <c r="B2" s="182" t="s">
        <v>90</v>
      </c>
      <c r="C2" s="196">
        <v>0</v>
      </c>
      <c r="D2" s="199" t="s">
        <v>91</v>
      </c>
      <c r="E2" s="207" t="s">
        <v>92</v>
      </c>
      <c r="F2" s="203" t="s">
        <v>93</v>
      </c>
      <c r="G2" s="217" t="s">
        <v>94</v>
      </c>
      <c r="H2" s="100" t="s">
        <v>95</v>
      </c>
      <c r="I2" s="5">
        <v>0</v>
      </c>
      <c r="J2" s="72" t="b">
        <v>0</v>
      </c>
      <c r="K2" s="6"/>
      <c r="L2" s="57"/>
    </row>
    <row r="3" spans="1:12" s="14" customFormat="1" ht="45" customHeight="1" x14ac:dyDescent="0.3">
      <c r="A3" s="183"/>
      <c r="B3" s="183"/>
      <c r="C3" s="197"/>
      <c r="D3" s="201"/>
      <c r="E3" s="209"/>
      <c r="F3" s="205"/>
      <c r="G3" s="218"/>
      <c r="H3" s="7" t="s">
        <v>96</v>
      </c>
      <c r="I3" s="8">
        <v>1</v>
      </c>
      <c r="J3" s="73" t="b">
        <v>0</v>
      </c>
      <c r="K3" s="9"/>
      <c r="L3" s="57"/>
    </row>
    <row r="4" spans="1:12" s="14" customFormat="1" ht="26.25" customHeight="1" x14ac:dyDescent="0.3">
      <c r="A4" s="183"/>
      <c r="B4" s="183"/>
      <c r="C4" s="197"/>
      <c r="D4" s="201"/>
      <c r="E4" s="209"/>
      <c r="F4" s="205"/>
      <c r="G4" s="218"/>
      <c r="H4" s="7" t="s">
        <v>97</v>
      </c>
      <c r="I4" s="8">
        <v>1</v>
      </c>
      <c r="J4" s="73" t="b">
        <v>0</v>
      </c>
      <c r="K4" s="9"/>
      <c r="L4" s="57"/>
    </row>
    <row r="5" spans="1:12" s="14" customFormat="1" ht="26.4" x14ac:dyDescent="0.3">
      <c r="A5" s="183"/>
      <c r="B5" s="183"/>
      <c r="C5" s="197"/>
      <c r="D5" s="201"/>
      <c r="E5" s="209"/>
      <c r="F5" s="205"/>
      <c r="G5" s="218"/>
      <c r="H5" s="7" t="s">
        <v>98</v>
      </c>
      <c r="I5" s="8">
        <v>2</v>
      </c>
      <c r="J5" s="73" t="b">
        <v>0</v>
      </c>
      <c r="K5" s="9"/>
      <c r="L5" s="57"/>
    </row>
    <row r="6" spans="1:12" s="14" customFormat="1" ht="39.6" x14ac:dyDescent="0.3">
      <c r="A6" s="183"/>
      <c r="B6" s="183"/>
      <c r="C6" s="197"/>
      <c r="D6" s="201"/>
      <c r="E6" s="209"/>
      <c r="F6" s="205"/>
      <c r="G6" s="218"/>
      <c r="H6" s="7" t="s">
        <v>99</v>
      </c>
      <c r="I6" s="8">
        <v>2</v>
      </c>
      <c r="J6" s="73" t="b">
        <v>0</v>
      </c>
      <c r="K6" s="9"/>
      <c r="L6" s="57"/>
    </row>
    <row r="7" spans="1:12" s="14" customFormat="1" x14ac:dyDescent="0.3">
      <c r="A7" s="183"/>
      <c r="B7" s="183"/>
      <c r="C7" s="197"/>
      <c r="D7" s="201"/>
      <c r="E7" s="209"/>
      <c r="F7" s="205"/>
      <c r="G7" s="218"/>
      <c r="H7" s="7" t="s">
        <v>100</v>
      </c>
      <c r="I7" s="8">
        <v>3</v>
      </c>
      <c r="J7" s="73" t="b">
        <v>0</v>
      </c>
      <c r="K7" s="9"/>
      <c r="L7" s="57"/>
    </row>
    <row r="8" spans="1:12" s="14" customFormat="1" ht="39.6" x14ac:dyDescent="0.3">
      <c r="A8" s="183"/>
      <c r="B8" s="183"/>
      <c r="C8" s="197"/>
      <c r="D8" s="201"/>
      <c r="E8" s="209"/>
      <c r="F8" s="205"/>
      <c r="G8" s="218"/>
      <c r="H8" s="7" t="s">
        <v>101</v>
      </c>
      <c r="I8" s="8">
        <v>3</v>
      </c>
      <c r="J8" s="73" t="b">
        <v>1</v>
      </c>
      <c r="K8" s="9" t="s">
        <v>288</v>
      </c>
      <c r="L8" s="57"/>
    </row>
    <row r="9" spans="1:12" s="14" customFormat="1" ht="26.4" x14ac:dyDescent="0.3">
      <c r="A9" s="184"/>
      <c r="B9" s="184"/>
      <c r="C9" s="198"/>
      <c r="D9" s="202"/>
      <c r="E9" s="210"/>
      <c r="F9" s="206"/>
      <c r="G9" s="219"/>
      <c r="H9" s="101" t="s">
        <v>102</v>
      </c>
      <c r="I9" s="11" t="s">
        <v>385</v>
      </c>
      <c r="J9" s="74" t="b">
        <v>0</v>
      </c>
      <c r="K9" s="12"/>
      <c r="L9" s="58"/>
    </row>
    <row r="10" spans="1:12" s="14" customFormat="1" ht="27.75" customHeight="1" x14ac:dyDescent="0.3">
      <c r="A10" s="182" t="s">
        <v>104</v>
      </c>
      <c r="B10" s="182" t="s">
        <v>105</v>
      </c>
      <c r="C10" s="196" t="s">
        <v>106</v>
      </c>
      <c r="D10" s="254" t="s">
        <v>107</v>
      </c>
      <c r="E10" s="185" t="s">
        <v>108</v>
      </c>
      <c r="F10" s="182" t="s">
        <v>93</v>
      </c>
      <c r="G10" s="182" t="s">
        <v>109</v>
      </c>
      <c r="H10" s="100" t="s">
        <v>110</v>
      </c>
      <c r="I10" s="5">
        <v>0</v>
      </c>
      <c r="J10" s="75" t="b">
        <v>0</v>
      </c>
      <c r="K10" s="17"/>
      <c r="L10" s="4"/>
    </row>
    <row r="11" spans="1:12" s="14" customFormat="1" ht="27.75" customHeight="1" x14ac:dyDescent="0.3">
      <c r="A11" s="183"/>
      <c r="B11" s="183"/>
      <c r="C11" s="197"/>
      <c r="D11" s="238"/>
      <c r="E11" s="240"/>
      <c r="F11" s="183"/>
      <c r="G11" s="183"/>
      <c r="H11" s="7" t="s">
        <v>111</v>
      </c>
      <c r="I11" s="8">
        <v>1</v>
      </c>
      <c r="J11" s="76" t="b">
        <v>0</v>
      </c>
      <c r="K11" s="15"/>
      <c r="L11" s="7"/>
    </row>
    <row r="12" spans="1:12" s="14" customFormat="1" ht="27.75" customHeight="1" x14ac:dyDescent="0.3">
      <c r="A12" s="183"/>
      <c r="B12" s="183"/>
      <c r="C12" s="197"/>
      <c r="D12" s="238"/>
      <c r="E12" s="240"/>
      <c r="F12" s="183"/>
      <c r="G12" s="183"/>
      <c r="H12" s="7" t="s">
        <v>112</v>
      </c>
      <c r="I12" s="8">
        <v>2</v>
      </c>
      <c r="J12" s="76" t="b">
        <v>1</v>
      </c>
      <c r="K12" s="15" t="s">
        <v>485</v>
      </c>
      <c r="L12" s="4" t="s">
        <v>517</v>
      </c>
    </row>
    <row r="13" spans="1:12" s="14" customFormat="1" ht="27.75" customHeight="1" x14ac:dyDescent="0.3">
      <c r="A13" s="183"/>
      <c r="B13" s="183"/>
      <c r="C13" s="197"/>
      <c r="D13" s="238"/>
      <c r="E13" s="240"/>
      <c r="F13" s="183"/>
      <c r="G13" s="183"/>
      <c r="H13" s="7" t="s">
        <v>113</v>
      </c>
      <c r="I13" s="8">
        <v>3</v>
      </c>
      <c r="J13" s="76" t="b">
        <v>0</v>
      </c>
      <c r="K13" s="15"/>
      <c r="L13" s="7"/>
    </row>
    <row r="14" spans="1:12" s="14" customFormat="1" ht="117.75" customHeight="1" x14ac:dyDescent="0.3">
      <c r="A14" s="184"/>
      <c r="B14" s="184"/>
      <c r="C14" s="198"/>
      <c r="D14" s="255"/>
      <c r="E14" s="187"/>
      <c r="F14" s="184"/>
      <c r="G14" s="184"/>
      <c r="H14" s="101" t="s">
        <v>383</v>
      </c>
      <c r="I14" s="11" t="s">
        <v>385</v>
      </c>
      <c r="J14" s="77" t="b">
        <v>0</v>
      </c>
      <c r="K14" s="18"/>
      <c r="L14" s="10"/>
    </row>
    <row r="15" spans="1:12" s="14" customFormat="1" ht="27.75" customHeight="1" x14ac:dyDescent="0.3">
      <c r="A15" s="182" t="s">
        <v>104</v>
      </c>
      <c r="B15" s="182" t="s">
        <v>105</v>
      </c>
      <c r="C15" s="196" t="s">
        <v>114</v>
      </c>
      <c r="D15" s="199" t="s">
        <v>115</v>
      </c>
      <c r="E15" s="185" t="s">
        <v>116</v>
      </c>
      <c r="F15" s="203" t="s">
        <v>93</v>
      </c>
      <c r="G15" s="182" t="s">
        <v>94</v>
      </c>
      <c r="H15" s="100" t="s">
        <v>117</v>
      </c>
      <c r="I15" s="5">
        <v>0</v>
      </c>
      <c r="J15" s="75" t="b">
        <v>0</v>
      </c>
      <c r="K15" s="17"/>
      <c r="L15" s="4"/>
    </row>
    <row r="16" spans="1:12" s="14" customFormat="1" ht="27.75" customHeight="1" x14ac:dyDescent="0.3">
      <c r="A16" s="183"/>
      <c r="B16" s="183"/>
      <c r="C16" s="197"/>
      <c r="D16" s="201"/>
      <c r="E16" s="240"/>
      <c r="F16" s="205"/>
      <c r="G16" s="183"/>
      <c r="H16" s="7" t="s">
        <v>111</v>
      </c>
      <c r="I16" s="8">
        <v>1</v>
      </c>
      <c r="J16" s="76" t="b">
        <v>0</v>
      </c>
      <c r="K16" s="15"/>
      <c r="L16" s="179"/>
    </row>
    <row r="17" spans="1:12" s="14" customFormat="1" ht="27.75" customHeight="1" x14ac:dyDescent="0.3">
      <c r="A17" s="183"/>
      <c r="B17" s="183"/>
      <c r="C17" s="197"/>
      <c r="D17" s="201"/>
      <c r="E17" s="240"/>
      <c r="F17" s="205"/>
      <c r="G17" s="183"/>
      <c r="H17" s="7" t="s">
        <v>112</v>
      </c>
      <c r="I17" s="8">
        <v>2</v>
      </c>
      <c r="J17" s="76" t="b">
        <v>0</v>
      </c>
      <c r="K17" s="15"/>
      <c r="L17" s="179"/>
    </row>
    <row r="18" spans="1:12" s="14" customFormat="1" ht="27.75" customHeight="1" x14ac:dyDescent="0.3">
      <c r="A18" s="183"/>
      <c r="B18" s="183"/>
      <c r="C18" s="197"/>
      <c r="D18" s="201"/>
      <c r="E18" s="240"/>
      <c r="F18" s="205"/>
      <c r="G18" s="183"/>
      <c r="H18" s="7" t="s">
        <v>113</v>
      </c>
      <c r="I18" s="8">
        <v>3</v>
      </c>
      <c r="J18" s="78" t="b">
        <v>1</v>
      </c>
      <c r="K18" s="15" t="s">
        <v>488</v>
      </c>
      <c r="L18" s="7" t="s">
        <v>487</v>
      </c>
    </row>
    <row r="19" spans="1:12" s="14" customFormat="1" ht="102" customHeight="1" x14ac:dyDescent="0.3">
      <c r="A19" s="184"/>
      <c r="B19" s="184"/>
      <c r="C19" s="198"/>
      <c r="D19" s="202"/>
      <c r="E19" s="187"/>
      <c r="F19" s="206"/>
      <c r="G19" s="184"/>
      <c r="H19" s="101" t="s">
        <v>384</v>
      </c>
      <c r="I19" s="11" t="s">
        <v>385</v>
      </c>
      <c r="J19" s="77" t="b">
        <v>0</v>
      </c>
      <c r="K19" s="18"/>
      <c r="L19" s="10"/>
    </row>
    <row r="20" spans="1:12" s="14" customFormat="1" ht="39.6" x14ac:dyDescent="0.3">
      <c r="A20" s="182" t="s">
        <v>104</v>
      </c>
      <c r="B20" s="182" t="s">
        <v>105</v>
      </c>
      <c r="C20" s="196" t="s">
        <v>118</v>
      </c>
      <c r="D20" s="199" t="s">
        <v>462</v>
      </c>
      <c r="E20" s="207" t="s">
        <v>120</v>
      </c>
      <c r="F20" s="203" t="s">
        <v>93</v>
      </c>
      <c r="G20" s="182" t="s">
        <v>94</v>
      </c>
      <c r="H20" s="4" t="s">
        <v>121</v>
      </c>
      <c r="I20" s="5">
        <v>0</v>
      </c>
      <c r="J20" s="75" t="b">
        <v>0</v>
      </c>
      <c r="K20" s="17"/>
      <c r="L20" s="4"/>
    </row>
    <row r="21" spans="1:12" s="14" customFormat="1" ht="105.6" x14ac:dyDescent="0.3">
      <c r="A21" s="183"/>
      <c r="B21" s="183"/>
      <c r="C21" s="197"/>
      <c r="D21" s="201"/>
      <c r="E21" s="209"/>
      <c r="F21" s="205"/>
      <c r="G21" s="183"/>
      <c r="H21" s="7" t="s">
        <v>122</v>
      </c>
      <c r="I21" s="8">
        <v>1</v>
      </c>
      <c r="J21" s="76" t="b">
        <v>1</v>
      </c>
      <c r="K21" s="15" t="s">
        <v>485</v>
      </c>
      <c r="L21" s="7" t="s">
        <v>533</v>
      </c>
    </row>
    <row r="22" spans="1:12" s="14" customFormat="1" ht="39.6" x14ac:dyDescent="0.3">
      <c r="A22" s="183"/>
      <c r="B22" s="183"/>
      <c r="C22" s="197"/>
      <c r="D22" s="201"/>
      <c r="E22" s="209"/>
      <c r="F22" s="205"/>
      <c r="G22" s="183"/>
      <c r="H22" s="7" t="s">
        <v>123</v>
      </c>
      <c r="I22" s="8">
        <v>2</v>
      </c>
      <c r="J22" s="76" t="b">
        <v>0</v>
      </c>
      <c r="K22" s="15"/>
      <c r="L22" s="7"/>
    </row>
    <row r="23" spans="1:12" s="14" customFormat="1" ht="39.6" x14ac:dyDescent="0.3">
      <c r="A23" s="183"/>
      <c r="B23" s="183"/>
      <c r="C23" s="197"/>
      <c r="D23" s="201"/>
      <c r="E23" s="209"/>
      <c r="F23" s="205"/>
      <c r="G23" s="183"/>
      <c r="H23" s="7" t="s">
        <v>124</v>
      </c>
      <c r="I23" s="8">
        <v>3</v>
      </c>
      <c r="J23" s="76" t="b">
        <v>0</v>
      </c>
      <c r="K23" s="15"/>
      <c r="L23" s="7"/>
    </row>
    <row r="24" spans="1:12" s="14" customFormat="1" ht="26.4" x14ac:dyDescent="0.3">
      <c r="A24" s="184"/>
      <c r="B24" s="184"/>
      <c r="C24" s="198"/>
      <c r="D24" s="202"/>
      <c r="E24" s="210"/>
      <c r="F24" s="206"/>
      <c r="G24" s="184"/>
      <c r="H24" s="10" t="s">
        <v>125</v>
      </c>
      <c r="I24" s="11" t="s">
        <v>385</v>
      </c>
      <c r="J24" s="77" t="b">
        <v>0</v>
      </c>
      <c r="K24" s="18"/>
      <c r="L24" s="10"/>
    </row>
    <row r="25" spans="1:12" s="14" customFormat="1" ht="39.6" x14ac:dyDescent="0.3">
      <c r="A25" s="182" t="s">
        <v>104</v>
      </c>
      <c r="B25" s="182" t="s">
        <v>105</v>
      </c>
      <c r="C25" s="196" t="s">
        <v>126</v>
      </c>
      <c r="D25" s="199" t="s">
        <v>463</v>
      </c>
      <c r="E25" s="207" t="s">
        <v>128</v>
      </c>
      <c r="F25" s="203" t="s">
        <v>93</v>
      </c>
      <c r="G25" s="182" t="s">
        <v>94</v>
      </c>
      <c r="H25" s="4" t="s">
        <v>129</v>
      </c>
      <c r="I25" s="5">
        <v>0</v>
      </c>
      <c r="J25" s="75" t="b">
        <v>0</v>
      </c>
      <c r="K25" s="17"/>
      <c r="L25" s="4"/>
    </row>
    <row r="26" spans="1:12" s="14" customFormat="1" ht="39.6" x14ac:dyDescent="0.3">
      <c r="A26" s="183"/>
      <c r="B26" s="183"/>
      <c r="C26" s="197"/>
      <c r="D26" s="201"/>
      <c r="E26" s="209"/>
      <c r="F26" s="205"/>
      <c r="G26" s="183"/>
      <c r="H26" s="7" t="s">
        <v>122</v>
      </c>
      <c r="I26" s="8">
        <v>1</v>
      </c>
      <c r="J26" s="76" t="b">
        <v>0</v>
      </c>
      <c r="K26" s="15"/>
      <c r="L26" s="15"/>
    </row>
    <row r="27" spans="1:12" s="14" customFormat="1" ht="39.6" x14ac:dyDescent="0.3">
      <c r="A27" s="183"/>
      <c r="B27" s="183"/>
      <c r="C27" s="197"/>
      <c r="D27" s="201"/>
      <c r="E27" s="209"/>
      <c r="F27" s="205"/>
      <c r="G27" s="183"/>
      <c r="H27" s="7" t="s">
        <v>123</v>
      </c>
      <c r="I27" s="8">
        <v>2</v>
      </c>
      <c r="J27" s="76" t="b">
        <v>1</v>
      </c>
      <c r="K27" s="15" t="s">
        <v>488</v>
      </c>
      <c r="L27" s="15"/>
    </row>
    <row r="28" spans="1:12" s="14" customFormat="1" ht="39.6" x14ac:dyDescent="0.3">
      <c r="A28" s="183"/>
      <c r="B28" s="183"/>
      <c r="C28" s="197"/>
      <c r="D28" s="201"/>
      <c r="E28" s="209"/>
      <c r="F28" s="205"/>
      <c r="G28" s="183"/>
      <c r="H28" s="7" t="s">
        <v>124</v>
      </c>
      <c r="I28" s="8">
        <v>3</v>
      </c>
      <c r="J28" s="76" t="b">
        <v>0</v>
      </c>
      <c r="K28" s="15"/>
      <c r="L28" s="7"/>
    </row>
    <row r="29" spans="1:12" s="14" customFormat="1" ht="26.4" x14ac:dyDescent="0.3">
      <c r="A29" s="184"/>
      <c r="B29" s="184"/>
      <c r="C29" s="198"/>
      <c r="D29" s="202"/>
      <c r="E29" s="210"/>
      <c r="F29" s="206"/>
      <c r="G29" s="184"/>
      <c r="H29" s="10" t="s">
        <v>125</v>
      </c>
      <c r="I29" s="11" t="s">
        <v>385</v>
      </c>
      <c r="J29" s="77" t="b">
        <v>0</v>
      </c>
      <c r="K29" s="18"/>
      <c r="L29" s="10"/>
    </row>
    <row r="30" spans="1:12" s="14" customFormat="1" ht="26.4" x14ac:dyDescent="0.3">
      <c r="A30" s="182" t="s">
        <v>104</v>
      </c>
      <c r="B30" s="182" t="s">
        <v>105</v>
      </c>
      <c r="C30" s="196" t="s">
        <v>130</v>
      </c>
      <c r="D30" s="199" t="s">
        <v>131</v>
      </c>
      <c r="E30" s="207" t="s">
        <v>132</v>
      </c>
      <c r="F30" s="203" t="s">
        <v>93</v>
      </c>
      <c r="G30" s="182" t="s">
        <v>94</v>
      </c>
      <c r="H30" s="4" t="s">
        <v>133</v>
      </c>
      <c r="I30" s="5">
        <v>0</v>
      </c>
      <c r="J30" s="75" t="b">
        <v>0</v>
      </c>
      <c r="K30" s="17"/>
      <c r="L30" s="4"/>
    </row>
    <row r="31" spans="1:12" s="14" customFormat="1" ht="39.6" x14ac:dyDescent="0.3">
      <c r="A31" s="183"/>
      <c r="B31" s="183"/>
      <c r="C31" s="197"/>
      <c r="D31" s="201"/>
      <c r="E31" s="209"/>
      <c r="F31" s="205"/>
      <c r="G31" s="183"/>
      <c r="H31" s="7" t="s">
        <v>134</v>
      </c>
      <c r="I31" s="8">
        <v>1</v>
      </c>
      <c r="J31" s="76" t="b">
        <v>0</v>
      </c>
      <c r="K31" s="15"/>
      <c r="L31" s="7"/>
    </row>
    <row r="32" spans="1:12" s="14" customFormat="1" ht="39.6" x14ac:dyDescent="0.3">
      <c r="A32" s="183"/>
      <c r="B32" s="183"/>
      <c r="C32" s="197"/>
      <c r="D32" s="201"/>
      <c r="E32" s="209"/>
      <c r="F32" s="205"/>
      <c r="G32" s="183"/>
      <c r="H32" s="7" t="s">
        <v>135</v>
      </c>
      <c r="I32" s="8">
        <v>2</v>
      </c>
      <c r="J32" s="78" t="b">
        <v>1</v>
      </c>
      <c r="K32" s="15" t="s">
        <v>485</v>
      </c>
      <c r="L32" s="7" t="s">
        <v>486</v>
      </c>
    </row>
    <row r="33" spans="1:12" s="14" customFormat="1" ht="26.4" x14ac:dyDescent="0.3">
      <c r="A33" s="184"/>
      <c r="B33" s="184"/>
      <c r="C33" s="198"/>
      <c r="D33" s="202"/>
      <c r="E33" s="210"/>
      <c r="F33" s="206"/>
      <c r="G33" s="184"/>
      <c r="H33" s="101" t="s">
        <v>136</v>
      </c>
      <c r="I33" s="16">
        <v>3</v>
      </c>
      <c r="J33" s="79" t="b">
        <v>0</v>
      </c>
      <c r="K33" s="16"/>
      <c r="L33" s="59"/>
    </row>
    <row r="34" spans="1:12" s="14" customFormat="1" x14ac:dyDescent="0.3">
      <c r="A34" s="182" t="s">
        <v>104</v>
      </c>
      <c r="B34" s="182" t="s">
        <v>105</v>
      </c>
      <c r="C34" s="196" t="s">
        <v>137</v>
      </c>
      <c r="D34" s="199" t="s">
        <v>138</v>
      </c>
      <c r="E34" s="207" t="s">
        <v>139</v>
      </c>
      <c r="F34" s="203" t="s">
        <v>93</v>
      </c>
      <c r="G34" s="182" t="s">
        <v>140</v>
      </c>
      <c r="H34" s="4" t="s">
        <v>141</v>
      </c>
      <c r="I34" s="5">
        <v>0</v>
      </c>
      <c r="J34" s="75" t="b">
        <v>0</v>
      </c>
      <c r="K34" s="17"/>
      <c r="L34" s="60"/>
    </row>
    <row r="35" spans="1:12" s="14" customFormat="1" ht="39.6" x14ac:dyDescent="0.3">
      <c r="A35" s="183"/>
      <c r="B35" s="183"/>
      <c r="C35" s="197"/>
      <c r="D35" s="201"/>
      <c r="E35" s="209"/>
      <c r="F35" s="205"/>
      <c r="G35" s="183"/>
      <c r="H35" s="7" t="s">
        <v>142</v>
      </c>
      <c r="I35" s="8">
        <v>1</v>
      </c>
      <c r="J35" s="76" t="b">
        <v>0</v>
      </c>
      <c r="K35" s="15"/>
      <c r="L35" s="61"/>
    </row>
    <row r="36" spans="1:12" s="14" customFormat="1" ht="79.2" x14ac:dyDescent="0.3">
      <c r="A36" s="183"/>
      <c r="B36" s="183"/>
      <c r="C36" s="197"/>
      <c r="D36" s="201"/>
      <c r="E36" s="209"/>
      <c r="F36" s="205"/>
      <c r="G36" s="183"/>
      <c r="H36" s="7" t="s">
        <v>143</v>
      </c>
      <c r="I36" s="8">
        <v>2</v>
      </c>
      <c r="J36" s="76" t="b">
        <v>1</v>
      </c>
      <c r="K36" s="62" t="s">
        <v>140</v>
      </c>
      <c r="L36" s="61" t="s">
        <v>534</v>
      </c>
    </row>
    <row r="37" spans="1:12" s="14" customFormat="1" x14ac:dyDescent="0.3">
      <c r="A37" s="184"/>
      <c r="B37" s="184"/>
      <c r="C37" s="198"/>
      <c r="D37" s="202"/>
      <c r="E37" s="210"/>
      <c r="F37" s="206"/>
      <c r="G37" s="184"/>
      <c r="H37" s="10" t="s">
        <v>144</v>
      </c>
      <c r="I37" s="11">
        <v>3</v>
      </c>
      <c r="J37" s="77" t="b">
        <v>0</v>
      </c>
      <c r="K37" s="18"/>
      <c r="L37" s="61"/>
    </row>
    <row r="38" spans="1:12" s="29" customFormat="1" ht="26.4" x14ac:dyDescent="0.3">
      <c r="A38" s="182" t="s">
        <v>104</v>
      </c>
      <c r="B38" s="182" t="s">
        <v>145</v>
      </c>
      <c r="C38" s="196" t="s">
        <v>146</v>
      </c>
      <c r="D38" s="199" t="s">
        <v>147</v>
      </c>
      <c r="E38" s="207" t="s">
        <v>148</v>
      </c>
      <c r="F38" s="256" t="s">
        <v>93</v>
      </c>
      <c r="G38" s="182" t="s">
        <v>94</v>
      </c>
      <c r="H38" s="100" t="s">
        <v>393</v>
      </c>
      <c r="I38" s="5">
        <v>0</v>
      </c>
      <c r="J38" s="75" t="b">
        <v>0</v>
      </c>
      <c r="K38" s="17"/>
      <c r="L38" s="4"/>
    </row>
    <row r="39" spans="1:12" s="29" customFormat="1" ht="52.8" x14ac:dyDescent="0.3">
      <c r="A39" s="183"/>
      <c r="B39" s="183"/>
      <c r="C39" s="197"/>
      <c r="D39" s="201"/>
      <c r="E39" s="209"/>
      <c r="F39" s="257"/>
      <c r="G39" s="183"/>
      <c r="H39" s="7" t="s">
        <v>149</v>
      </c>
      <c r="I39" s="8">
        <v>1</v>
      </c>
      <c r="J39" s="76" t="b">
        <v>0</v>
      </c>
      <c r="K39" s="15"/>
      <c r="L39" s="7"/>
    </row>
    <row r="40" spans="1:12" s="29" customFormat="1" ht="26.4" x14ac:dyDescent="0.3">
      <c r="A40" s="183"/>
      <c r="B40" s="183"/>
      <c r="C40" s="197"/>
      <c r="D40" s="201"/>
      <c r="E40" s="209"/>
      <c r="F40" s="257"/>
      <c r="G40" s="183"/>
      <c r="H40" s="7" t="s">
        <v>150</v>
      </c>
      <c r="I40" s="8">
        <v>1</v>
      </c>
      <c r="J40" s="76" t="b">
        <v>0</v>
      </c>
      <c r="K40" s="15"/>
      <c r="L40" s="7"/>
    </row>
    <row r="41" spans="1:12" s="29" customFormat="1" ht="26.4" x14ac:dyDescent="0.3">
      <c r="A41" s="183"/>
      <c r="B41" s="183"/>
      <c r="C41" s="197"/>
      <c r="D41" s="201"/>
      <c r="E41" s="209"/>
      <c r="F41" s="257"/>
      <c r="G41" s="183"/>
      <c r="H41" s="7" t="s">
        <v>151</v>
      </c>
      <c r="I41" s="8">
        <v>2</v>
      </c>
      <c r="J41" s="76" t="b">
        <v>0</v>
      </c>
      <c r="K41" s="15"/>
      <c r="L41" s="7"/>
    </row>
    <row r="42" spans="1:12" s="29" customFormat="1" ht="145.19999999999999" x14ac:dyDescent="0.3">
      <c r="A42" s="184"/>
      <c r="B42" s="184"/>
      <c r="C42" s="198"/>
      <c r="D42" s="202"/>
      <c r="E42" s="210"/>
      <c r="F42" s="258"/>
      <c r="G42" s="184"/>
      <c r="H42" s="10" t="s">
        <v>152</v>
      </c>
      <c r="I42" s="11">
        <v>3</v>
      </c>
      <c r="J42" s="80" t="b">
        <v>1</v>
      </c>
      <c r="K42" s="18" t="s">
        <v>485</v>
      </c>
      <c r="L42" s="10" t="s">
        <v>494</v>
      </c>
    </row>
    <row r="43" spans="1:12" s="29" customFormat="1" ht="26.4" x14ac:dyDescent="0.3">
      <c r="A43" s="182" t="s">
        <v>104</v>
      </c>
      <c r="B43" s="182" t="s">
        <v>145</v>
      </c>
      <c r="C43" s="196" t="s">
        <v>153</v>
      </c>
      <c r="D43" s="199" t="s">
        <v>154</v>
      </c>
      <c r="E43" s="207" t="s">
        <v>155</v>
      </c>
      <c r="F43" s="203" t="s">
        <v>93</v>
      </c>
      <c r="G43" s="182" t="s">
        <v>94</v>
      </c>
      <c r="H43" s="4" t="s">
        <v>156</v>
      </c>
      <c r="I43" s="5">
        <v>0</v>
      </c>
      <c r="J43" s="81" t="b">
        <v>0</v>
      </c>
      <c r="K43" s="17"/>
      <c r="L43" s="4"/>
    </row>
    <row r="44" spans="1:12" s="29" customFormat="1" ht="52.8" x14ac:dyDescent="0.3">
      <c r="A44" s="183"/>
      <c r="B44" s="183"/>
      <c r="C44" s="197"/>
      <c r="D44" s="201"/>
      <c r="E44" s="209"/>
      <c r="F44" s="205"/>
      <c r="G44" s="183"/>
      <c r="H44" s="7" t="s">
        <v>157</v>
      </c>
      <c r="I44" s="8">
        <v>1</v>
      </c>
      <c r="J44" s="76" t="b">
        <v>0</v>
      </c>
      <c r="K44" s="15"/>
      <c r="L44" s="7"/>
    </row>
    <row r="45" spans="1:12" s="29" customFormat="1" ht="52.8" x14ac:dyDescent="0.3">
      <c r="A45" s="183"/>
      <c r="B45" s="183"/>
      <c r="C45" s="197"/>
      <c r="D45" s="201"/>
      <c r="E45" s="209"/>
      <c r="F45" s="205"/>
      <c r="G45" s="183"/>
      <c r="H45" s="7" t="s">
        <v>158</v>
      </c>
      <c r="I45" s="8">
        <v>2</v>
      </c>
      <c r="J45" s="76" t="b">
        <v>1</v>
      </c>
      <c r="K45" s="15" t="s">
        <v>485</v>
      </c>
      <c r="L45" s="7" t="s">
        <v>495</v>
      </c>
    </row>
    <row r="46" spans="1:12" s="29" customFormat="1" ht="39.6" x14ac:dyDescent="0.3">
      <c r="A46" s="184"/>
      <c r="B46" s="184"/>
      <c r="C46" s="198"/>
      <c r="D46" s="202"/>
      <c r="E46" s="210"/>
      <c r="F46" s="206"/>
      <c r="G46" s="184"/>
      <c r="H46" s="10" t="s">
        <v>159</v>
      </c>
      <c r="I46" s="11">
        <v>3</v>
      </c>
      <c r="J46" s="77" t="b">
        <v>0</v>
      </c>
      <c r="K46" s="18"/>
      <c r="L46" s="10"/>
    </row>
    <row r="47" spans="1:12" s="29" customFormat="1" ht="25.5" customHeight="1" x14ac:dyDescent="0.3">
      <c r="A47" s="182" t="s">
        <v>104</v>
      </c>
      <c r="B47" s="182" t="s">
        <v>145</v>
      </c>
      <c r="C47" s="196" t="s">
        <v>160</v>
      </c>
      <c r="D47" s="254" t="s">
        <v>161</v>
      </c>
      <c r="E47" s="185" t="s">
        <v>162</v>
      </c>
      <c r="F47" s="182" t="s">
        <v>163</v>
      </c>
      <c r="G47" s="182" t="s">
        <v>94</v>
      </c>
      <c r="H47" s="185" t="s">
        <v>164</v>
      </c>
      <c r="I47" s="32" t="s">
        <v>103</v>
      </c>
      <c r="J47" s="82" t="s">
        <v>24</v>
      </c>
      <c r="K47" s="32" t="s">
        <v>485</v>
      </c>
      <c r="L47" s="34" t="s">
        <v>496</v>
      </c>
    </row>
    <row r="48" spans="1:12" s="29" customFormat="1" ht="39.6" x14ac:dyDescent="0.3">
      <c r="A48" s="183"/>
      <c r="B48" s="183"/>
      <c r="C48" s="197"/>
      <c r="D48" s="238"/>
      <c r="E48" s="240"/>
      <c r="F48" s="183"/>
      <c r="G48" s="183"/>
      <c r="H48" s="186"/>
      <c r="I48" s="40" t="s">
        <v>103</v>
      </c>
      <c r="J48" s="83" t="s">
        <v>55</v>
      </c>
      <c r="K48" s="40" t="s">
        <v>498</v>
      </c>
      <c r="L48" s="37" t="s">
        <v>497</v>
      </c>
    </row>
    <row r="49" spans="1:12" s="29" customFormat="1" ht="39.6" x14ac:dyDescent="0.3">
      <c r="A49" s="183"/>
      <c r="B49" s="183"/>
      <c r="C49" s="197"/>
      <c r="D49" s="238"/>
      <c r="E49" s="240"/>
      <c r="F49" s="183"/>
      <c r="G49" s="183"/>
      <c r="H49" s="186"/>
      <c r="I49" s="40" t="s">
        <v>103</v>
      </c>
      <c r="J49" s="83" t="s">
        <v>38</v>
      </c>
      <c r="K49" s="40" t="s">
        <v>498</v>
      </c>
      <c r="L49" s="37" t="s">
        <v>500</v>
      </c>
    </row>
    <row r="50" spans="1:12" s="29" customFormat="1" ht="26.4" x14ac:dyDescent="0.3">
      <c r="A50" s="183"/>
      <c r="B50" s="183"/>
      <c r="C50" s="197"/>
      <c r="D50" s="238"/>
      <c r="E50" s="240"/>
      <c r="F50" s="183"/>
      <c r="G50" s="183"/>
      <c r="H50" s="186"/>
      <c r="I50" s="40" t="s">
        <v>103</v>
      </c>
      <c r="J50" s="83" t="s">
        <v>44</v>
      </c>
      <c r="K50" s="40" t="s">
        <v>498</v>
      </c>
      <c r="L50" s="37" t="s">
        <v>499</v>
      </c>
    </row>
    <row r="51" spans="1:12" s="29" customFormat="1" ht="90" customHeight="1" x14ac:dyDescent="0.3">
      <c r="A51" s="184"/>
      <c r="B51" s="184"/>
      <c r="C51" s="198"/>
      <c r="D51" s="255"/>
      <c r="E51" s="187"/>
      <c r="F51" s="184"/>
      <c r="G51" s="184"/>
      <c r="H51" s="187"/>
      <c r="I51" s="32" t="s">
        <v>103</v>
      </c>
      <c r="J51" s="82" t="s">
        <v>49</v>
      </c>
      <c r="K51" s="32" t="s">
        <v>485</v>
      </c>
      <c r="L51" s="34" t="s">
        <v>501</v>
      </c>
    </row>
    <row r="52" spans="1:12" s="29" customFormat="1" ht="39.6" x14ac:dyDescent="0.3">
      <c r="A52" s="182" t="s">
        <v>104</v>
      </c>
      <c r="B52" s="182" t="s">
        <v>145</v>
      </c>
      <c r="C52" s="196">
        <v>4</v>
      </c>
      <c r="D52" s="199" t="s">
        <v>165</v>
      </c>
      <c r="E52" s="207" t="s">
        <v>166</v>
      </c>
      <c r="F52" s="203" t="s">
        <v>93</v>
      </c>
      <c r="G52" s="182" t="s">
        <v>94</v>
      </c>
      <c r="H52" s="46" t="s">
        <v>167</v>
      </c>
      <c r="I52" s="5">
        <v>0</v>
      </c>
      <c r="J52" s="81" t="b">
        <v>0</v>
      </c>
      <c r="K52" s="17"/>
      <c r="L52" s="4"/>
    </row>
    <row r="53" spans="1:12" s="29" customFormat="1" ht="79.2" x14ac:dyDescent="0.3">
      <c r="A53" s="183"/>
      <c r="B53" s="183"/>
      <c r="C53" s="197"/>
      <c r="D53" s="238"/>
      <c r="E53" s="240"/>
      <c r="F53" s="183"/>
      <c r="G53" s="183"/>
      <c r="H53" s="7" t="s">
        <v>168</v>
      </c>
      <c r="I53" s="31">
        <v>2</v>
      </c>
      <c r="J53" s="84" t="b">
        <v>1</v>
      </c>
      <c r="K53" s="32" t="s">
        <v>485</v>
      </c>
      <c r="L53" s="34" t="s">
        <v>490</v>
      </c>
    </row>
    <row r="54" spans="1:12" s="29" customFormat="1" ht="39.6" x14ac:dyDescent="0.3">
      <c r="A54" s="184"/>
      <c r="B54" s="184"/>
      <c r="C54" s="198"/>
      <c r="D54" s="202"/>
      <c r="E54" s="210"/>
      <c r="F54" s="206"/>
      <c r="G54" s="184"/>
      <c r="H54" s="10" t="s">
        <v>169</v>
      </c>
      <c r="I54" s="11">
        <v>3</v>
      </c>
      <c r="J54" s="80" t="b">
        <v>0</v>
      </c>
      <c r="K54" s="18"/>
      <c r="L54" s="10"/>
    </row>
    <row r="55" spans="1:12" x14ac:dyDescent="0.3">
      <c r="A55" s="182" t="s">
        <v>104</v>
      </c>
      <c r="B55" s="182" t="s">
        <v>170</v>
      </c>
      <c r="C55" s="196" t="s">
        <v>171</v>
      </c>
      <c r="D55" s="199" t="s">
        <v>172</v>
      </c>
      <c r="E55" s="207" t="s">
        <v>173</v>
      </c>
      <c r="F55" s="203" t="s">
        <v>174</v>
      </c>
      <c r="G55" s="182" t="s">
        <v>94</v>
      </c>
      <c r="H55" s="100" t="s">
        <v>175</v>
      </c>
      <c r="I55" s="5">
        <v>0</v>
      </c>
      <c r="J55" s="75" t="b">
        <v>0</v>
      </c>
      <c r="K55" s="17"/>
      <c r="L55" s="4"/>
    </row>
    <row r="56" spans="1:12" ht="52.8" x14ac:dyDescent="0.3">
      <c r="A56" s="183"/>
      <c r="B56" s="183"/>
      <c r="C56" s="197"/>
      <c r="D56" s="201"/>
      <c r="E56" s="209"/>
      <c r="F56" s="205"/>
      <c r="G56" s="183"/>
      <c r="H56" s="102" t="s">
        <v>176</v>
      </c>
      <c r="I56" s="8">
        <v>1</v>
      </c>
      <c r="J56" s="76" t="b">
        <v>0</v>
      </c>
      <c r="K56" s="15"/>
      <c r="L56" s="7"/>
    </row>
    <row r="57" spans="1:12" ht="26.4" x14ac:dyDescent="0.3">
      <c r="A57" s="183"/>
      <c r="B57" s="183"/>
      <c r="C57" s="197"/>
      <c r="D57" s="201"/>
      <c r="E57" s="209"/>
      <c r="F57" s="205"/>
      <c r="G57" s="183"/>
      <c r="H57" s="7" t="s">
        <v>177</v>
      </c>
      <c r="I57" s="8">
        <v>1</v>
      </c>
      <c r="J57" s="76" t="b">
        <v>0</v>
      </c>
      <c r="K57" s="15"/>
      <c r="L57" s="7"/>
    </row>
    <row r="58" spans="1:12" ht="39.6" x14ac:dyDescent="0.3">
      <c r="A58" s="183"/>
      <c r="B58" s="183"/>
      <c r="C58" s="197"/>
      <c r="D58" s="201"/>
      <c r="E58" s="209"/>
      <c r="F58" s="205"/>
      <c r="G58" s="183"/>
      <c r="H58" s="7" t="s">
        <v>178</v>
      </c>
      <c r="I58" s="8">
        <v>2</v>
      </c>
      <c r="J58" s="78" t="b">
        <v>0</v>
      </c>
      <c r="K58" s="15"/>
      <c r="L58" s="7"/>
    </row>
    <row r="59" spans="1:12" ht="198" x14ac:dyDescent="0.3">
      <c r="A59" s="184"/>
      <c r="B59" s="184"/>
      <c r="C59" s="198"/>
      <c r="D59" s="202"/>
      <c r="E59" s="210"/>
      <c r="F59" s="206"/>
      <c r="G59" s="184"/>
      <c r="H59" s="10" t="s">
        <v>179</v>
      </c>
      <c r="I59" s="11">
        <v>3</v>
      </c>
      <c r="J59" s="77" t="b">
        <v>1</v>
      </c>
      <c r="K59" s="15" t="s">
        <v>485</v>
      </c>
      <c r="L59" s="7" t="s">
        <v>518</v>
      </c>
    </row>
    <row r="60" spans="1:12" ht="26.25" customHeight="1" x14ac:dyDescent="0.3">
      <c r="A60" s="182" t="s">
        <v>104</v>
      </c>
      <c r="B60" s="182" t="s">
        <v>170</v>
      </c>
      <c r="C60" s="196" t="s">
        <v>180</v>
      </c>
      <c r="D60" s="199" t="s">
        <v>181</v>
      </c>
      <c r="E60" s="207" t="s">
        <v>182</v>
      </c>
      <c r="F60" s="203" t="s">
        <v>93</v>
      </c>
      <c r="G60" s="182" t="s">
        <v>94</v>
      </c>
      <c r="H60" s="4" t="s">
        <v>183</v>
      </c>
      <c r="I60" s="5">
        <v>0</v>
      </c>
      <c r="J60" s="75" t="b">
        <v>0</v>
      </c>
      <c r="K60" s="17"/>
      <c r="L60" s="4"/>
    </row>
    <row r="61" spans="1:12" ht="55.5" customHeight="1" x14ac:dyDescent="0.3">
      <c r="A61" s="183"/>
      <c r="B61" s="183"/>
      <c r="C61" s="197"/>
      <c r="D61" s="201"/>
      <c r="E61" s="209"/>
      <c r="F61" s="205"/>
      <c r="G61" s="183"/>
      <c r="H61" s="7" t="s">
        <v>184</v>
      </c>
      <c r="I61" s="8">
        <v>1</v>
      </c>
      <c r="J61" s="78" t="b">
        <v>1</v>
      </c>
      <c r="K61" s="15" t="s">
        <v>485</v>
      </c>
      <c r="L61" s="7" t="s">
        <v>502</v>
      </c>
    </row>
    <row r="62" spans="1:12" ht="79.2" x14ac:dyDescent="0.3">
      <c r="A62" s="183"/>
      <c r="B62" s="183"/>
      <c r="C62" s="197"/>
      <c r="D62" s="201"/>
      <c r="E62" s="209"/>
      <c r="F62" s="205"/>
      <c r="G62" s="183"/>
      <c r="H62" s="7" t="s">
        <v>185</v>
      </c>
      <c r="I62" s="8">
        <v>2</v>
      </c>
      <c r="J62" s="76" t="b">
        <v>0</v>
      </c>
      <c r="K62" s="15"/>
      <c r="L62" s="7"/>
    </row>
    <row r="63" spans="1:12" ht="51" customHeight="1" x14ac:dyDescent="0.3">
      <c r="A63" s="184"/>
      <c r="B63" s="184"/>
      <c r="C63" s="198"/>
      <c r="D63" s="202"/>
      <c r="E63" s="210"/>
      <c r="F63" s="206"/>
      <c r="G63" s="184"/>
      <c r="H63" s="10" t="s">
        <v>186</v>
      </c>
      <c r="I63" s="11">
        <v>3</v>
      </c>
      <c r="J63" s="80" t="b">
        <v>0</v>
      </c>
      <c r="K63" s="18"/>
      <c r="L63" s="174"/>
    </row>
    <row r="64" spans="1:12" ht="26.4" x14ac:dyDescent="0.3">
      <c r="A64" s="182" t="s">
        <v>104</v>
      </c>
      <c r="B64" s="182" t="s">
        <v>170</v>
      </c>
      <c r="C64" s="196" t="s">
        <v>187</v>
      </c>
      <c r="D64" s="199" t="s">
        <v>188</v>
      </c>
      <c r="E64" s="207" t="s">
        <v>189</v>
      </c>
      <c r="F64" s="203" t="s">
        <v>174</v>
      </c>
      <c r="G64" s="182" t="s">
        <v>94</v>
      </c>
      <c r="H64" s="4" t="s">
        <v>190</v>
      </c>
      <c r="I64" s="5" t="s">
        <v>385</v>
      </c>
      <c r="J64" s="81" t="b">
        <v>1</v>
      </c>
      <c r="K64" s="21" t="s">
        <v>485</v>
      </c>
      <c r="L64" s="4"/>
    </row>
    <row r="65" spans="1:12" x14ac:dyDescent="0.3">
      <c r="A65" s="183"/>
      <c r="B65" s="183"/>
      <c r="C65" s="197"/>
      <c r="D65" s="201"/>
      <c r="E65" s="209"/>
      <c r="F65" s="205"/>
      <c r="G65" s="183"/>
      <c r="H65" s="7" t="s">
        <v>191</v>
      </c>
      <c r="I65" s="8">
        <v>0</v>
      </c>
      <c r="J65" s="76" t="b">
        <v>0</v>
      </c>
      <c r="K65" s="15"/>
      <c r="L65" s="7"/>
    </row>
    <row r="66" spans="1:12" ht="27.75" customHeight="1" x14ac:dyDescent="0.3">
      <c r="A66" s="184"/>
      <c r="B66" s="184"/>
      <c r="C66" s="198"/>
      <c r="D66" s="202"/>
      <c r="E66" s="210"/>
      <c r="F66" s="206"/>
      <c r="G66" s="184"/>
      <c r="H66" s="10" t="s">
        <v>192</v>
      </c>
      <c r="I66" s="11">
        <v>3</v>
      </c>
      <c r="J66" s="77" t="b">
        <v>0</v>
      </c>
      <c r="K66" s="18"/>
      <c r="L66" s="10"/>
    </row>
    <row r="67" spans="1:12" ht="26.4" x14ac:dyDescent="0.3">
      <c r="A67" s="182" t="s">
        <v>104</v>
      </c>
      <c r="B67" s="182" t="s">
        <v>170</v>
      </c>
      <c r="C67" s="196" t="s">
        <v>193</v>
      </c>
      <c r="D67" s="199" t="s">
        <v>194</v>
      </c>
      <c r="E67" s="207" t="s">
        <v>195</v>
      </c>
      <c r="F67" s="203" t="s">
        <v>174</v>
      </c>
      <c r="G67" s="182" t="s">
        <v>94</v>
      </c>
      <c r="H67" s="4" t="s">
        <v>464</v>
      </c>
      <c r="I67" s="5" t="s">
        <v>385</v>
      </c>
      <c r="J67" s="81" t="b">
        <v>0</v>
      </c>
      <c r="K67" s="17"/>
      <c r="L67" s="4"/>
    </row>
    <row r="68" spans="1:12" x14ac:dyDescent="0.3">
      <c r="A68" s="183"/>
      <c r="B68" s="183"/>
      <c r="C68" s="197"/>
      <c r="D68" s="201"/>
      <c r="E68" s="209"/>
      <c r="F68" s="205"/>
      <c r="G68" s="183"/>
      <c r="H68" s="7" t="s">
        <v>191</v>
      </c>
      <c r="I68" s="8">
        <v>1</v>
      </c>
      <c r="J68" s="78" t="b">
        <v>0</v>
      </c>
      <c r="K68" s="15"/>
      <c r="L68" s="7"/>
    </row>
    <row r="69" spans="1:12" ht="39" customHeight="1" x14ac:dyDescent="0.3">
      <c r="A69" s="184"/>
      <c r="B69" s="184"/>
      <c r="C69" s="198"/>
      <c r="D69" s="202"/>
      <c r="E69" s="210"/>
      <c r="F69" s="206"/>
      <c r="G69" s="184"/>
      <c r="H69" s="10" t="s">
        <v>192</v>
      </c>
      <c r="I69" s="11">
        <v>3</v>
      </c>
      <c r="J69" s="80" t="b">
        <v>1</v>
      </c>
      <c r="K69" s="18" t="s">
        <v>491</v>
      </c>
      <c r="L69" s="10" t="s">
        <v>492</v>
      </c>
    </row>
    <row r="70" spans="1:12" ht="39.6" x14ac:dyDescent="0.3">
      <c r="A70" s="217" t="s">
        <v>104</v>
      </c>
      <c r="B70" s="217" t="s">
        <v>196</v>
      </c>
      <c r="C70" s="194" t="s">
        <v>197</v>
      </c>
      <c r="D70" s="199" t="s">
        <v>198</v>
      </c>
      <c r="E70" s="235" t="s">
        <v>199</v>
      </c>
      <c r="F70" s="203" t="s">
        <v>174</v>
      </c>
      <c r="G70" s="188" t="s">
        <v>94</v>
      </c>
      <c r="H70" s="4" t="s">
        <v>200</v>
      </c>
      <c r="I70" s="5" t="s">
        <v>103</v>
      </c>
      <c r="J70" s="81" t="b">
        <v>1</v>
      </c>
      <c r="K70" s="21" t="s">
        <v>485</v>
      </c>
      <c r="L70" s="19" t="s">
        <v>519</v>
      </c>
    </row>
    <row r="71" spans="1:12" ht="238.5" customHeight="1" x14ac:dyDescent="0.3">
      <c r="A71" s="219"/>
      <c r="B71" s="219"/>
      <c r="C71" s="195"/>
      <c r="D71" s="202"/>
      <c r="E71" s="237"/>
      <c r="F71" s="206"/>
      <c r="G71" s="190"/>
      <c r="H71" s="101" t="s">
        <v>201</v>
      </c>
      <c r="I71" s="11" t="s">
        <v>103</v>
      </c>
      <c r="J71" s="85" t="b">
        <v>0</v>
      </c>
      <c r="K71" s="16"/>
      <c r="L71" s="20"/>
    </row>
    <row r="72" spans="1:12" x14ac:dyDescent="0.3">
      <c r="A72" s="182" t="s">
        <v>104</v>
      </c>
      <c r="B72" s="182" t="s">
        <v>196</v>
      </c>
      <c r="C72" s="196" t="s">
        <v>202</v>
      </c>
      <c r="D72" s="199" t="s">
        <v>203</v>
      </c>
      <c r="E72" s="207" t="s">
        <v>204</v>
      </c>
      <c r="F72" s="203" t="s">
        <v>93</v>
      </c>
      <c r="G72" s="182" t="s">
        <v>94</v>
      </c>
      <c r="H72" s="100" t="s">
        <v>205</v>
      </c>
      <c r="I72" s="5">
        <v>0</v>
      </c>
      <c r="J72" s="86" t="b">
        <v>0</v>
      </c>
      <c r="K72" s="17"/>
      <c r="L72" s="4"/>
    </row>
    <row r="73" spans="1:12" ht="41.25" customHeight="1" x14ac:dyDescent="0.3">
      <c r="A73" s="183"/>
      <c r="B73" s="183"/>
      <c r="C73" s="197"/>
      <c r="D73" s="201"/>
      <c r="E73" s="209"/>
      <c r="F73" s="205"/>
      <c r="G73" s="183"/>
      <c r="H73" s="7" t="s">
        <v>206</v>
      </c>
      <c r="I73" s="8">
        <v>1</v>
      </c>
      <c r="J73" s="76" t="b">
        <v>0</v>
      </c>
      <c r="K73" s="15"/>
      <c r="L73" s="7"/>
    </row>
    <row r="74" spans="1:12" ht="46.5" customHeight="1" x14ac:dyDescent="0.3">
      <c r="A74" s="183"/>
      <c r="B74" s="183"/>
      <c r="C74" s="197"/>
      <c r="D74" s="201"/>
      <c r="E74" s="209"/>
      <c r="F74" s="205"/>
      <c r="G74" s="183"/>
      <c r="H74" s="7" t="s">
        <v>207</v>
      </c>
      <c r="I74" s="8">
        <v>2</v>
      </c>
      <c r="J74" s="78" t="b">
        <v>1</v>
      </c>
      <c r="K74" s="15" t="s">
        <v>485</v>
      </c>
      <c r="L74" s="7"/>
    </row>
    <row r="75" spans="1:12" ht="49.5" customHeight="1" x14ac:dyDescent="0.3">
      <c r="A75" s="184"/>
      <c r="B75" s="184"/>
      <c r="C75" s="198"/>
      <c r="D75" s="202"/>
      <c r="E75" s="210"/>
      <c r="F75" s="206"/>
      <c r="G75" s="184"/>
      <c r="H75" s="10" t="s">
        <v>208</v>
      </c>
      <c r="I75" s="11">
        <v>3</v>
      </c>
      <c r="J75" s="77" t="b">
        <v>0</v>
      </c>
      <c r="K75" s="18"/>
      <c r="L75" s="10"/>
    </row>
    <row r="76" spans="1:12" ht="21" customHeight="1" x14ac:dyDescent="0.3">
      <c r="A76" s="182" t="s">
        <v>104</v>
      </c>
      <c r="B76" s="182" t="s">
        <v>196</v>
      </c>
      <c r="C76" s="196" t="s">
        <v>209</v>
      </c>
      <c r="D76" s="199" t="s">
        <v>210</v>
      </c>
      <c r="E76" s="207" t="s">
        <v>211</v>
      </c>
      <c r="F76" s="203" t="s">
        <v>174</v>
      </c>
      <c r="G76" s="182" t="s">
        <v>94</v>
      </c>
      <c r="H76" s="4" t="s">
        <v>212</v>
      </c>
      <c r="I76" s="5" t="s">
        <v>385</v>
      </c>
      <c r="J76" s="75" t="b">
        <v>1</v>
      </c>
      <c r="K76" s="17" t="s">
        <v>504</v>
      </c>
      <c r="L76" s="4"/>
    </row>
    <row r="77" spans="1:12" ht="42" customHeight="1" x14ac:dyDescent="0.3">
      <c r="A77" s="183"/>
      <c r="B77" s="183"/>
      <c r="C77" s="197"/>
      <c r="D77" s="201"/>
      <c r="E77" s="209"/>
      <c r="F77" s="205"/>
      <c r="G77" s="183"/>
      <c r="H77" s="7" t="s">
        <v>213</v>
      </c>
      <c r="I77" s="8">
        <v>0</v>
      </c>
      <c r="J77" s="76" t="b">
        <v>0</v>
      </c>
      <c r="K77" s="15"/>
      <c r="L77" s="7"/>
    </row>
    <row r="78" spans="1:12" ht="38.25" customHeight="1" x14ac:dyDescent="0.3">
      <c r="A78" s="183"/>
      <c r="B78" s="183"/>
      <c r="C78" s="197"/>
      <c r="D78" s="201"/>
      <c r="E78" s="209"/>
      <c r="F78" s="205"/>
      <c r="G78" s="183"/>
      <c r="H78" s="7" t="s">
        <v>214</v>
      </c>
      <c r="I78" s="8">
        <v>0</v>
      </c>
      <c r="J78" s="78" t="b">
        <v>0</v>
      </c>
      <c r="K78" s="15"/>
      <c r="L78" s="7"/>
    </row>
    <row r="79" spans="1:12" ht="144.9" customHeight="1" x14ac:dyDescent="0.3">
      <c r="A79" s="184"/>
      <c r="B79" s="184"/>
      <c r="C79" s="198"/>
      <c r="D79" s="202"/>
      <c r="E79" s="210"/>
      <c r="F79" s="206"/>
      <c r="G79" s="184"/>
      <c r="H79" s="10" t="s">
        <v>192</v>
      </c>
      <c r="I79" s="11">
        <v>3</v>
      </c>
      <c r="J79" s="80" t="b">
        <v>0</v>
      </c>
      <c r="K79" s="18"/>
      <c r="L79" s="10"/>
    </row>
    <row r="80" spans="1:12" ht="39.6" x14ac:dyDescent="0.3">
      <c r="A80" s="188" t="s">
        <v>104</v>
      </c>
      <c r="B80" s="188" t="s">
        <v>196</v>
      </c>
      <c r="C80" s="211" t="s">
        <v>215</v>
      </c>
      <c r="D80" s="232" t="s">
        <v>216</v>
      </c>
      <c r="E80" s="235" t="s">
        <v>217</v>
      </c>
      <c r="F80" s="203" t="s">
        <v>93</v>
      </c>
      <c r="G80" s="188" t="s">
        <v>94</v>
      </c>
      <c r="H80" s="4" t="s">
        <v>218</v>
      </c>
      <c r="I80" s="21">
        <v>0</v>
      </c>
      <c r="J80" s="87" t="b">
        <v>0</v>
      </c>
      <c r="K80" s="21"/>
      <c r="L80" s="19"/>
    </row>
    <row r="81" spans="1:12" ht="26.4" x14ac:dyDescent="0.3">
      <c r="A81" s="189"/>
      <c r="B81" s="189"/>
      <c r="C81" s="212"/>
      <c r="D81" s="233"/>
      <c r="E81" s="236"/>
      <c r="F81" s="205"/>
      <c r="G81" s="189"/>
      <c r="H81" s="7" t="s">
        <v>219</v>
      </c>
      <c r="I81" s="23">
        <v>1</v>
      </c>
      <c r="J81" s="88" t="b">
        <v>0</v>
      </c>
      <c r="K81" s="23"/>
      <c r="L81" s="22"/>
    </row>
    <row r="82" spans="1:12" ht="26.4" x14ac:dyDescent="0.3">
      <c r="A82" s="189"/>
      <c r="B82" s="189"/>
      <c r="C82" s="212"/>
      <c r="D82" s="233"/>
      <c r="E82" s="236"/>
      <c r="F82" s="205"/>
      <c r="G82" s="189"/>
      <c r="H82" s="7" t="s">
        <v>220</v>
      </c>
      <c r="I82" s="23">
        <v>2</v>
      </c>
      <c r="J82" s="89" t="b">
        <v>0</v>
      </c>
      <c r="K82" s="23"/>
      <c r="L82" s="22"/>
    </row>
    <row r="83" spans="1:12" ht="13.5" customHeight="1" x14ac:dyDescent="0.3">
      <c r="A83" s="190"/>
      <c r="B83" s="190"/>
      <c r="C83" s="213"/>
      <c r="D83" s="234"/>
      <c r="E83" s="237"/>
      <c r="F83" s="206"/>
      <c r="G83" s="190"/>
      <c r="H83" s="10" t="s">
        <v>221</v>
      </c>
      <c r="I83" s="16">
        <v>3</v>
      </c>
      <c r="J83" s="85" t="b">
        <v>1</v>
      </c>
      <c r="K83" s="16" t="s">
        <v>485</v>
      </c>
      <c r="L83" s="20" t="s">
        <v>520</v>
      </c>
    </row>
    <row r="84" spans="1:12" ht="64.5" customHeight="1" x14ac:dyDescent="0.3">
      <c r="A84" s="182" t="s">
        <v>222</v>
      </c>
      <c r="B84" s="182" t="s">
        <v>223</v>
      </c>
      <c r="C84" s="196">
        <v>7</v>
      </c>
      <c r="D84" s="199" t="s">
        <v>224</v>
      </c>
      <c r="E84" s="207" t="s">
        <v>225</v>
      </c>
      <c r="F84" s="203" t="s">
        <v>174</v>
      </c>
      <c r="G84" s="182"/>
      <c r="H84" s="4" t="s">
        <v>226</v>
      </c>
      <c r="I84" s="5">
        <v>3</v>
      </c>
      <c r="J84" s="75" t="b">
        <v>1</v>
      </c>
      <c r="K84" s="17" t="s">
        <v>503</v>
      </c>
      <c r="L84" s="4"/>
    </row>
    <row r="85" spans="1:12" ht="64.5" customHeight="1" x14ac:dyDescent="0.3">
      <c r="A85" s="183"/>
      <c r="B85" s="183"/>
      <c r="C85" s="197"/>
      <c r="D85" s="201"/>
      <c r="E85" s="209"/>
      <c r="F85" s="205"/>
      <c r="G85" s="183"/>
      <c r="H85" s="7" t="s">
        <v>227</v>
      </c>
      <c r="I85" s="8">
        <v>1</v>
      </c>
      <c r="J85" s="76" t="b">
        <v>0</v>
      </c>
      <c r="K85" s="15"/>
      <c r="L85" s="7"/>
    </row>
    <row r="86" spans="1:12" ht="31.5" customHeight="1" x14ac:dyDescent="0.3">
      <c r="A86" s="182" t="s">
        <v>222</v>
      </c>
      <c r="B86" s="182" t="s">
        <v>223</v>
      </c>
      <c r="C86" s="196" t="s">
        <v>228</v>
      </c>
      <c r="D86" s="199" t="s">
        <v>229</v>
      </c>
      <c r="E86" s="207" t="s">
        <v>230</v>
      </c>
      <c r="F86" s="203" t="s">
        <v>174</v>
      </c>
      <c r="G86" s="182"/>
      <c r="H86" s="100" t="s">
        <v>231</v>
      </c>
      <c r="I86" s="5" t="s">
        <v>385</v>
      </c>
      <c r="J86" s="81" t="b">
        <v>0</v>
      </c>
      <c r="K86" s="17"/>
      <c r="L86" s="4"/>
    </row>
    <row r="87" spans="1:12" ht="52.8" x14ac:dyDescent="0.3">
      <c r="A87" s="183"/>
      <c r="B87" s="183"/>
      <c r="C87" s="197"/>
      <c r="D87" s="200"/>
      <c r="E87" s="208"/>
      <c r="F87" s="204"/>
      <c r="G87" s="183"/>
      <c r="H87" s="41" t="s">
        <v>232</v>
      </c>
      <c r="I87" s="42">
        <v>0</v>
      </c>
      <c r="J87" s="90" t="b">
        <v>0</v>
      </c>
      <c r="K87" s="43"/>
      <c r="L87" s="41"/>
    </row>
    <row r="88" spans="1:12" ht="28.5" customHeight="1" x14ac:dyDescent="0.3">
      <c r="A88" s="183"/>
      <c r="B88" s="183"/>
      <c r="C88" s="197"/>
      <c r="D88" s="201"/>
      <c r="E88" s="209"/>
      <c r="F88" s="205"/>
      <c r="G88" s="183"/>
      <c r="H88" s="7" t="s">
        <v>233</v>
      </c>
      <c r="I88" s="8">
        <v>1</v>
      </c>
      <c r="J88" s="78" t="b">
        <v>1</v>
      </c>
      <c r="K88" s="15" t="s">
        <v>140</v>
      </c>
      <c r="L88" s="7" t="s">
        <v>521</v>
      </c>
    </row>
    <row r="89" spans="1:12" ht="38.25" customHeight="1" x14ac:dyDescent="0.3">
      <c r="A89" s="183"/>
      <c r="B89" s="183"/>
      <c r="C89" s="197"/>
      <c r="D89" s="201"/>
      <c r="E89" s="209"/>
      <c r="F89" s="205"/>
      <c r="G89" s="183"/>
      <c r="H89" s="7" t="s">
        <v>234</v>
      </c>
      <c r="I89" s="8">
        <v>2</v>
      </c>
      <c r="J89" s="78" t="b">
        <v>0</v>
      </c>
      <c r="K89" s="15"/>
      <c r="L89" s="7"/>
    </row>
    <row r="90" spans="1:12" ht="40.5" customHeight="1" x14ac:dyDescent="0.3">
      <c r="A90" s="184"/>
      <c r="B90" s="184"/>
      <c r="C90" s="198"/>
      <c r="D90" s="202"/>
      <c r="E90" s="210"/>
      <c r="F90" s="206"/>
      <c r="G90" s="184"/>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387</v>
      </c>
      <c r="I91" s="48" t="s">
        <v>103</v>
      </c>
      <c r="J91" s="91" t="s">
        <v>535</v>
      </c>
      <c r="K91" s="15" t="s">
        <v>522</v>
      </c>
      <c r="L91" s="26"/>
    </row>
    <row r="92" spans="1:12" ht="26.4" x14ac:dyDescent="0.3">
      <c r="A92" s="182" t="s">
        <v>222</v>
      </c>
      <c r="B92" s="182" t="s">
        <v>223</v>
      </c>
      <c r="C92" s="196">
        <v>9</v>
      </c>
      <c r="D92" s="199" t="s">
        <v>240</v>
      </c>
      <c r="E92" s="207" t="s">
        <v>241</v>
      </c>
      <c r="F92" s="203" t="s">
        <v>174</v>
      </c>
      <c r="G92" s="182"/>
      <c r="H92" s="4" t="s">
        <v>242</v>
      </c>
      <c r="I92" s="5">
        <v>0</v>
      </c>
      <c r="J92" s="75" t="b">
        <v>0</v>
      </c>
      <c r="K92" s="177"/>
      <c r="L92" s="4"/>
    </row>
    <row r="93" spans="1:12" ht="39.6" x14ac:dyDescent="0.3">
      <c r="A93" s="183"/>
      <c r="B93" s="183"/>
      <c r="C93" s="197"/>
      <c r="D93" s="201"/>
      <c r="E93" s="209"/>
      <c r="F93" s="205"/>
      <c r="G93" s="183"/>
      <c r="H93" s="7" t="s">
        <v>243</v>
      </c>
      <c r="I93" s="8">
        <v>1</v>
      </c>
      <c r="J93" s="76" t="b">
        <v>0</v>
      </c>
      <c r="K93" s="15"/>
      <c r="L93" s="7"/>
    </row>
    <row r="94" spans="1:12" ht="39.6" x14ac:dyDescent="0.3">
      <c r="A94" s="183"/>
      <c r="B94" s="183"/>
      <c r="C94" s="197"/>
      <c r="D94" s="201"/>
      <c r="E94" s="209"/>
      <c r="F94" s="205"/>
      <c r="G94" s="183"/>
      <c r="H94" s="7" t="s">
        <v>244</v>
      </c>
      <c r="I94" s="8">
        <v>2</v>
      </c>
      <c r="J94" s="76" t="b">
        <v>1</v>
      </c>
      <c r="K94" s="17" t="s">
        <v>523</v>
      </c>
      <c r="L94" s="7" t="s">
        <v>524</v>
      </c>
    </row>
    <row r="95" spans="1:12" ht="26.4" x14ac:dyDescent="0.3">
      <c r="A95" s="184"/>
      <c r="B95" s="184"/>
      <c r="C95" s="198"/>
      <c r="D95" s="202"/>
      <c r="E95" s="210"/>
      <c r="F95" s="206"/>
      <c r="G95" s="184"/>
      <c r="H95" s="10" t="s">
        <v>245</v>
      </c>
      <c r="I95" s="11">
        <v>3</v>
      </c>
      <c r="J95" s="77" t="b">
        <v>0</v>
      </c>
      <c r="K95" s="18"/>
      <c r="L95" s="10"/>
    </row>
    <row r="96" spans="1:12" ht="57.75" customHeight="1" x14ac:dyDescent="0.3">
      <c r="A96" s="182" t="s">
        <v>222</v>
      </c>
      <c r="B96" s="182" t="s">
        <v>246</v>
      </c>
      <c r="C96" s="196" t="s">
        <v>247</v>
      </c>
      <c r="D96" s="199" t="s">
        <v>248</v>
      </c>
      <c r="E96" s="207" t="s">
        <v>249</v>
      </c>
      <c r="F96" s="203" t="s">
        <v>174</v>
      </c>
      <c r="G96" s="182" t="s">
        <v>250</v>
      </c>
      <c r="H96" s="46" t="s">
        <v>251</v>
      </c>
      <c r="I96" s="49" t="s">
        <v>385</v>
      </c>
      <c r="J96" s="75" t="b">
        <v>0</v>
      </c>
      <c r="K96" s="17"/>
      <c r="L96" s="4"/>
    </row>
    <row r="97" spans="1:12" ht="42" customHeight="1" x14ac:dyDescent="0.3">
      <c r="A97" s="183"/>
      <c r="B97" s="183"/>
      <c r="C97" s="197"/>
      <c r="D97" s="238"/>
      <c r="E97" s="240"/>
      <c r="F97" s="239"/>
      <c r="G97" s="183"/>
      <c r="H97" s="37" t="s">
        <v>252</v>
      </c>
      <c r="I97" s="35">
        <v>0</v>
      </c>
      <c r="J97" s="92" t="b">
        <v>0</v>
      </c>
      <c r="K97" s="32"/>
      <c r="L97" s="34"/>
    </row>
    <row r="98" spans="1:12" ht="42" customHeight="1" x14ac:dyDescent="0.3">
      <c r="A98" s="183"/>
      <c r="B98" s="183"/>
      <c r="C98" s="197"/>
      <c r="D98" s="238"/>
      <c r="E98" s="240"/>
      <c r="F98" s="239"/>
      <c r="G98" s="183"/>
      <c r="H98" s="37" t="s">
        <v>253</v>
      </c>
      <c r="I98" s="35">
        <v>1</v>
      </c>
      <c r="J98" s="93" t="b">
        <v>0</v>
      </c>
      <c r="K98" s="40"/>
      <c r="L98" s="37"/>
    </row>
    <row r="99" spans="1:12" ht="137.25" customHeight="1" x14ac:dyDescent="0.3">
      <c r="A99" s="184"/>
      <c r="B99" s="184"/>
      <c r="C99" s="198"/>
      <c r="D99" s="202"/>
      <c r="E99" s="210"/>
      <c r="F99" s="206"/>
      <c r="G99" s="184"/>
      <c r="H99" s="24" t="s">
        <v>254</v>
      </c>
      <c r="I99" s="50">
        <v>3</v>
      </c>
      <c r="J99" s="94" t="b">
        <v>1</v>
      </c>
      <c r="K99" s="33" t="s">
        <v>505</v>
      </c>
      <c r="L99" s="24" t="s">
        <v>506</v>
      </c>
    </row>
    <row r="100" spans="1:12" ht="57.6" customHeight="1" x14ac:dyDescent="0.3">
      <c r="A100" s="182" t="s">
        <v>222</v>
      </c>
      <c r="B100" s="182" t="s">
        <v>246</v>
      </c>
      <c r="C100" s="196" t="s">
        <v>255</v>
      </c>
      <c r="D100" s="199" t="s">
        <v>256</v>
      </c>
      <c r="E100" s="207" t="s">
        <v>257</v>
      </c>
      <c r="F100" s="203" t="s">
        <v>174</v>
      </c>
      <c r="G100" s="182"/>
      <c r="H100" s="46" t="s">
        <v>251</v>
      </c>
      <c r="I100" s="49" t="s">
        <v>385</v>
      </c>
      <c r="J100" s="75" t="b">
        <v>0</v>
      </c>
      <c r="K100" s="17"/>
      <c r="L100" s="4"/>
    </row>
    <row r="101" spans="1:12" ht="42" customHeight="1" x14ac:dyDescent="0.3">
      <c r="A101" s="183"/>
      <c r="B101" s="183"/>
      <c r="C101" s="197"/>
      <c r="D101" s="238"/>
      <c r="E101" s="240"/>
      <c r="F101" s="239"/>
      <c r="G101" s="183"/>
      <c r="H101" s="37" t="s">
        <v>252</v>
      </c>
      <c r="I101" s="35">
        <v>0</v>
      </c>
      <c r="J101" s="92" t="b">
        <v>0</v>
      </c>
      <c r="K101" s="32"/>
      <c r="L101" s="34"/>
    </row>
    <row r="102" spans="1:12" ht="42" customHeight="1" x14ac:dyDescent="0.3">
      <c r="A102" s="183"/>
      <c r="B102" s="183"/>
      <c r="C102" s="197"/>
      <c r="D102" s="238"/>
      <c r="E102" s="240"/>
      <c r="F102" s="239"/>
      <c r="G102" s="183"/>
      <c r="H102" s="37" t="s">
        <v>258</v>
      </c>
      <c r="I102" s="35">
        <v>1</v>
      </c>
      <c r="J102" s="93" t="b">
        <v>0</v>
      </c>
      <c r="K102" s="40"/>
      <c r="L102" s="37"/>
    </row>
    <row r="103" spans="1:12" ht="74.25" customHeight="1" x14ac:dyDescent="0.3">
      <c r="A103" s="184"/>
      <c r="B103" s="184"/>
      <c r="C103" s="198"/>
      <c r="D103" s="202"/>
      <c r="E103" s="210"/>
      <c r="F103" s="206"/>
      <c r="G103" s="184"/>
      <c r="H103" s="24" t="s">
        <v>254</v>
      </c>
      <c r="I103" s="50">
        <v>3</v>
      </c>
      <c r="J103" s="94" t="b">
        <v>1</v>
      </c>
      <c r="K103" s="33" t="s">
        <v>525</v>
      </c>
      <c r="L103" s="24"/>
    </row>
    <row r="104" spans="1:12" ht="27" customHeight="1" x14ac:dyDescent="0.3">
      <c r="A104" s="182" t="s">
        <v>222</v>
      </c>
      <c r="B104" s="182" t="s">
        <v>246</v>
      </c>
      <c r="C104" s="196" t="s">
        <v>259</v>
      </c>
      <c r="D104" s="199" t="s">
        <v>260</v>
      </c>
      <c r="E104" s="207" t="s">
        <v>261</v>
      </c>
      <c r="F104" s="203" t="s">
        <v>93</v>
      </c>
      <c r="G104" s="182"/>
      <c r="H104" s="103" t="s">
        <v>394</v>
      </c>
      <c r="I104" s="49" t="s">
        <v>103</v>
      </c>
      <c r="J104" s="81" t="b">
        <v>0</v>
      </c>
      <c r="K104" s="17"/>
      <c r="L104" s="4"/>
    </row>
    <row r="105" spans="1:12" ht="27" customHeight="1" x14ac:dyDescent="0.3">
      <c r="A105" s="183"/>
      <c r="B105" s="183"/>
      <c r="C105" s="197"/>
      <c r="D105" s="200"/>
      <c r="E105" s="208"/>
      <c r="F105" s="241"/>
      <c r="G105" s="183"/>
      <c r="H105" s="37" t="s">
        <v>263</v>
      </c>
      <c r="I105" s="35" t="s">
        <v>103</v>
      </c>
      <c r="J105" s="96" t="b">
        <v>1</v>
      </c>
      <c r="K105" s="43" t="s">
        <v>507</v>
      </c>
      <c r="L105" s="41" t="s">
        <v>508</v>
      </c>
    </row>
    <row r="106" spans="1:12" ht="27" customHeight="1" x14ac:dyDescent="0.3">
      <c r="A106" s="184"/>
      <c r="B106" s="184"/>
      <c r="C106" s="198"/>
      <c r="D106" s="202"/>
      <c r="E106" s="210"/>
      <c r="F106" s="206"/>
      <c r="G106" s="184"/>
      <c r="H106" s="101" t="s">
        <v>264</v>
      </c>
      <c r="I106" s="11" t="s">
        <v>103</v>
      </c>
      <c r="J106" s="77" t="b">
        <v>0</v>
      </c>
      <c r="K106" s="18"/>
      <c r="L106" s="10"/>
    </row>
    <row r="107" spans="1:12" ht="27" customHeight="1" x14ac:dyDescent="0.3">
      <c r="A107" s="214" t="s">
        <v>222</v>
      </c>
      <c r="B107" s="214" t="s">
        <v>246</v>
      </c>
      <c r="C107" s="242" t="s">
        <v>265</v>
      </c>
      <c r="D107" s="245" t="s">
        <v>266</v>
      </c>
      <c r="E107" s="248" t="s">
        <v>267</v>
      </c>
      <c r="F107" s="251" t="s">
        <v>163</v>
      </c>
      <c r="G107" s="191"/>
      <c r="H107" s="34" t="s">
        <v>268</v>
      </c>
      <c r="I107" s="31" t="s">
        <v>103</v>
      </c>
      <c r="J107" s="97" t="b">
        <v>1</v>
      </c>
      <c r="K107" s="43" t="s">
        <v>507</v>
      </c>
      <c r="L107" s="34" t="s">
        <v>526</v>
      </c>
    </row>
    <row r="108" spans="1:12" ht="27" customHeight="1" x14ac:dyDescent="0.3">
      <c r="A108" s="215"/>
      <c r="B108" s="215"/>
      <c r="C108" s="243"/>
      <c r="D108" s="246"/>
      <c r="E108" s="249"/>
      <c r="F108" s="252"/>
      <c r="G108" s="192"/>
      <c r="H108" s="51" t="s">
        <v>425</v>
      </c>
      <c r="I108" s="40" t="s">
        <v>103</v>
      </c>
      <c r="J108" s="93" t="b">
        <v>0</v>
      </c>
      <c r="K108" s="37"/>
      <c r="L108" s="37"/>
    </row>
    <row r="109" spans="1:12" ht="27" customHeight="1" x14ac:dyDescent="0.3">
      <c r="A109" s="215"/>
      <c r="B109" s="215"/>
      <c r="C109" s="243"/>
      <c r="D109" s="246"/>
      <c r="E109" s="249"/>
      <c r="F109" s="252"/>
      <c r="G109" s="192"/>
      <c r="H109" s="37" t="s">
        <v>269</v>
      </c>
      <c r="I109" s="35" t="s">
        <v>103</v>
      </c>
      <c r="J109" s="98" t="b">
        <v>0</v>
      </c>
      <c r="K109" s="43"/>
      <c r="L109" s="37"/>
    </row>
    <row r="110" spans="1:12" ht="27" customHeight="1" x14ac:dyDescent="0.3">
      <c r="A110" s="215"/>
      <c r="B110" s="215"/>
      <c r="C110" s="243"/>
      <c r="D110" s="246"/>
      <c r="E110" s="249"/>
      <c r="F110" s="252"/>
      <c r="G110" s="192"/>
      <c r="H110" s="37" t="s">
        <v>270</v>
      </c>
      <c r="I110" s="35" t="s">
        <v>103</v>
      </c>
      <c r="J110" s="98" t="b">
        <v>0</v>
      </c>
      <c r="K110" s="177"/>
      <c r="L110" s="37"/>
    </row>
    <row r="111" spans="1:12" ht="27" customHeight="1" x14ac:dyDescent="0.3">
      <c r="A111" s="215"/>
      <c r="B111" s="215"/>
      <c r="C111" s="243"/>
      <c r="D111" s="246"/>
      <c r="E111" s="249"/>
      <c r="F111" s="252"/>
      <c r="G111" s="192"/>
      <c r="H111" s="37" t="s">
        <v>271</v>
      </c>
      <c r="I111" s="35" t="s">
        <v>103</v>
      </c>
      <c r="J111" s="98" t="b">
        <v>0</v>
      </c>
      <c r="K111" s="40"/>
      <c r="L111" s="37"/>
    </row>
    <row r="112" spans="1:12" ht="27" customHeight="1" x14ac:dyDescent="0.3">
      <c r="A112" s="215"/>
      <c r="B112" s="215"/>
      <c r="C112" s="243"/>
      <c r="D112" s="246"/>
      <c r="E112" s="249"/>
      <c r="F112" s="252"/>
      <c r="G112" s="192"/>
      <c r="H112" s="37" t="s">
        <v>272</v>
      </c>
      <c r="I112" s="35" t="s">
        <v>103</v>
      </c>
      <c r="J112" s="98" t="b">
        <v>0</v>
      </c>
      <c r="K112" s="40"/>
      <c r="L112" s="37"/>
    </row>
    <row r="113" spans="1:12" x14ac:dyDescent="0.3">
      <c r="A113" s="216"/>
      <c r="B113" s="216"/>
      <c r="C113" s="244"/>
      <c r="D113" s="247"/>
      <c r="E113" s="250"/>
      <c r="F113" s="253"/>
      <c r="G113" s="193"/>
      <c r="H113" s="52" t="s">
        <v>388</v>
      </c>
      <c r="I113" s="50" t="s">
        <v>103</v>
      </c>
      <c r="J113" s="105"/>
      <c r="K113" s="44"/>
      <c r="L113" s="52"/>
    </row>
    <row r="114" spans="1:12" ht="48" customHeight="1" x14ac:dyDescent="0.3">
      <c r="A114" s="182" t="s">
        <v>273</v>
      </c>
      <c r="B114" s="182" t="s">
        <v>196</v>
      </c>
      <c r="C114" s="196" t="s">
        <v>274</v>
      </c>
      <c r="D114" s="199" t="s">
        <v>275</v>
      </c>
      <c r="E114" s="207" t="s">
        <v>276</v>
      </c>
      <c r="F114" s="203" t="s">
        <v>93</v>
      </c>
      <c r="G114" s="182" t="s">
        <v>277</v>
      </c>
      <c r="H114" s="53" t="s">
        <v>251</v>
      </c>
      <c r="I114" s="13" t="s">
        <v>385</v>
      </c>
      <c r="J114" s="75" t="b">
        <v>0</v>
      </c>
      <c r="K114" s="177"/>
      <c r="L114" s="178"/>
    </row>
    <row r="115" spans="1:12" ht="35.25" customHeight="1" x14ac:dyDescent="0.3">
      <c r="A115" s="183"/>
      <c r="B115" s="183"/>
      <c r="C115" s="197"/>
      <c r="D115" s="200"/>
      <c r="E115" s="208"/>
      <c r="F115" s="204"/>
      <c r="G115" s="183"/>
      <c r="H115" s="41" t="s">
        <v>278</v>
      </c>
      <c r="I115" s="42">
        <v>3</v>
      </c>
      <c r="J115" s="99" t="b">
        <v>0</v>
      </c>
      <c r="K115" s="260"/>
      <c r="L115" s="261"/>
    </row>
    <row r="116" spans="1:12" ht="35.25" customHeight="1" x14ac:dyDescent="0.3">
      <c r="A116" s="183"/>
      <c r="B116" s="183"/>
      <c r="C116" s="197"/>
      <c r="D116" s="201"/>
      <c r="E116" s="209"/>
      <c r="F116" s="205"/>
      <c r="G116" s="183"/>
      <c r="H116" s="7" t="s">
        <v>279</v>
      </c>
      <c r="I116" s="8">
        <v>2</v>
      </c>
      <c r="J116" s="76" t="b">
        <v>0</v>
      </c>
      <c r="K116" s="177"/>
      <c r="L116" s="178"/>
    </row>
    <row r="117" spans="1:12" ht="35.25" customHeight="1" x14ac:dyDescent="0.3">
      <c r="A117" s="183"/>
      <c r="B117" s="183"/>
      <c r="C117" s="197"/>
      <c r="D117" s="201"/>
      <c r="E117" s="209"/>
      <c r="F117" s="205"/>
      <c r="G117" s="183"/>
      <c r="H117" s="7" t="s">
        <v>280</v>
      </c>
      <c r="I117" s="8">
        <v>1</v>
      </c>
      <c r="J117" s="76" t="b">
        <v>1</v>
      </c>
      <c r="K117" s="15" t="s">
        <v>489</v>
      </c>
      <c r="L117" s="7" t="s">
        <v>536</v>
      </c>
    </row>
    <row r="118" spans="1:12" ht="59.4" customHeight="1" x14ac:dyDescent="0.3">
      <c r="A118" s="184"/>
      <c r="B118" s="184"/>
      <c r="C118" s="198"/>
      <c r="D118" s="202"/>
      <c r="E118" s="210"/>
      <c r="F118" s="206"/>
      <c r="G118" s="184"/>
      <c r="H118" s="10" t="s">
        <v>281</v>
      </c>
      <c r="I118" s="11">
        <v>0</v>
      </c>
      <c r="J118" s="77" t="b">
        <v>0</v>
      </c>
      <c r="K118" s="18"/>
      <c r="L118" s="10"/>
    </row>
    <row r="119" spans="1:12" ht="48" customHeight="1" x14ac:dyDescent="0.3">
      <c r="A119" s="182" t="s">
        <v>273</v>
      </c>
      <c r="B119" s="182" t="s">
        <v>196</v>
      </c>
      <c r="C119" s="196" t="s">
        <v>282</v>
      </c>
      <c r="D119" s="199" t="s">
        <v>283</v>
      </c>
      <c r="E119" s="207" t="s">
        <v>284</v>
      </c>
      <c r="F119" s="203" t="s">
        <v>93</v>
      </c>
      <c r="G119" s="182" t="s">
        <v>277</v>
      </c>
      <c r="H119" s="53" t="s">
        <v>251</v>
      </c>
      <c r="I119" s="13" t="s">
        <v>385</v>
      </c>
      <c r="J119" s="75" t="b">
        <v>1</v>
      </c>
      <c r="K119" s="17" t="s">
        <v>485</v>
      </c>
      <c r="L119" s="4" t="s">
        <v>527</v>
      </c>
    </row>
    <row r="120" spans="1:12" ht="35.25" customHeight="1" x14ac:dyDescent="0.3">
      <c r="A120" s="183"/>
      <c r="B120" s="183"/>
      <c r="C120" s="197"/>
      <c r="D120" s="200"/>
      <c r="E120" s="208"/>
      <c r="F120" s="204"/>
      <c r="G120" s="183"/>
      <c r="H120" s="41" t="s">
        <v>278</v>
      </c>
      <c r="I120" s="42">
        <v>3</v>
      </c>
      <c r="J120" s="99" t="b">
        <v>0</v>
      </c>
      <c r="K120" s="43"/>
      <c r="L120" s="41"/>
    </row>
    <row r="121" spans="1:12" ht="35.25" customHeight="1" x14ac:dyDescent="0.3">
      <c r="A121" s="183"/>
      <c r="B121" s="183"/>
      <c r="C121" s="197"/>
      <c r="D121" s="201"/>
      <c r="E121" s="209"/>
      <c r="F121" s="205"/>
      <c r="G121" s="183"/>
      <c r="H121" s="7" t="s">
        <v>279</v>
      </c>
      <c r="I121" s="8">
        <v>2</v>
      </c>
      <c r="J121" s="76" t="b">
        <v>0</v>
      </c>
      <c r="K121" s="15"/>
      <c r="L121" s="7"/>
    </row>
    <row r="122" spans="1:12" ht="35.25" customHeight="1" x14ac:dyDescent="0.3">
      <c r="A122" s="183"/>
      <c r="B122" s="183"/>
      <c r="C122" s="197"/>
      <c r="D122" s="201"/>
      <c r="E122" s="209"/>
      <c r="F122" s="205"/>
      <c r="G122" s="183"/>
      <c r="H122" s="7" t="s">
        <v>280</v>
      </c>
      <c r="I122" s="8">
        <v>1</v>
      </c>
      <c r="J122" s="76" t="b">
        <v>0</v>
      </c>
      <c r="K122" s="15"/>
      <c r="L122" s="7"/>
    </row>
    <row r="123" spans="1:12" ht="59.4" customHeight="1" x14ac:dyDescent="0.3">
      <c r="A123" s="184"/>
      <c r="B123" s="184"/>
      <c r="C123" s="198"/>
      <c r="D123" s="202"/>
      <c r="E123" s="210"/>
      <c r="F123" s="206"/>
      <c r="G123" s="184"/>
      <c r="H123" s="10" t="s">
        <v>281</v>
      </c>
      <c r="I123" s="11">
        <v>0</v>
      </c>
      <c r="J123" s="77" t="b">
        <v>0</v>
      </c>
      <c r="K123" s="18"/>
      <c r="L123" s="10"/>
    </row>
    <row r="124" spans="1:12" ht="35.25" customHeight="1" x14ac:dyDescent="0.3">
      <c r="A124" s="182" t="s">
        <v>273</v>
      </c>
      <c r="B124" s="182" t="s">
        <v>196</v>
      </c>
      <c r="C124" s="196" t="s">
        <v>285</v>
      </c>
      <c r="D124" s="199" t="s">
        <v>286</v>
      </c>
      <c r="E124" s="207" t="s">
        <v>287</v>
      </c>
      <c r="F124" s="203" t="s">
        <v>93</v>
      </c>
      <c r="G124" s="182" t="s">
        <v>288</v>
      </c>
      <c r="H124" s="53" t="s">
        <v>251</v>
      </c>
      <c r="I124" s="13" t="s">
        <v>385</v>
      </c>
      <c r="J124" s="75" t="b">
        <v>0</v>
      </c>
      <c r="K124" s="17"/>
      <c r="L124" s="4"/>
    </row>
    <row r="125" spans="1:12" ht="35.25" customHeight="1" x14ac:dyDescent="0.3">
      <c r="A125" s="183"/>
      <c r="B125" s="183"/>
      <c r="C125" s="197"/>
      <c r="D125" s="200"/>
      <c r="E125" s="208"/>
      <c r="F125" s="204"/>
      <c r="G125" s="183"/>
      <c r="H125" s="41" t="s">
        <v>289</v>
      </c>
      <c r="I125" s="42">
        <v>3</v>
      </c>
      <c r="J125" s="99" t="b">
        <v>0</v>
      </c>
      <c r="K125" s="43"/>
      <c r="L125" s="41"/>
    </row>
    <row r="126" spans="1:12" ht="35.25" customHeight="1" x14ac:dyDescent="0.3">
      <c r="A126" s="183"/>
      <c r="B126" s="183"/>
      <c r="C126" s="197"/>
      <c r="D126" s="201"/>
      <c r="E126" s="209"/>
      <c r="F126" s="205"/>
      <c r="G126" s="183"/>
      <c r="H126" s="7" t="s">
        <v>290</v>
      </c>
      <c r="I126" s="8">
        <v>2</v>
      </c>
      <c r="J126" s="76" t="b">
        <v>0</v>
      </c>
      <c r="K126" s="15"/>
      <c r="L126" s="7"/>
    </row>
    <row r="127" spans="1:12" ht="35.25" customHeight="1" x14ac:dyDescent="0.3">
      <c r="A127" s="183"/>
      <c r="B127" s="183"/>
      <c r="C127" s="197"/>
      <c r="D127" s="201"/>
      <c r="E127" s="209"/>
      <c r="F127" s="205"/>
      <c r="G127" s="183"/>
      <c r="H127" s="7" t="s">
        <v>291</v>
      </c>
      <c r="I127" s="8">
        <v>1</v>
      </c>
      <c r="J127" s="76" t="b">
        <v>1</v>
      </c>
      <c r="K127" s="15" t="s">
        <v>288</v>
      </c>
      <c r="L127" s="7" t="s">
        <v>537</v>
      </c>
    </row>
    <row r="128" spans="1:12" ht="59.4" customHeight="1" x14ac:dyDescent="0.3">
      <c r="A128" s="184"/>
      <c r="B128" s="184"/>
      <c r="C128" s="198"/>
      <c r="D128" s="202"/>
      <c r="E128" s="210"/>
      <c r="F128" s="206"/>
      <c r="G128" s="184"/>
      <c r="H128" s="10" t="s">
        <v>292</v>
      </c>
      <c r="I128" s="11">
        <v>0</v>
      </c>
      <c r="J128" s="77" t="b">
        <v>0</v>
      </c>
      <c r="K128" s="18"/>
      <c r="L128" s="10"/>
    </row>
    <row r="129" spans="1:12" ht="35.25" customHeight="1" x14ac:dyDescent="0.3">
      <c r="A129" s="182" t="s">
        <v>273</v>
      </c>
      <c r="B129" s="182" t="s">
        <v>196</v>
      </c>
      <c r="C129" s="196" t="s">
        <v>293</v>
      </c>
      <c r="D129" s="199" t="s">
        <v>294</v>
      </c>
      <c r="E129" s="207" t="s">
        <v>465</v>
      </c>
      <c r="F129" s="203" t="s">
        <v>93</v>
      </c>
      <c r="G129" s="182" t="s">
        <v>277</v>
      </c>
      <c r="H129" s="4" t="s">
        <v>251</v>
      </c>
      <c r="I129" s="5" t="s">
        <v>385</v>
      </c>
      <c r="J129" s="75" t="b">
        <v>1</v>
      </c>
      <c r="K129" s="17" t="s">
        <v>485</v>
      </c>
      <c r="L129" s="4" t="s">
        <v>509</v>
      </c>
    </row>
    <row r="130" spans="1:12" ht="35.25" customHeight="1" x14ac:dyDescent="0.3">
      <c r="A130" s="183"/>
      <c r="B130" s="183"/>
      <c r="C130" s="197"/>
      <c r="D130" s="200"/>
      <c r="E130" s="208"/>
      <c r="F130" s="204"/>
      <c r="G130" s="183"/>
      <c r="H130" s="41" t="s">
        <v>295</v>
      </c>
      <c r="I130" s="42">
        <v>3</v>
      </c>
      <c r="J130" s="99" t="b">
        <v>0</v>
      </c>
      <c r="K130" s="43"/>
      <c r="L130" s="41"/>
    </row>
    <row r="131" spans="1:12" ht="35.25" customHeight="1" x14ac:dyDescent="0.3">
      <c r="A131" s="183"/>
      <c r="B131" s="183"/>
      <c r="C131" s="197"/>
      <c r="D131" s="201"/>
      <c r="E131" s="209"/>
      <c r="F131" s="205"/>
      <c r="G131" s="183"/>
      <c r="H131" s="7" t="s">
        <v>296</v>
      </c>
      <c r="I131" s="8">
        <v>2</v>
      </c>
      <c r="J131" s="76" t="b">
        <v>0</v>
      </c>
      <c r="K131" s="15"/>
      <c r="L131" s="7"/>
    </row>
    <row r="132" spans="1:12" ht="35.25" customHeight="1" x14ac:dyDescent="0.3">
      <c r="A132" s="183"/>
      <c r="B132" s="183"/>
      <c r="C132" s="197"/>
      <c r="D132" s="201"/>
      <c r="E132" s="209"/>
      <c r="F132" s="205"/>
      <c r="G132" s="183"/>
      <c r="H132" s="7" t="s">
        <v>297</v>
      </c>
      <c r="I132" s="8">
        <v>1</v>
      </c>
      <c r="J132" s="76" t="b">
        <v>0</v>
      </c>
      <c r="K132" s="15"/>
      <c r="L132" s="7"/>
    </row>
    <row r="133" spans="1:12" ht="59.4" customHeight="1" x14ac:dyDescent="0.3">
      <c r="A133" s="184"/>
      <c r="B133" s="184"/>
      <c r="C133" s="198"/>
      <c r="D133" s="202"/>
      <c r="E133" s="210"/>
      <c r="F133" s="206"/>
      <c r="G133" s="184"/>
      <c r="H133" s="10" t="s">
        <v>298</v>
      </c>
      <c r="I133" s="11">
        <v>0</v>
      </c>
      <c r="J133" s="77" t="b">
        <v>0</v>
      </c>
      <c r="K133" s="18"/>
      <c r="L133" s="10"/>
    </row>
    <row r="134" spans="1:12" ht="35.25" customHeight="1" x14ac:dyDescent="0.3">
      <c r="A134" s="182" t="s">
        <v>273</v>
      </c>
      <c r="B134" s="182" t="s">
        <v>196</v>
      </c>
      <c r="C134" s="196" t="s">
        <v>299</v>
      </c>
      <c r="D134" s="199" t="s">
        <v>300</v>
      </c>
      <c r="E134" s="207" t="s">
        <v>461</v>
      </c>
      <c r="F134" s="203" t="s">
        <v>93</v>
      </c>
      <c r="G134" s="182" t="s">
        <v>277</v>
      </c>
      <c r="H134" s="4" t="s">
        <v>251</v>
      </c>
      <c r="I134" s="5" t="s">
        <v>385</v>
      </c>
      <c r="J134" s="75" t="b">
        <v>1</v>
      </c>
      <c r="K134" s="17" t="s">
        <v>485</v>
      </c>
      <c r="L134" s="4" t="s">
        <v>510</v>
      </c>
    </row>
    <row r="135" spans="1:12" ht="35.25" customHeight="1" x14ac:dyDescent="0.3">
      <c r="A135" s="183"/>
      <c r="B135" s="183"/>
      <c r="C135" s="197"/>
      <c r="D135" s="200"/>
      <c r="E135" s="208"/>
      <c r="F135" s="204"/>
      <c r="G135" s="183"/>
      <c r="H135" s="41" t="s">
        <v>295</v>
      </c>
      <c r="I135" s="42">
        <v>3</v>
      </c>
      <c r="J135" s="99" t="b">
        <v>0</v>
      </c>
      <c r="K135" s="43"/>
      <c r="L135" s="41"/>
    </row>
    <row r="136" spans="1:12" ht="35.25" customHeight="1" x14ac:dyDescent="0.3">
      <c r="A136" s="183"/>
      <c r="B136" s="183"/>
      <c r="C136" s="197"/>
      <c r="D136" s="201"/>
      <c r="E136" s="209"/>
      <c r="F136" s="205"/>
      <c r="G136" s="183"/>
      <c r="H136" s="7" t="s">
        <v>296</v>
      </c>
      <c r="I136" s="8">
        <v>2</v>
      </c>
      <c r="J136" s="76" t="b">
        <v>0</v>
      </c>
      <c r="K136" s="15"/>
      <c r="L136" s="7"/>
    </row>
    <row r="137" spans="1:12" ht="35.25" customHeight="1" x14ac:dyDescent="0.3">
      <c r="A137" s="183"/>
      <c r="B137" s="183"/>
      <c r="C137" s="197"/>
      <c r="D137" s="201"/>
      <c r="E137" s="209"/>
      <c r="F137" s="205"/>
      <c r="G137" s="183"/>
      <c r="H137" s="7" t="s">
        <v>297</v>
      </c>
      <c r="I137" s="8">
        <v>1</v>
      </c>
      <c r="J137" s="76" t="b">
        <v>0</v>
      </c>
      <c r="K137" s="15"/>
      <c r="L137" s="7"/>
    </row>
    <row r="138" spans="1:12" ht="59.4" customHeight="1" x14ac:dyDescent="0.3">
      <c r="A138" s="184"/>
      <c r="B138" s="184"/>
      <c r="C138" s="198"/>
      <c r="D138" s="202"/>
      <c r="E138" s="210"/>
      <c r="F138" s="206"/>
      <c r="G138" s="184"/>
      <c r="H138" s="10" t="s">
        <v>298</v>
      </c>
      <c r="I138" s="11">
        <v>0</v>
      </c>
      <c r="J138" s="77" t="b">
        <v>0</v>
      </c>
      <c r="K138" s="18"/>
      <c r="L138" s="10"/>
    </row>
    <row r="139" spans="1:12" ht="57.75" customHeight="1" x14ac:dyDescent="0.3">
      <c r="A139" s="55" t="s">
        <v>273</v>
      </c>
      <c r="B139" s="55" t="s">
        <v>196</v>
      </c>
      <c r="C139" s="54" t="s">
        <v>301</v>
      </c>
      <c r="D139" s="68" t="s">
        <v>302</v>
      </c>
      <c r="E139" s="56" t="s">
        <v>303</v>
      </c>
      <c r="F139" s="55" t="s">
        <v>239</v>
      </c>
      <c r="G139" s="26"/>
      <c r="H139" s="56" t="s">
        <v>387</v>
      </c>
      <c r="I139" s="48" t="s">
        <v>103</v>
      </c>
      <c r="J139" s="91" t="s">
        <v>528</v>
      </c>
      <c r="K139" s="25" t="s">
        <v>511</v>
      </c>
      <c r="L139" s="26"/>
    </row>
    <row r="140" spans="1:12" ht="39.6" x14ac:dyDescent="0.3">
      <c r="A140" s="182" t="s">
        <v>273</v>
      </c>
      <c r="B140" s="182" t="s">
        <v>196</v>
      </c>
      <c r="C140" s="196" t="s">
        <v>304</v>
      </c>
      <c r="D140" s="199" t="s">
        <v>305</v>
      </c>
      <c r="E140" s="207" t="s">
        <v>306</v>
      </c>
      <c r="F140" s="203" t="s">
        <v>93</v>
      </c>
      <c r="G140" s="182" t="s">
        <v>140</v>
      </c>
      <c r="H140" s="4" t="s">
        <v>295</v>
      </c>
      <c r="I140" s="5">
        <v>3</v>
      </c>
      <c r="J140" s="75" t="b">
        <v>0</v>
      </c>
      <c r="K140" s="17"/>
      <c r="L140" s="4"/>
    </row>
    <row r="141" spans="1:12" ht="26.4" x14ac:dyDescent="0.3">
      <c r="A141" s="183"/>
      <c r="B141" s="183"/>
      <c r="C141" s="197"/>
      <c r="D141" s="201"/>
      <c r="E141" s="209"/>
      <c r="F141" s="205"/>
      <c r="G141" s="183"/>
      <c r="H141" s="7" t="s">
        <v>296</v>
      </c>
      <c r="I141" s="8">
        <v>2</v>
      </c>
      <c r="J141" s="76" t="b">
        <v>1</v>
      </c>
      <c r="K141" s="15" t="s">
        <v>513</v>
      </c>
      <c r="L141" s="7"/>
    </row>
    <row r="142" spans="1:12" ht="26.4" x14ac:dyDescent="0.3">
      <c r="A142" s="183"/>
      <c r="B142" s="183"/>
      <c r="C142" s="197"/>
      <c r="D142" s="201"/>
      <c r="E142" s="209"/>
      <c r="F142" s="205"/>
      <c r="G142" s="183"/>
      <c r="H142" s="7" t="s">
        <v>297</v>
      </c>
      <c r="I142" s="8">
        <v>1</v>
      </c>
      <c r="J142" s="76" t="b">
        <v>0</v>
      </c>
      <c r="K142" s="15"/>
      <c r="L142" s="7"/>
    </row>
    <row r="143" spans="1:12" x14ac:dyDescent="0.3">
      <c r="A143" s="183"/>
      <c r="B143" s="183"/>
      <c r="C143" s="197"/>
      <c r="D143" s="201"/>
      <c r="E143" s="209"/>
      <c r="F143" s="205"/>
      <c r="G143" s="183"/>
      <c r="H143" s="7" t="s">
        <v>298</v>
      </c>
      <c r="I143" s="8">
        <v>0</v>
      </c>
      <c r="J143" s="78" t="b">
        <v>0</v>
      </c>
      <c r="K143" s="15"/>
      <c r="L143" s="7"/>
    </row>
    <row r="144" spans="1:12" ht="26.4" x14ac:dyDescent="0.3">
      <c r="A144" s="184"/>
      <c r="B144" s="184"/>
      <c r="C144" s="198"/>
      <c r="D144" s="202"/>
      <c r="E144" s="210"/>
      <c r="F144" s="206"/>
      <c r="G144" s="184"/>
      <c r="H144" s="10" t="s">
        <v>251</v>
      </c>
      <c r="I144" s="11" t="s">
        <v>385</v>
      </c>
      <c r="J144" s="77" t="b">
        <v>0</v>
      </c>
      <c r="K144" s="18"/>
      <c r="L144" s="10"/>
    </row>
    <row r="145" spans="1:12" ht="39.6" x14ac:dyDescent="0.3">
      <c r="A145" s="182" t="s">
        <v>273</v>
      </c>
      <c r="B145" s="182" t="s">
        <v>196</v>
      </c>
      <c r="C145" s="196" t="s">
        <v>307</v>
      </c>
      <c r="D145" s="199" t="s">
        <v>308</v>
      </c>
      <c r="E145" s="207" t="s">
        <v>309</v>
      </c>
      <c r="F145" s="203" t="s">
        <v>93</v>
      </c>
      <c r="G145" s="182"/>
      <c r="H145" s="4" t="s">
        <v>295</v>
      </c>
      <c r="I145" s="5">
        <v>3</v>
      </c>
      <c r="J145" s="81" t="b">
        <v>0</v>
      </c>
      <c r="K145" s="17"/>
      <c r="L145" s="4"/>
    </row>
    <row r="146" spans="1:12" ht="26.4" x14ac:dyDescent="0.3">
      <c r="A146" s="183"/>
      <c r="B146" s="183"/>
      <c r="C146" s="197"/>
      <c r="D146" s="201"/>
      <c r="E146" s="209"/>
      <c r="F146" s="205"/>
      <c r="G146" s="183"/>
      <c r="H146" s="7" t="s">
        <v>296</v>
      </c>
      <c r="I146" s="8">
        <v>2</v>
      </c>
      <c r="J146" s="78" t="b">
        <v>0</v>
      </c>
      <c r="K146" s="15"/>
      <c r="L146" s="7"/>
    </row>
    <row r="147" spans="1:12" ht="26.4" x14ac:dyDescent="0.3">
      <c r="A147" s="183"/>
      <c r="B147" s="183"/>
      <c r="C147" s="197"/>
      <c r="D147" s="201"/>
      <c r="E147" s="209"/>
      <c r="F147" s="205"/>
      <c r="G147" s="183"/>
      <c r="H147" s="7" t="s">
        <v>297</v>
      </c>
      <c r="I147" s="8">
        <v>1</v>
      </c>
      <c r="J147" s="76" t="b">
        <v>0</v>
      </c>
      <c r="K147" s="15"/>
      <c r="L147" s="7"/>
    </row>
    <row r="148" spans="1:12" ht="79.2" x14ac:dyDescent="0.3">
      <c r="A148" s="183"/>
      <c r="B148" s="183"/>
      <c r="C148" s="197"/>
      <c r="D148" s="201"/>
      <c r="E148" s="209"/>
      <c r="F148" s="205"/>
      <c r="G148" s="183"/>
      <c r="H148" s="7" t="s">
        <v>298</v>
      </c>
      <c r="I148" s="8">
        <v>0</v>
      </c>
      <c r="J148" s="78" t="b">
        <v>1</v>
      </c>
      <c r="K148" s="15" t="s">
        <v>507</v>
      </c>
      <c r="L148" s="7" t="s">
        <v>512</v>
      </c>
    </row>
    <row r="149" spans="1:12" ht="26.4" x14ac:dyDescent="0.3">
      <c r="A149" s="184"/>
      <c r="B149" s="184"/>
      <c r="C149" s="198"/>
      <c r="D149" s="202"/>
      <c r="E149" s="210"/>
      <c r="F149" s="206"/>
      <c r="G149" s="184"/>
      <c r="H149" s="10" t="s">
        <v>251</v>
      </c>
      <c r="I149" s="11" t="s">
        <v>385</v>
      </c>
      <c r="J149" s="77" t="b">
        <v>0</v>
      </c>
      <c r="K149" s="18"/>
      <c r="L149" s="10"/>
    </row>
    <row r="150" spans="1:12" ht="39.6" x14ac:dyDescent="0.3">
      <c r="A150" s="182" t="s">
        <v>273</v>
      </c>
      <c r="B150" s="182" t="s">
        <v>196</v>
      </c>
      <c r="C150" s="196" t="s">
        <v>310</v>
      </c>
      <c r="D150" s="199" t="s">
        <v>311</v>
      </c>
      <c r="E150" s="207" t="s">
        <v>312</v>
      </c>
      <c r="F150" s="203" t="s">
        <v>93</v>
      </c>
      <c r="G150" s="182" t="s">
        <v>313</v>
      </c>
      <c r="H150" s="4" t="s">
        <v>295</v>
      </c>
      <c r="I150" s="5">
        <v>3</v>
      </c>
      <c r="J150" s="75" t="b">
        <v>1</v>
      </c>
      <c r="K150" s="15" t="s">
        <v>529</v>
      </c>
      <c r="L150" s="7" t="s">
        <v>530</v>
      </c>
    </row>
    <row r="151" spans="1:12" ht="26.4" x14ac:dyDescent="0.3">
      <c r="A151" s="183"/>
      <c r="B151" s="183"/>
      <c r="C151" s="197"/>
      <c r="D151" s="201"/>
      <c r="E151" s="209"/>
      <c r="F151" s="205"/>
      <c r="G151" s="183"/>
      <c r="H151" s="7" t="s">
        <v>296</v>
      </c>
      <c r="I151" s="8">
        <v>2</v>
      </c>
      <c r="J151" s="76" t="b">
        <v>0</v>
      </c>
      <c r="K151" s="177"/>
      <c r="L151" s="178"/>
    </row>
    <row r="152" spans="1:12" ht="26.4" x14ac:dyDescent="0.3">
      <c r="A152" s="183"/>
      <c r="B152" s="183"/>
      <c r="C152" s="197"/>
      <c r="D152" s="201"/>
      <c r="E152" s="209"/>
      <c r="F152" s="205"/>
      <c r="G152" s="183"/>
      <c r="H152" s="7" t="s">
        <v>297</v>
      </c>
      <c r="I152" s="8">
        <v>1</v>
      </c>
      <c r="J152" s="76" t="b">
        <v>0</v>
      </c>
      <c r="K152" s="15"/>
      <c r="L152" s="7"/>
    </row>
    <row r="153" spans="1:12" x14ac:dyDescent="0.3">
      <c r="A153" s="183"/>
      <c r="B153" s="183"/>
      <c r="C153" s="197"/>
      <c r="D153" s="201"/>
      <c r="E153" s="209"/>
      <c r="F153" s="205"/>
      <c r="G153" s="183"/>
      <c r="H153" s="7" t="s">
        <v>298</v>
      </c>
      <c r="I153" s="8">
        <v>0</v>
      </c>
      <c r="J153" s="76" t="b">
        <v>0</v>
      </c>
      <c r="K153" s="15"/>
      <c r="L153" s="7"/>
    </row>
    <row r="154" spans="1:12" ht="26.4" x14ac:dyDescent="0.3">
      <c r="A154" s="184"/>
      <c r="B154" s="184"/>
      <c r="C154" s="198"/>
      <c r="D154" s="202"/>
      <c r="E154" s="210"/>
      <c r="F154" s="206"/>
      <c r="G154" s="184"/>
      <c r="H154" s="10" t="s">
        <v>251</v>
      </c>
      <c r="I154" s="11" t="s">
        <v>385</v>
      </c>
      <c r="J154" s="77" t="b">
        <v>0</v>
      </c>
      <c r="K154" s="18"/>
      <c r="L154" s="10"/>
    </row>
    <row r="155" spans="1:12" ht="46.5" customHeight="1" x14ac:dyDescent="0.3">
      <c r="A155" s="32" t="s">
        <v>273</v>
      </c>
      <c r="B155" s="32" t="s">
        <v>196</v>
      </c>
      <c r="C155" s="64" t="s">
        <v>314</v>
      </c>
      <c r="D155" s="66" t="s">
        <v>315</v>
      </c>
      <c r="E155" s="34" t="s">
        <v>316</v>
      </c>
      <c r="F155" s="32" t="s">
        <v>239</v>
      </c>
      <c r="G155" s="32"/>
      <c r="H155" s="34" t="s">
        <v>387</v>
      </c>
      <c r="I155" s="31" t="s">
        <v>103</v>
      </c>
      <c r="J155" s="95" t="s">
        <v>493</v>
      </c>
      <c r="K155" s="32" t="s">
        <v>489</v>
      </c>
      <c r="L155" s="34"/>
    </row>
    <row r="156" spans="1:12" ht="39.6" x14ac:dyDescent="0.3">
      <c r="A156" s="182" t="s">
        <v>273</v>
      </c>
      <c r="B156" s="182" t="s">
        <v>317</v>
      </c>
      <c r="C156" s="196" t="s">
        <v>318</v>
      </c>
      <c r="D156" s="199" t="s">
        <v>319</v>
      </c>
      <c r="E156" s="207" t="s">
        <v>320</v>
      </c>
      <c r="F156" s="203" t="s">
        <v>93</v>
      </c>
      <c r="G156" s="182" t="s">
        <v>321</v>
      </c>
      <c r="H156" s="100" t="s">
        <v>457</v>
      </c>
      <c r="I156" s="5">
        <v>3</v>
      </c>
      <c r="J156" s="75" t="b">
        <v>0</v>
      </c>
      <c r="K156" s="17"/>
      <c r="L156" s="4"/>
    </row>
    <row r="157" spans="1:12" ht="26.4" x14ac:dyDescent="0.3">
      <c r="A157" s="183"/>
      <c r="B157" s="183"/>
      <c r="C157" s="197"/>
      <c r="D157" s="201"/>
      <c r="E157" s="209"/>
      <c r="F157" s="205"/>
      <c r="G157" s="183"/>
      <c r="H157" s="102" t="s">
        <v>458</v>
      </c>
      <c r="I157" s="8">
        <v>2</v>
      </c>
      <c r="J157" s="78" t="b">
        <v>0</v>
      </c>
      <c r="K157" s="15"/>
      <c r="L157" s="7"/>
    </row>
    <row r="158" spans="1:12" ht="409.6" x14ac:dyDescent="0.3">
      <c r="A158" s="183"/>
      <c r="B158" s="183"/>
      <c r="C158" s="197"/>
      <c r="D158" s="201"/>
      <c r="E158" s="209"/>
      <c r="F158" s="205"/>
      <c r="G158" s="183"/>
      <c r="H158" s="102" t="s">
        <v>459</v>
      </c>
      <c r="I158" s="8">
        <v>1</v>
      </c>
      <c r="J158" s="76" t="b">
        <v>1</v>
      </c>
      <c r="K158" s="15" t="s">
        <v>140</v>
      </c>
      <c r="L158" s="7" t="s">
        <v>484</v>
      </c>
    </row>
    <row r="159" spans="1:12" ht="32.25" customHeight="1" x14ac:dyDescent="0.3">
      <c r="A159" s="183"/>
      <c r="B159" s="183"/>
      <c r="C159" s="197"/>
      <c r="D159" s="201"/>
      <c r="E159" s="209"/>
      <c r="F159" s="205"/>
      <c r="G159" s="183"/>
      <c r="H159" s="102" t="s">
        <v>398</v>
      </c>
      <c r="I159" s="8">
        <v>0</v>
      </c>
      <c r="J159" s="76" t="b">
        <v>0</v>
      </c>
      <c r="K159" s="15"/>
      <c r="L159" s="7"/>
    </row>
    <row r="160" spans="1:12" ht="75.75" customHeight="1" x14ac:dyDescent="0.3">
      <c r="A160" s="184"/>
      <c r="B160" s="184"/>
      <c r="C160" s="198"/>
      <c r="D160" s="202"/>
      <c r="E160" s="210"/>
      <c r="F160" s="206"/>
      <c r="G160" s="184"/>
      <c r="H160" s="101" t="s">
        <v>396</v>
      </c>
      <c r="I160" s="11" t="s">
        <v>385</v>
      </c>
      <c r="J160" s="77" t="b">
        <v>0</v>
      </c>
      <c r="K160" s="18"/>
      <c r="L160" s="10"/>
    </row>
    <row r="161" spans="1:12" ht="66" hidden="1" x14ac:dyDescent="0.3">
      <c r="A161" s="25" t="s">
        <v>273</v>
      </c>
      <c r="B161" s="25" t="s">
        <v>317</v>
      </c>
      <c r="C161" s="47" t="s">
        <v>322</v>
      </c>
      <c r="D161" s="67" t="s">
        <v>323</v>
      </c>
      <c r="E161" s="26" t="s">
        <v>324</v>
      </c>
      <c r="F161" s="25" t="s">
        <v>239</v>
      </c>
      <c r="G161" s="26"/>
      <c r="H161" s="26" t="s">
        <v>387</v>
      </c>
      <c r="I161" s="48" t="s">
        <v>103</v>
      </c>
      <c r="J161" s="91"/>
      <c r="K161" s="25"/>
      <c r="L161" s="26"/>
    </row>
    <row r="162" spans="1:12" ht="54" customHeight="1" x14ac:dyDescent="0.3">
      <c r="A162" s="25" t="s">
        <v>273</v>
      </c>
      <c r="B162" s="25" t="s">
        <v>317</v>
      </c>
      <c r="C162" s="47" t="s">
        <v>325</v>
      </c>
      <c r="D162" s="67" t="s">
        <v>326</v>
      </c>
      <c r="E162" s="26" t="s">
        <v>327</v>
      </c>
      <c r="F162" s="25" t="s">
        <v>239</v>
      </c>
      <c r="G162" s="26"/>
      <c r="H162" s="26" t="s">
        <v>387</v>
      </c>
      <c r="I162" s="48" t="s">
        <v>103</v>
      </c>
      <c r="J162" s="91" t="s">
        <v>482</v>
      </c>
      <c r="K162" s="25" t="s">
        <v>140</v>
      </c>
      <c r="L162" s="26"/>
    </row>
    <row r="163" spans="1:12" ht="158.4" x14ac:dyDescent="0.3">
      <c r="A163" s="25" t="s">
        <v>273</v>
      </c>
      <c r="B163" s="25" t="s">
        <v>317</v>
      </c>
      <c r="C163" s="47" t="s">
        <v>328</v>
      </c>
      <c r="D163" s="67" t="s">
        <v>329</v>
      </c>
      <c r="E163" s="26" t="s">
        <v>330</v>
      </c>
      <c r="F163" s="25" t="s">
        <v>239</v>
      </c>
      <c r="G163" s="26"/>
      <c r="H163" s="26" t="s">
        <v>387</v>
      </c>
      <c r="I163" s="48" t="s">
        <v>103</v>
      </c>
      <c r="J163" s="91" t="s">
        <v>483</v>
      </c>
      <c r="K163" s="25" t="s">
        <v>140</v>
      </c>
      <c r="L163" s="26"/>
    </row>
    <row r="164" spans="1:12" ht="39.6" x14ac:dyDescent="0.3">
      <c r="A164" s="182" t="s">
        <v>273</v>
      </c>
      <c r="B164" s="182" t="s">
        <v>317</v>
      </c>
      <c r="C164" s="196" t="s">
        <v>331</v>
      </c>
      <c r="D164" s="199" t="s">
        <v>332</v>
      </c>
      <c r="E164" s="207" t="s">
        <v>333</v>
      </c>
      <c r="F164" s="203" t="s">
        <v>93</v>
      </c>
      <c r="G164" s="188" t="s">
        <v>334</v>
      </c>
      <c r="H164" s="100" t="s">
        <v>399</v>
      </c>
      <c r="I164" s="5">
        <v>3</v>
      </c>
      <c r="J164" s="75" t="b">
        <v>0</v>
      </c>
      <c r="K164" s="17"/>
      <c r="L164" s="19"/>
    </row>
    <row r="165" spans="1:12" ht="39.6" x14ac:dyDescent="0.3">
      <c r="A165" s="183"/>
      <c r="B165" s="183"/>
      <c r="C165" s="197"/>
      <c r="D165" s="201"/>
      <c r="E165" s="209"/>
      <c r="F165" s="205"/>
      <c r="G165" s="189"/>
      <c r="H165" s="102" t="s">
        <v>400</v>
      </c>
      <c r="I165" s="8">
        <v>2</v>
      </c>
      <c r="J165" s="76" t="b">
        <v>1</v>
      </c>
      <c r="K165" s="15" t="s">
        <v>288</v>
      </c>
      <c r="L165" s="7" t="s">
        <v>538</v>
      </c>
    </row>
    <row r="166" spans="1:12" ht="39.6" x14ac:dyDescent="0.3">
      <c r="A166" s="183"/>
      <c r="B166" s="183"/>
      <c r="C166" s="197"/>
      <c r="D166" s="201"/>
      <c r="E166" s="209"/>
      <c r="F166" s="205"/>
      <c r="G166" s="189"/>
      <c r="H166" s="102" t="s">
        <v>402</v>
      </c>
      <c r="I166" s="8">
        <v>1</v>
      </c>
      <c r="J166" s="76" t="b">
        <v>0</v>
      </c>
      <c r="K166" s="15"/>
      <c r="L166" s="7"/>
    </row>
    <row r="167" spans="1:12" ht="26.4" x14ac:dyDescent="0.3">
      <c r="A167" s="183"/>
      <c r="B167" s="183"/>
      <c r="C167" s="197"/>
      <c r="D167" s="201"/>
      <c r="E167" s="209"/>
      <c r="F167" s="205"/>
      <c r="G167" s="189"/>
      <c r="H167" s="102" t="s">
        <v>401</v>
      </c>
      <c r="I167" s="8">
        <v>0</v>
      </c>
      <c r="J167" s="76" t="b">
        <v>0</v>
      </c>
      <c r="K167" s="15"/>
      <c r="L167" s="7"/>
    </row>
    <row r="168" spans="1:12" ht="30" customHeight="1" x14ac:dyDescent="0.3">
      <c r="A168" s="184"/>
      <c r="B168" s="184"/>
      <c r="C168" s="198"/>
      <c r="D168" s="202"/>
      <c r="E168" s="210"/>
      <c r="F168" s="206"/>
      <c r="G168" s="190"/>
      <c r="H168" s="101" t="s">
        <v>397</v>
      </c>
      <c r="I168" s="11" t="s">
        <v>385</v>
      </c>
      <c r="J168" s="80" t="b">
        <v>0</v>
      </c>
      <c r="K168" s="18"/>
      <c r="L168" s="10"/>
    </row>
    <row r="169" spans="1:12" ht="66" hidden="1" x14ac:dyDescent="0.3">
      <c r="A169" s="25" t="s">
        <v>273</v>
      </c>
      <c r="B169" s="25" t="s">
        <v>317</v>
      </c>
      <c r="C169" s="47" t="s">
        <v>335</v>
      </c>
      <c r="D169" s="67" t="s">
        <v>336</v>
      </c>
      <c r="E169" s="26" t="s">
        <v>324</v>
      </c>
      <c r="F169" s="25" t="s">
        <v>239</v>
      </c>
      <c r="G169" s="26"/>
      <c r="H169" s="26" t="s">
        <v>387</v>
      </c>
      <c r="I169" s="48" t="s">
        <v>103</v>
      </c>
      <c r="J169" s="91"/>
      <c r="K169" s="25"/>
      <c r="L169" s="26"/>
    </row>
    <row r="170" spans="1:12" ht="409.6" x14ac:dyDescent="0.3">
      <c r="A170" s="25" t="s">
        <v>273</v>
      </c>
      <c r="B170" s="25" t="s">
        <v>317</v>
      </c>
      <c r="C170" s="47" t="s">
        <v>337</v>
      </c>
      <c r="D170" s="67" t="s">
        <v>338</v>
      </c>
      <c r="E170" s="26" t="s">
        <v>327</v>
      </c>
      <c r="F170" s="25" t="s">
        <v>239</v>
      </c>
      <c r="G170" s="25" t="s">
        <v>339</v>
      </c>
      <c r="H170" s="26" t="s">
        <v>387</v>
      </c>
      <c r="I170" s="48" t="s">
        <v>103</v>
      </c>
      <c r="J170" s="91" t="s">
        <v>540</v>
      </c>
      <c r="K170" s="25" t="s">
        <v>288</v>
      </c>
      <c r="L170" s="26"/>
    </row>
    <row r="171" spans="1:12" ht="143.25" customHeight="1" x14ac:dyDescent="0.3">
      <c r="A171" s="25" t="s">
        <v>273</v>
      </c>
      <c r="B171" s="25" t="s">
        <v>317</v>
      </c>
      <c r="C171" s="47" t="s">
        <v>340</v>
      </c>
      <c r="D171" s="67" t="s">
        <v>341</v>
      </c>
      <c r="E171" s="26" t="s">
        <v>342</v>
      </c>
      <c r="F171" s="25" t="s">
        <v>239</v>
      </c>
      <c r="G171" s="26"/>
      <c r="H171" s="26" t="s">
        <v>387</v>
      </c>
      <c r="I171" s="48" t="s">
        <v>103</v>
      </c>
      <c r="J171" s="91" t="s">
        <v>539</v>
      </c>
      <c r="K171" s="25" t="s">
        <v>288</v>
      </c>
      <c r="L171" s="26"/>
    </row>
    <row r="172" spans="1:12" ht="24.75" customHeight="1" x14ac:dyDescent="0.3">
      <c r="A172" s="188" t="s">
        <v>273</v>
      </c>
      <c r="B172" s="188" t="s">
        <v>317</v>
      </c>
      <c r="C172" s="211">
        <v>16</v>
      </c>
      <c r="D172" s="232" t="s">
        <v>343</v>
      </c>
      <c r="E172" s="207" t="s">
        <v>344</v>
      </c>
      <c r="F172" s="224" t="s">
        <v>93</v>
      </c>
      <c r="G172" s="182" t="s">
        <v>345</v>
      </c>
      <c r="H172" s="19" t="s">
        <v>389</v>
      </c>
      <c r="I172" s="21">
        <v>3</v>
      </c>
      <c r="J172" s="87" t="b">
        <v>0</v>
      </c>
      <c r="K172" s="177"/>
      <c r="L172" s="178"/>
    </row>
    <row r="173" spans="1:12" ht="24.75" customHeight="1" x14ac:dyDescent="0.3">
      <c r="A173" s="189"/>
      <c r="B173" s="189"/>
      <c r="C173" s="212"/>
      <c r="D173" s="233"/>
      <c r="E173" s="209"/>
      <c r="F173" s="226"/>
      <c r="G173" s="183"/>
      <c r="H173" s="22" t="s">
        <v>346</v>
      </c>
      <c r="I173" s="23">
        <v>2</v>
      </c>
      <c r="J173" s="88" t="b">
        <v>1</v>
      </c>
      <c r="K173" s="21" t="s">
        <v>477</v>
      </c>
      <c r="L173" s="4" t="s">
        <v>478</v>
      </c>
    </row>
    <row r="174" spans="1:12" ht="24.75" customHeight="1" x14ac:dyDescent="0.3">
      <c r="A174" s="189"/>
      <c r="B174" s="189"/>
      <c r="C174" s="212"/>
      <c r="D174" s="233"/>
      <c r="E174" s="209"/>
      <c r="F174" s="226"/>
      <c r="G174" s="183"/>
      <c r="H174" s="22" t="s">
        <v>390</v>
      </c>
      <c r="I174" s="23">
        <v>1</v>
      </c>
      <c r="J174" s="88" t="b">
        <v>0</v>
      </c>
      <c r="K174" s="23"/>
      <c r="L174" s="22"/>
    </row>
    <row r="175" spans="1:12" ht="24.75" customHeight="1" x14ac:dyDescent="0.3">
      <c r="A175" s="190"/>
      <c r="B175" s="190"/>
      <c r="C175" s="213"/>
      <c r="D175" s="234"/>
      <c r="E175" s="210"/>
      <c r="F175" s="227"/>
      <c r="G175" s="184"/>
      <c r="H175" s="20" t="s">
        <v>347</v>
      </c>
      <c r="I175" s="11">
        <v>0</v>
      </c>
      <c r="J175" s="80" t="b">
        <v>0</v>
      </c>
      <c r="K175" s="16"/>
      <c r="L175" s="20"/>
    </row>
    <row r="176" spans="1:12" ht="24.75" customHeight="1" x14ac:dyDescent="0.3">
      <c r="A176" s="188" t="s">
        <v>273</v>
      </c>
      <c r="B176" s="188" t="s">
        <v>317</v>
      </c>
      <c r="C176" s="211">
        <v>17</v>
      </c>
      <c r="D176" s="232" t="s">
        <v>348</v>
      </c>
      <c r="E176" s="207" t="s">
        <v>349</v>
      </c>
      <c r="F176" s="224" t="s">
        <v>93</v>
      </c>
      <c r="G176" s="182" t="s">
        <v>345</v>
      </c>
      <c r="H176" s="19" t="s">
        <v>391</v>
      </c>
      <c r="I176" s="21">
        <v>3</v>
      </c>
      <c r="J176" s="87" t="b">
        <v>0</v>
      </c>
      <c r="K176" s="177"/>
      <c r="L176" s="178"/>
    </row>
    <row r="177" spans="1:12" ht="24.75" customHeight="1" x14ac:dyDescent="0.3">
      <c r="A177" s="189"/>
      <c r="B177" s="189"/>
      <c r="C177" s="212"/>
      <c r="D177" s="233"/>
      <c r="E177" s="209"/>
      <c r="F177" s="226"/>
      <c r="G177" s="183"/>
      <c r="H177" s="22" t="s">
        <v>350</v>
      </c>
      <c r="I177" s="23">
        <v>2</v>
      </c>
      <c r="J177" s="88" t="b">
        <v>1</v>
      </c>
      <c r="K177" s="21" t="s">
        <v>477</v>
      </c>
      <c r="L177" s="4" t="s">
        <v>479</v>
      </c>
    </row>
    <row r="178" spans="1:12" ht="24.75" customHeight="1" x14ac:dyDescent="0.3">
      <c r="A178" s="189"/>
      <c r="B178" s="189"/>
      <c r="C178" s="212"/>
      <c r="D178" s="233"/>
      <c r="E178" s="209"/>
      <c r="F178" s="226"/>
      <c r="G178" s="183"/>
      <c r="H178" s="22" t="s">
        <v>392</v>
      </c>
      <c r="I178" s="23">
        <v>1</v>
      </c>
      <c r="J178" s="88" t="b">
        <v>0</v>
      </c>
      <c r="K178" s="23"/>
      <c r="L178" s="22"/>
    </row>
    <row r="179" spans="1:12" ht="100.5" customHeight="1" x14ac:dyDescent="0.3">
      <c r="A179" s="190"/>
      <c r="B179" s="190"/>
      <c r="C179" s="213"/>
      <c r="D179" s="234"/>
      <c r="E179" s="210"/>
      <c r="F179" s="227"/>
      <c r="G179" s="184"/>
      <c r="H179" s="20" t="s">
        <v>347</v>
      </c>
      <c r="I179" s="11">
        <v>0</v>
      </c>
      <c r="J179" s="80" t="b">
        <v>0</v>
      </c>
      <c r="K179" s="16"/>
      <c r="L179" s="20"/>
    </row>
    <row r="180" spans="1:12" ht="39.6" x14ac:dyDescent="0.3">
      <c r="A180" s="188" t="s">
        <v>273</v>
      </c>
      <c r="B180" s="188" t="s">
        <v>317</v>
      </c>
      <c r="C180" s="211" t="s">
        <v>351</v>
      </c>
      <c r="D180" s="232" t="s">
        <v>352</v>
      </c>
      <c r="E180" s="235" t="s">
        <v>353</v>
      </c>
      <c r="F180" s="224" t="s">
        <v>93</v>
      </c>
      <c r="G180" s="182" t="s">
        <v>354</v>
      </c>
      <c r="H180" s="100" t="s">
        <v>355</v>
      </c>
      <c r="I180" s="21">
        <v>0</v>
      </c>
      <c r="J180" s="87" t="b">
        <v>0</v>
      </c>
      <c r="K180" s="21"/>
      <c r="L180" s="4"/>
    </row>
    <row r="181" spans="1:12" ht="26.4" x14ac:dyDescent="0.3">
      <c r="A181" s="189"/>
      <c r="B181" s="189"/>
      <c r="C181" s="212"/>
      <c r="D181" s="233"/>
      <c r="E181" s="236"/>
      <c r="F181" s="226"/>
      <c r="G181" s="183"/>
      <c r="H181" s="7" t="s">
        <v>356</v>
      </c>
      <c r="I181" s="23" t="s">
        <v>385</v>
      </c>
      <c r="J181" s="88" t="b">
        <v>1</v>
      </c>
      <c r="K181" s="23" t="s">
        <v>354</v>
      </c>
      <c r="L181" s="22" t="s">
        <v>480</v>
      </c>
    </row>
    <row r="182" spans="1:12" ht="26.4" x14ac:dyDescent="0.3">
      <c r="A182" s="190"/>
      <c r="B182" s="190"/>
      <c r="C182" s="213"/>
      <c r="D182" s="234"/>
      <c r="E182" s="237"/>
      <c r="F182" s="227"/>
      <c r="G182" s="184"/>
      <c r="H182" s="101" t="s">
        <v>357</v>
      </c>
      <c r="I182" s="16">
        <v>3</v>
      </c>
      <c r="J182" s="79" t="b">
        <v>0</v>
      </c>
      <c r="K182" s="16"/>
      <c r="L182" s="20"/>
    </row>
    <row r="183" spans="1:12" x14ac:dyDescent="0.3">
      <c r="A183" s="188" t="s">
        <v>273</v>
      </c>
      <c r="B183" s="188" t="s">
        <v>317</v>
      </c>
      <c r="C183" s="211" t="s">
        <v>358</v>
      </c>
      <c r="D183" s="232" t="s">
        <v>359</v>
      </c>
      <c r="E183" s="235" t="s">
        <v>360</v>
      </c>
      <c r="F183" s="224" t="s">
        <v>93</v>
      </c>
      <c r="G183" s="182" t="s">
        <v>354</v>
      </c>
      <c r="H183" s="4" t="s">
        <v>262</v>
      </c>
      <c r="I183" s="21">
        <v>1</v>
      </c>
      <c r="J183" s="87" t="b">
        <v>0</v>
      </c>
      <c r="K183" s="21"/>
      <c r="L183" s="4"/>
    </row>
    <row r="184" spans="1:12" ht="20.25" customHeight="1" x14ac:dyDescent="0.3">
      <c r="A184" s="189"/>
      <c r="B184" s="189"/>
      <c r="C184" s="212"/>
      <c r="D184" s="233"/>
      <c r="E184" s="236"/>
      <c r="F184" s="226"/>
      <c r="G184" s="183"/>
      <c r="H184" s="7" t="s">
        <v>361</v>
      </c>
      <c r="I184" s="23">
        <v>0</v>
      </c>
      <c r="J184" s="88" t="b">
        <v>1</v>
      </c>
      <c r="K184" s="23" t="s">
        <v>354</v>
      </c>
      <c r="L184" s="22" t="s">
        <v>481</v>
      </c>
    </row>
    <row r="185" spans="1:12" ht="123" customHeight="1" x14ac:dyDescent="0.3">
      <c r="A185" s="189"/>
      <c r="B185" s="189"/>
      <c r="C185" s="212"/>
      <c r="D185" s="233"/>
      <c r="E185" s="236"/>
      <c r="F185" s="226"/>
      <c r="G185" s="183"/>
      <c r="H185" s="7" t="s">
        <v>362</v>
      </c>
      <c r="I185" s="23">
        <v>2</v>
      </c>
      <c r="J185" s="88" t="b">
        <v>0</v>
      </c>
      <c r="K185" s="23"/>
      <c r="L185" s="16"/>
    </row>
    <row r="186" spans="1:12" ht="12.75" customHeight="1" x14ac:dyDescent="0.3">
      <c r="A186" s="203" t="s">
        <v>273</v>
      </c>
      <c r="B186" s="203" t="s">
        <v>317</v>
      </c>
      <c r="C186" s="228" t="s">
        <v>363</v>
      </c>
      <c r="D186" s="220" t="s">
        <v>364</v>
      </c>
      <c r="E186" s="207" t="s">
        <v>365</v>
      </c>
      <c r="F186" s="224" t="s">
        <v>174</v>
      </c>
      <c r="G186" s="182"/>
      <c r="H186" s="100" t="s">
        <v>415</v>
      </c>
      <c r="I186" s="5">
        <v>3</v>
      </c>
      <c r="J186" s="81" t="b">
        <v>0</v>
      </c>
      <c r="K186" s="17"/>
      <c r="L186" s="17"/>
    </row>
    <row r="187" spans="1:12" ht="28.5" customHeight="1" x14ac:dyDescent="0.3">
      <c r="A187" s="204"/>
      <c r="B187" s="204"/>
      <c r="C187" s="229"/>
      <c r="D187" s="221"/>
      <c r="E187" s="208"/>
      <c r="F187" s="225"/>
      <c r="G187" s="183"/>
      <c r="H187" s="108" t="s">
        <v>414</v>
      </c>
      <c r="I187" s="42">
        <v>2</v>
      </c>
      <c r="J187" s="90" t="b">
        <v>0</v>
      </c>
      <c r="K187" s="43"/>
      <c r="L187" s="43"/>
    </row>
    <row r="188" spans="1:12" ht="34.5" customHeight="1" x14ac:dyDescent="0.3">
      <c r="A188" s="204"/>
      <c r="B188" s="204"/>
      <c r="C188" s="229"/>
      <c r="D188" s="221"/>
      <c r="E188" s="208"/>
      <c r="F188" s="225"/>
      <c r="G188" s="183"/>
      <c r="H188" s="108" t="s">
        <v>413</v>
      </c>
      <c r="I188" s="42">
        <v>1</v>
      </c>
      <c r="J188" s="90" t="b">
        <v>0</v>
      </c>
      <c r="K188" s="43"/>
      <c r="L188" s="41"/>
    </row>
    <row r="189" spans="1:12" ht="92.4" x14ac:dyDescent="0.25">
      <c r="A189" s="205"/>
      <c r="B189" s="205"/>
      <c r="C189" s="230"/>
      <c r="D189" s="222"/>
      <c r="E189" s="209"/>
      <c r="F189" s="226"/>
      <c r="G189" s="183"/>
      <c r="H189" s="7" t="s">
        <v>191</v>
      </c>
      <c r="I189" s="8">
        <v>0</v>
      </c>
      <c r="J189" s="78" t="b">
        <v>1</v>
      </c>
      <c r="K189" s="18" t="s">
        <v>514</v>
      </c>
      <c r="L189" s="180" t="s">
        <v>515</v>
      </c>
    </row>
    <row r="190" spans="1:12" ht="38.1" customHeight="1" x14ac:dyDescent="0.3">
      <c r="A190" s="206"/>
      <c r="B190" s="206"/>
      <c r="C190" s="231"/>
      <c r="D190" s="223"/>
      <c r="E190" s="210"/>
      <c r="F190" s="227"/>
      <c r="G190" s="184"/>
      <c r="H190" s="104" t="s">
        <v>408</v>
      </c>
      <c r="I190" s="11" t="s">
        <v>103</v>
      </c>
      <c r="J190" s="77" t="b">
        <v>0</v>
      </c>
      <c r="K190" s="177"/>
      <c r="L190" s="10"/>
    </row>
    <row r="191" spans="1:12" ht="57.6" customHeight="1" x14ac:dyDescent="0.3">
      <c r="A191" s="33" t="s">
        <v>273</v>
      </c>
      <c r="B191" s="33" t="s">
        <v>317</v>
      </c>
      <c r="C191" s="106" t="s">
        <v>366</v>
      </c>
      <c r="D191" s="107" t="s">
        <v>370</v>
      </c>
      <c r="E191" s="24" t="s">
        <v>406</v>
      </c>
      <c r="F191" s="44" t="s">
        <v>239</v>
      </c>
      <c r="G191" s="33"/>
      <c r="H191" s="48" t="s">
        <v>387</v>
      </c>
      <c r="I191" s="48" t="s">
        <v>103</v>
      </c>
      <c r="J191" s="109" t="s">
        <v>515</v>
      </c>
      <c r="K191" s="18" t="s">
        <v>514</v>
      </c>
      <c r="L191" s="24"/>
    </row>
    <row r="192" spans="1:12" x14ac:dyDescent="0.3">
      <c r="A192" s="203" t="s">
        <v>273</v>
      </c>
      <c r="B192" s="203" t="s">
        <v>317</v>
      </c>
      <c r="C192" s="228" t="s">
        <v>369</v>
      </c>
      <c r="D192" s="220" t="s">
        <v>367</v>
      </c>
      <c r="E192" s="207" t="s">
        <v>368</v>
      </c>
      <c r="F192" s="224" t="s">
        <v>174</v>
      </c>
      <c r="G192" s="182"/>
      <c r="H192" s="100" t="s">
        <v>412</v>
      </c>
      <c r="I192" s="5">
        <v>3</v>
      </c>
      <c r="J192" s="81" t="b">
        <v>0</v>
      </c>
      <c r="K192" s="17"/>
      <c r="L192" s="4"/>
    </row>
    <row r="193" spans="1:12" ht="26.4" x14ac:dyDescent="0.3">
      <c r="A193" s="204"/>
      <c r="B193" s="204"/>
      <c r="C193" s="229"/>
      <c r="D193" s="221"/>
      <c r="E193" s="208"/>
      <c r="F193" s="225"/>
      <c r="G193" s="183"/>
      <c r="H193" s="108" t="s">
        <v>411</v>
      </c>
      <c r="I193" s="42">
        <v>2</v>
      </c>
      <c r="J193" s="90" t="b">
        <v>0</v>
      </c>
      <c r="K193" s="43"/>
      <c r="L193" s="41"/>
    </row>
    <row r="194" spans="1:12" ht="39.6" x14ac:dyDescent="0.3">
      <c r="A194" s="204"/>
      <c r="B194" s="204"/>
      <c r="C194" s="229"/>
      <c r="D194" s="221"/>
      <c r="E194" s="208"/>
      <c r="F194" s="225"/>
      <c r="G194" s="183"/>
      <c r="H194" s="108" t="s">
        <v>410</v>
      </c>
      <c r="I194" s="42">
        <v>1</v>
      </c>
      <c r="J194" s="90" t="b">
        <v>0</v>
      </c>
      <c r="K194" s="43"/>
      <c r="L194" s="41"/>
    </row>
    <row r="195" spans="1:12" ht="92.4" x14ac:dyDescent="0.3">
      <c r="A195" s="205"/>
      <c r="B195" s="205"/>
      <c r="C195" s="230"/>
      <c r="D195" s="222"/>
      <c r="E195" s="209"/>
      <c r="F195" s="226"/>
      <c r="G195" s="183"/>
      <c r="H195" s="7" t="s">
        <v>191</v>
      </c>
      <c r="I195" s="8">
        <v>0</v>
      </c>
      <c r="J195" s="78" t="b">
        <v>1</v>
      </c>
      <c r="K195" s="15" t="s">
        <v>516</v>
      </c>
      <c r="L195" s="7" t="s">
        <v>531</v>
      </c>
    </row>
    <row r="196" spans="1:12" ht="23.1" customHeight="1" x14ac:dyDescent="0.3">
      <c r="A196" s="206"/>
      <c r="B196" s="206"/>
      <c r="C196" s="231"/>
      <c r="D196" s="223"/>
      <c r="E196" s="210"/>
      <c r="F196" s="227"/>
      <c r="G196" s="184"/>
      <c r="H196" s="104" t="s">
        <v>407</v>
      </c>
      <c r="I196" s="11" t="s">
        <v>103</v>
      </c>
      <c r="J196" s="77" t="b">
        <v>0</v>
      </c>
      <c r="K196" s="177"/>
      <c r="L196" s="10"/>
    </row>
    <row r="197" spans="1:12" ht="51" customHeight="1" x14ac:dyDescent="0.3">
      <c r="A197" s="25" t="s">
        <v>273</v>
      </c>
      <c r="B197" s="25" t="s">
        <v>317</v>
      </c>
      <c r="C197" s="47" t="s">
        <v>404</v>
      </c>
      <c r="D197" s="69" t="s">
        <v>405</v>
      </c>
      <c r="E197" s="26" t="s">
        <v>409</v>
      </c>
      <c r="F197" s="55" t="s">
        <v>239</v>
      </c>
      <c r="G197" s="26"/>
      <c r="H197" s="48" t="s">
        <v>387</v>
      </c>
      <c r="I197" s="48" t="s">
        <v>103</v>
      </c>
      <c r="J197" s="91" t="s">
        <v>531</v>
      </c>
      <c r="K197" s="15" t="s">
        <v>516</v>
      </c>
      <c r="L197" s="26"/>
    </row>
    <row r="198" spans="1:12" ht="66" x14ac:dyDescent="0.3">
      <c r="A198" s="25" t="s">
        <v>55</v>
      </c>
      <c r="B198" s="25" t="s">
        <v>55</v>
      </c>
      <c r="C198" s="47">
        <v>20</v>
      </c>
      <c r="D198" s="69" t="s">
        <v>371</v>
      </c>
      <c r="E198" s="26" t="s">
        <v>372</v>
      </c>
      <c r="F198" s="55" t="s">
        <v>239</v>
      </c>
      <c r="G198" s="26"/>
      <c r="H198" s="48" t="s">
        <v>395</v>
      </c>
      <c r="I198" s="48" t="s">
        <v>103</v>
      </c>
      <c r="J198" s="91" t="s">
        <v>532</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37" priority="411">
      <formula>OR($J$2=TRUE,$J$3=TRUE,$J$4=TRUE,$J$5=TRUE,$J$6=TRUE,$J$7=TRUE,$J$8=TRUE,$J$9=TRUE)</formula>
    </cfRule>
  </conditionalFormatting>
  <conditionalFormatting sqref="A10:L11 A14:L14 A13:K13 A12:J12">
    <cfRule type="expression" dxfId="336" priority="412">
      <formula>OR($J$10=TRUE,$J$11=TRUE,$J$12=TRUE,$J$13=TRUE,$J$14=TRUE)</formula>
    </cfRule>
  </conditionalFormatting>
  <conditionalFormatting sqref="A19:L19 A15:L15 A16:K18 L18">
    <cfRule type="expression" dxfId="335" priority="410">
      <formula>OR($J$15=TRUE,$J$16=TRUE,$J$17=TRUE,$J$18=TRUE,$J$19=TRUE)</formula>
    </cfRule>
  </conditionalFormatting>
  <conditionalFormatting sqref="A20:L22 A24:L24 A23:K23">
    <cfRule type="expression" dxfId="334" priority="330">
      <formula>OR($J$10=TRUE,$J$14=TRUE)</formula>
    </cfRule>
    <cfRule type="expression" dxfId="333" priority="409">
      <formula>OR($J$20=TRUE,$J$21=TRUE,$J$22=TRUE,$J$23=TRUE,$J$24=TRUE)</formula>
    </cfRule>
  </conditionalFormatting>
  <conditionalFormatting sqref="A25:L27 A29:L29 A28:K28">
    <cfRule type="expression" dxfId="332" priority="329">
      <formula>OR($J$15=TRUE,$J$19=TRUE)</formula>
    </cfRule>
    <cfRule type="expression" dxfId="331" priority="408">
      <formula>OR($J$25=TRUE,$J$26=TRUE,$J$27=TRUE,$J$28=TRUE,$J$29=TRUE)</formula>
    </cfRule>
  </conditionalFormatting>
  <conditionalFormatting sqref="A30:L32 A33:K33">
    <cfRule type="expression" dxfId="330" priority="407">
      <formula>OR($J$30=TRUE,$J$31=TRUE,$J$32=TRUE,$J$33=TRUE)</formula>
    </cfRule>
  </conditionalFormatting>
  <conditionalFormatting sqref="A34:L35 A37:L37 A36:K36">
    <cfRule type="expression" dxfId="329" priority="328">
      <formula>$J$33=TRUE</formula>
    </cfRule>
    <cfRule type="expression" dxfId="328" priority="406">
      <formula>OR($J$34=TRUE,$J$35=TRUE,$J$36=TRUE,$J$37=TRUE)</formula>
    </cfRule>
  </conditionalFormatting>
  <conditionalFormatting sqref="A39:L41 A38:J38 A42:J42">
    <cfRule type="expression" dxfId="327" priority="405">
      <formula>OR($J$38=TRUE,$J$39=TRUE,$J$40=TRUE,$J$41=TRUE,$J$42=TRUE)</formula>
    </cfRule>
  </conditionalFormatting>
  <conditionalFormatting sqref="A43:L44 A46:L46 A45:J45">
    <cfRule type="expression" dxfId="326" priority="404">
      <formula>OR($J$43=TRUE,$J$44=TRUE,$J$45=TRUE,$J$46=TRUE)</formula>
    </cfRule>
  </conditionalFormatting>
  <conditionalFormatting sqref="A47:L47 A48:J51 L51">
    <cfRule type="expression" dxfId="325" priority="403">
      <formula>$J$47&lt;&gt;""</formula>
    </cfRule>
  </conditionalFormatting>
  <conditionalFormatting sqref="A54:L54 A52:J53">
    <cfRule type="expression" dxfId="324" priority="402">
      <formula>OR($J$52=TRUE,$J$53=TRUE,$J$54=TRUE)</formula>
    </cfRule>
  </conditionalFormatting>
  <conditionalFormatting sqref="A55:L58 A59:J59">
    <cfRule type="expression" dxfId="323" priority="401">
      <formula>OR($J$55=TRUE,$J$56=TRUE,$J$57=TRUE,$J$58=TRUE,$J$59=TRUE)</formula>
    </cfRule>
  </conditionalFormatting>
  <conditionalFormatting sqref="A60:L60 A63:K63 A62:L62 A61:J61">
    <cfRule type="expression" dxfId="322" priority="326">
      <formula>OR($J$55=TRUE,$J$56=TRUE)</formula>
    </cfRule>
    <cfRule type="expression" dxfId="321" priority="400">
      <formula>OR($J$60=TRUE,$J$61=TRUE,$J$62=TRUE,$J$63=TRUE)</formula>
    </cfRule>
  </conditionalFormatting>
  <conditionalFormatting sqref="A65:L66 A64:J64 L64">
    <cfRule type="expression" dxfId="320" priority="399">
      <formula>OR($J$64=TRUE,$J$65=TRUE,$J$66=TRUE)</formula>
    </cfRule>
  </conditionalFormatting>
  <conditionalFormatting sqref="A67:L68 A69:K69">
    <cfRule type="expression" dxfId="319" priority="398">
      <formula>OR($J$67=TRUE,$J$68=TRUE,$J$69=TRUE)</formula>
    </cfRule>
  </conditionalFormatting>
  <conditionalFormatting sqref="A71:L71 A70:J70">
    <cfRule type="expression" dxfId="318" priority="397">
      <formula>OR($J$70=TRUE,$J$71=TRUE)</formula>
    </cfRule>
  </conditionalFormatting>
  <conditionalFormatting sqref="A72:L75">
    <cfRule type="expression" dxfId="317" priority="396">
      <formula>OR($J$72=TRUE,$J$73=TRUE,$J$74=TRUE,$J$75=TRUE)</formula>
    </cfRule>
  </conditionalFormatting>
  <conditionalFormatting sqref="A77:L79 A76:J76 L76">
    <cfRule type="expression" dxfId="316" priority="395">
      <formula>OR($J$76=TRUE,$J$77=TRUE,$J$78=TRUE,$J$79=TRUE)</formula>
    </cfRule>
  </conditionalFormatting>
  <conditionalFormatting sqref="A80:L83">
    <cfRule type="expression" dxfId="315" priority="394">
      <formula>OR($J$80=TRUE,$J$81=TRUE,$J$82=TRUE,$J$83=TRUE)</formula>
    </cfRule>
  </conditionalFormatting>
  <conditionalFormatting sqref="A84:L85">
    <cfRule type="expression" dxfId="314" priority="393">
      <formula>OR($J$84=TRUE,$J$85=TRUE)</formula>
    </cfRule>
  </conditionalFormatting>
  <conditionalFormatting sqref="A86:L87 A89:L90 A88:J88">
    <cfRule type="expression" dxfId="313" priority="392">
      <formula>OR($J$86=TRUE,$J$87=TRUE,$J$88=TRUE,$J$89=TRUE,$J$90=TRUE)</formula>
    </cfRule>
  </conditionalFormatting>
  <conditionalFormatting sqref="A91:I91 L91">
    <cfRule type="expression" dxfId="312" priority="323">
      <formula>OR($J$86=TRUE,$J$90=TRUE)</formula>
    </cfRule>
    <cfRule type="expression" dxfId="311" priority="391">
      <formula>$J$91&lt;&gt;""</formula>
    </cfRule>
  </conditionalFormatting>
  <conditionalFormatting sqref="A92:J92 L92 A93:L95">
    <cfRule type="expression" dxfId="310" priority="390">
      <formula>OR($J$92=TRUE,$J$93=TRUE,$J$94=TRUE,$J$95=TRUE)</formula>
    </cfRule>
  </conditionalFormatting>
  <conditionalFormatting sqref="A96:L98 A99:J99">
    <cfRule type="expression" dxfId="309" priority="389">
      <formula>OR($J$96=TRUE,$J$97=TRUE,$J$98=TRUE,$J$99=TRUE)</formula>
    </cfRule>
  </conditionalFormatting>
  <conditionalFormatting sqref="A100:L103">
    <cfRule type="expression" dxfId="308" priority="388">
      <formula>OR($J$100=TRUE,$J$101=TRUE,$J$102=TRUE,$J$103=TRUE)</formula>
    </cfRule>
  </conditionalFormatting>
  <conditionalFormatting sqref="A104:L106">
    <cfRule type="expression" dxfId="307" priority="387">
      <formula>OR($J$104=TRUE,$J$105=TRUE,$J$106=TRUE)</formula>
    </cfRule>
  </conditionalFormatting>
  <conditionalFormatting sqref="A107:J107 L107 A111:L113 A108:L108 A109:J110 L109:L110">
    <cfRule type="expression" dxfId="306" priority="319">
      <formula>$J$113&lt;&gt;""</formula>
    </cfRule>
    <cfRule type="expression" dxfId="305" priority="322">
      <formula>OR($J$104=TRUE,$J$106=TRUE)</formula>
    </cfRule>
    <cfRule type="expression" dxfId="304" priority="386">
      <formula>OR($J$107=TRUE,$J$108=TRUE,$J$109=TRUE,$J$110=TRUE,$J$111=TRUE,$J$112=TRUE,$J$113=TRUE)</formula>
    </cfRule>
  </conditionalFormatting>
  <conditionalFormatting sqref="A116:J116 A115:L115 A114:J114 A117:L118">
    <cfRule type="expression" dxfId="303" priority="385">
      <formula>OR($J$114=TRUE,$J$115=TRUE,$J$116=TRUE,$J$117=TRUE,$J$118=TRUE)</formula>
    </cfRule>
  </conditionalFormatting>
  <conditionalFormatting sqref="A119:L123">
    <cfRule type="expression" dxfId="302" priority="384">
      <formula>OR($J$119=TRUE,$J$120=TRUE,$J$121=TRUE,$J$122=TRUE,$J$123=TRUE)</formula>
    </cfRule>
  </conditionalFormatting>
  <conditionalFormatting sqref="A124:L128">
    <cfRule type="expression" dxfId="301" priority="383">
      <formula>OR($J$124=TRUE,$J$125=TRUE,$J$126=TRUE,$J$127=TRUE,$J$128=TRUE)</formula>
    </cfRule>
  </conditionalFormatting>
  <conditionalFormatting sqref="A129:L133">
    <cfRule type="expression" dxfId="300" priority="382">
      <formula>OR($J$129=TRUE,$J$130=TRUE,$J$131=TRUE,$J$132=TRUE,$J$133=TRUE)</formula>
    </cfRule>
  </conditionalFormatting>
  <conditionalFormatting sqref="A134:L138">
    <cfRule type="expression" dxfId="299" priority="381">
      <formula>OR($J$134=TRUE,$J$135=TRUE,$J$136=TRUE,$J$137=TRUE,$J$138=TRUE)</formula>
    </cfRule>
  </conditionalFormatting>
  <conditionalFormatting sqref="A139:L139">
    <cfRule type="expression" dxfId="298" priority="380">
      <formula>$J$139&lt;&gt;""</formula>
    </cfRule>
  </conditionalFormatting>
  <conditionalFormatting sqref="A140:L144">
    <cfRule type="expression" dxfId="297" priority="379">
      <formula>OR($J$140=TRUE,$J$141=TRUE,$J$142=TRUE,$J$143=TRUE,$J$144=TRUE)</formula>
    </cfRule>
  </conditionalFormatting>
  <conditionalFormatting sqref="A145:L147 A149:L149 A148:J148">
    <cfRule type="expression" dxfId="296" priority="378">
      <formula>OR($J$145=TRUE,$J$146=TRUE,$J$147=TRUE,$J$148=TRUE,$J$149=TRUE)</formula>
    </cfRule>
  </conditionalFormatting>
  <conditionalFormatting sqref="A152:L154 A151:J151 A150:L150">
    <cfRule type="expression" dxfId="295" priority="377">
      <formula>OR($J$150=TRUE,$J$151=TRUE,$J$152=TRUE,$J$153=TRUE,$J$154=TRUE)</formula>
    </cfRule>
  </conditionalFormatting>
  <conditionalFormatting sqref="A155:I155 L155">
    <cfRule type="expression" dxfId="294" priority="376">
      <formula>$J$155&lt;&gt;""</formula>
    </cfRule>
  </conditionalFormatting>
  <conditionalFormatting sqref="A156:L160">
    <cfRule type="expression" dxfId="293" priority="375">
      <formula>OR($J$156=TRUE,$J$157=TRUE,$J$158=TRUE,$J$159=TRUE,$J$160=TRUE)</formula>
    </cfRule>
  </conditionalFormatting>
  <conditionalFormatting sqref="A161:L161">
    <cfRule type="expression" dxfId="292" priority="138">
      <formula>OR($J$157=TRUE,$J$158=TRUE,$J$159=TRUE)</formula>
    </cfRule>
    <cfRule type="expression" dxfId="291" priority="374">
      <formula>$J$161&lt;&gt;""</formula>
    </cfRule>
  </conditionalFormatting>
  <conditionalFormatting sqref="A162:L162">
    <cfRule type="expression" dxfId="290" priority="373">
      <formula>$J$162&lt;&gt;""</formula>
    </cfRule>
  </conditionalFormatting>
  <conditionalFormatting sqref="A163:L163">
    <cfRule type="expression" dxfId="289" priority="136">
      <formula>$J$156=TRUE</formula>
    </cfRule>
    <cfRule type="expression" dxfId="288" priority="372">
      <formula>$J$163&lt;&gt;""</formula>
    </cfRule>
  </conditionalFormatting>
  <conditionalFormatting sqref="A164:L168">
    <cfRule type="expression" dxfId="287" priority="371">
      <formula>OR($J$164=TRUE,$J$165=TRUE,$J$166=TRUE,$J$167=TRUE,$J$168=TRUE)</formula>
    </cfRule>
  </conditionalFormatting>
  <conditionalFormatting sqref="A169:L169">
    <cfRule type="expression" dxfId="286" priority="135">
      <formula>OR($J$165=TRUE,$J$166=TRUE,$J$167=TRUE)</formula>
    </cfRule>
    <cfRule type="expression" dxfId="285" priority="370">
      <formula>$J$169&lt;&gt;""</formula>
    </cfRule>
  </conditionalFormatting>
  <conditionalFormatting sqref="A170:L170">
    <cfRule type="expression" dxfId="284" priority="369">
      <formula>$J$170&lt;&gt;""</formula>
    </cfRule>
  </conditionalFormatting>
  <conditionalFormatting sqref="A171:L171">
    <cfRule type="expression" dxfId="283" priority="134">
      <formula>$J$164=TRUE</formula>
    </cfRule>
    <cfRule type="expression" dxfId="282" priority="368">
      <formula>$J$171&lt;&gt;""</formula>
    </cfRule>
  </conditionalFormatting>
  <conditionalFormatting sqref="A172:J172 A173:L175">
    <cfRule type="expression" dxfId="281" priority="367">
      <formula>OR($J$172=TRUE,$J$173=TRUE,$J$174=TRUE,$J$175=TRUE)</formula>
    </cfRule>
  </conditionalFormatting>
  <conditionalFormatting sqref="A176:J176 A177:L179">
    <cfRule type="expression" dxfId="280" priority="366">
      <formula>OR($J$176=TRUE,$J$177=TRUE,$J$178=TRUE,$J$179=TRUE)</formula>
    </cfRule>
  </conditionalFormatting>
  <conditionalFormatting sqref="A180:L182">
    <cfRule type="expression" dxfId="279" priority="365">
      <formula>OR($J$180=TRUE,$J$181=TRUE,$J$182=TRUE)</formula>
    </cfRule>
  </conditionalFormatting>
  <conditionalFormatting sqref="A183:L185">
    <cfRule type="expression" dxfId="278" priority="321">
      <formula>OR($J$180=TRUE,$J$182=TRUE)</formula>
    </cfRule>
    <cfRule type="expression" dxfId="277" priority="364">
      <formula>OR($J$183=TRUE,$J$184=TRUE,$J$185=TRUE)</formula>
    </cfRule>
  </conditionalFormatting>
  <conditionalFormatting sqref="K2">
    <cfRule type="expression" dxfId="276" priority="359">
      <formula>AND($J$2=TRUE,$K$2="")</formula>
    </cfRule>
  </conditionalFormatting>
  <conditionalFormatting sqref="K3">
    <cfRule type="expression" dxfId="275" priority="358">
      <formula>AND($J$3=TRUE,$K$3="")</formula>
    </cfRule>
  </conditionalFormatting>
  <conditionalFormatting sqref="K4">
    <cfRule type="expression" dxfId="274" priority="357">
      <formula>AND($J$4=TRUE,$K$4="")</formula>
    </cfRule>
  </conditionalFormatting>
  <conditionalFormatting sqref="K5">
    <cfRule type="expression" dxfId="273" priority="356">
      <formula>AND($J$5=TRUE,$K$5="")</formula>
    </cfRule>
  </conditionalFormatting>
  <conditionalFormatting sqref="K6">
    <cfRule type="expression" dxfId="272" priority="355">
      <formula>AND($J$6=TRUE,$K$6="")</formula>
    </cfRule>
  </conditionalFormatting>
  <conditionalFormatting sqref="K7">
    <cfRule type="expression" dxfId="271" priority="354">
      <formula>AND($J$7=TRUE,$K$7="")</formula>
    </cfRule>
  </conditionalFormatting>
  <conditionalFormatting sqref="K8">
    <cfRule type="expression" dxfId="270" priority="353">
      <formula>AND($J$8=TRUE,$K$8="")</formula>
    </cfRule>
  </conditionalFormatting>
  <conditionalFormatting sqref="K9">
    <cfRule type="expression" dxfId="269" priority="352">
      <formula>AND($J$9=TRUE,$K$9="")</formula>
    </cfRule>
  </conditionalFormatting>
  <conditionalFormatting sqref="K10">
    <cfRule type="expression" dxfId="268" priority="351">
      <formula>AND($J$10=TRUE,$K$10="")</formula>
    </cfRule>
  </conditionalFormatting>
  <conditionalFormatting sqref="K11">
    <cfRule type="expression" dxfId="267" priority="350">
      <formula>AND($J$11=TRUE,$K$11="")</formula>
    </cfRule>
  </conditionalFormatting>
  <conditionalFormatting sqref="K13">
    <cfRule type="expression" dxfId="266" priority="348">
      <formula>AND($J$13=TRUE,$K$13="")</formula>
    </cfRule>
  </conditionalFormatting>
  <conditionalFormatting sqref="K14">
    <cfRule type="expression" dxfId="265" priority="347">
      <formula>AND($J$14=TRUE,$K$14="")</formula>
    </cfRule>
  </conditionalFormatting>
  <conditionalFormatting sqref="K15">
    <cfRule type="expression" dxfId="264" priority="346">
      <formula>AND($J$15=TRUE,$K$15="")</formula>
    </cfRule>
  </conditionalFormatting>
  <conditionalFormatting sqref="K16">
    <cfRule type="expression" dxfId="263" priority="345">
      <formula>AND($J$16=TRUE,$K$16="")</formula>
    </cfRule>
  </conditionalFormatting>
  <conditionalFormatting sqref="K17">
    <cfRule type="expression" dxfId="262" priority="344">
      <formula>AND($J$17=TRUE,$K$17="")</formula>
    </cfRule>
  </conditionalFormatting>
  <conditionalFormatting sqref="K18">
    <cfRule type="expression" dxfId="261" priority="343">
      <formula>AND($J$18=TRUE,$K$18="")</formula>
    </cfRule>
  </conditionalFormatting>
  <conditionalFormatting sqref="K19">
    <cfRule type="expression" dxfId="260" priority="342">
      <formula>AND($J$19=TRUE,$K$19="")</formula>
    </cfRule>
  </conditionalFormatting>
  <conditionalFormatting sqref="K20">
    <cfRule type="expression" dxfId="259" priority="341">
      <formula>AND($J$20=TRUE,$K$20="")</formula>
    </cfRule>
  </conditionalFormatting>
  <conditionalFormatting sqref="K21">
    <cfRule type="expression" dxfId="258" priority="340">
      <formula>AND($J$21=TRUE,$K$21="")</formula>
    </cfRule>
  </conditionalFormatting>
  <conditionalFormatting sqref="K22">
    <cfRule type="expression" dxfId="257" priority="339">
      <formula>AND($J$22=TRUE,$K$22="")</formula>
    </cfRule>
  </conditionalFormatting>
  <conditionalFormatting sqref="K23">
    <cfRule type="expression" dxfId="256" priority="338">
      <formula>AND($J$23=TRUE,$K$23="")</formula>
    </cfRule>
  </conditionalFormatting>
  <conditionalFormatting sqref="K24">
    <cfRule type="expression" dxfId="255" priority="337">
      <formula>AND($J$24=TRUE,$K$24="")</formula>
    </cfRule>
  </conditionalFormatting>
  <conditionalFormatting sqref="K25">
    <cfRule type="expression" dxfId="254" priority="336">
      <formula>AND($J$25=TRUE,$K$25="")</formula>
    </cfRule>
  </conditionalFormatting>
  <conditionalFormatting sqref="K26">
    <cfRule type="expression" dxfId="253" priority="335">
      <formula>AND($J$26=TRUE,$K$26="")</formula>
    </cfRule>
  </conditionalFormatting>
  <conditionalFormatting sqref="K27">
    <cfRule type="expression" dxfId="252" priority="334">
      <formula>AND($J$27=TRUE,$K$27="")</formula>
    </cfRule>
  </conditionalFormatting>
  <conditionalFormatting sqref="K28">
    <cfRule type="expression" dxfId="251" priority="333">
      <formula>AND($J$28=TRUE,$K$28="")</formula>
    </cfRule>
  </conditionalFormatting>
  <conditionalFormatting sqref="K29">
    <cfRule type="expression" dxfId="250" priority="332">
      <formula>AND($J$29=TRUE,$K$29="")</formula>
    </cfRule>
  </conditionalFormatting>
  <conditionalFormatting sqref="A30:L32 A54:L58 A34:L35 A33:K33 A60:L60 A59:J59 A65:L68 A63:K63 A71:L75 A69:K69 A70:J70 A116:J116 A52:J53 A64:J64 L64 A155:I155 L155 A37:L37 A36:K36 A62:L62 A61:J61 A77:L87 A76:J76 L76 A148:J148 A89:L90 A88:J88 A91:I91 L91 A152:L154 A151:J151 A149:L150 A115:L115 A114:J114 A117:L147">
    <cfRule type="expression" dxfId="249" priority="331">
      <formula>OR($J$2=TRUE,$J$9=TRUE)</formula>
    </cfRule>
  </conditionalFormatting>
  <conditionalFormatting sqref="A43:L44 A46:L47 A45:J45 A48:J51 L51">
    <cfRule type="expression" dxfId="248" priority="327">
      <formula>$J$38=TRUE</formula>
    </cfRule>
  </conditionalFormatting>
  <conditionalFormatting sqref="A72:L75 A77:L83 A76:J76 L76">
    <cfRule type="expression" dxfId="247" priority="325">
      <formula>$J$71=TRUE</formula>
    </cfRule>
  </conditionalFormatting>
  <conditionalFormatting sqref="A77:L83 A76:J76 L76">
    <cfRule type="expression" dxfId="246" priority="324">
      <formula>$J$72=TRUE</formula>
    </cfRule>
  </conditionalFormatting>
  <conditionalFormatting sqref="K30">
    <cfRule type="expression" dxfId="245" priority="318">
      <formula>AND($J$30=TRUE,$K$30="")</formula>
    </cfRule>
  </conditionalFormatting>
  <conditionalFormatting sqref="K31">
    <cfRule type="expression" dxfId="244" priority="317">
      <formula>AND($J$31=TRUE,$K$31="")</formula>
    </cfRule>
  </conditionalFormatting>
  <conditionalFormatting sqref="K32">
    <cfRule type="expression" dxfId="243" priority="316">
      <formula>AND($J$32=TRUE,$K$32="")</formula>
    </cfRule>
  </conditionalFormatting>
  <conditionalFormatting sqref="K33">
    <cfRule type="expression" dxfId="242" priority="315">
      <formula>AND($J$33=TRUE,$K$33="")</formula>
    </cfRule>
  </conditionalFormatting>
  <conditionalFormatting sqref="K34">
    <cfRule type="expression" dxfId="241" priority="314">
      <formula>AND($J$34=TRUE,$K$34="")</formula>
    </cfRule>
  </conditionalFormatting>
  <conditionalFormatting sqref="K35">
    <cfRule type="expression" dxfId="240" priority="313">
      <formula>AND($J$35=TRUE,$K$35="")</formula>
    </cfRule>
  </conditionalFormatting>
  <conditionalFormatting sqref="K36">
    <cfRule type="expression" dxfId="239" priority="312">
      <formula>AND($J$36=TRUE,$K$36="")</formula>
    </cfRule>
  </conditionalFormatting>
  <conditionalFormatting sqref="K37">
    <cfRule type="expression" dxfId="238" priority="311">
      <formula>AND($J$37=TRUE,$K$37="")</formula>
    </cfRule>
  </conditionalFormatting>
  <conditionalFormatting sqref="K39">
    <cfRule type="expression" dxfId="237" priority="309">
      <formula>AND($J$39=TRUE,$K$39="")</formula>
    </cfRule>
  </conditionalFormatting>
  <conditionalFormatting sqref="K40">
    <cfRule type="expression" dxfId="236" priority="308">
      <formula>AND($J$40=TRUE,$K$40="")</formula>
    </cfRule>
  </conditionalFormatting>
  <conditionalFormatting sqref="K41">
    <cfRule type="expression" dxfId="235" priority="307">
      <formula>AND($J$41=TRUE,$K$41="")</formula>
    </cfRule>
  </conditionalFormatting>
  <conditionalFormatting sqref="K43">
    <cfRule type="expression" dxfId="234" priority="305">
      <formula>AND($J$43=TRUE,$K$43="")</formula>
    </cfRule>
  </conditionalFormatting>
  <conditionalFormatting sqref="K44">
    <cfRule type="expression" dxfId="233" priority="304">
      <formula>AND($J$44=TRUE,$K$44="")</formula>
    </cfRule>
  </conditionalFormatting>
  <conditionalFormatting sqref="K46">
    <cfRule type="expression" dxfId="232" priority="302">
      <formula>AND($J$46=TRUE,$K$46="")</formula>
    </cfRule>
  </conditionalFormatting>
  <conditionalFormatting sqref="K54">
    <cfRule type="expression" dxfId="231" priority="299">
      <formula>AND($J$54=TRUE,$K$54="")</formula>
    </cfRule>
  </conditionalFormatting>
  <conditionalFormatting sqref="K55">
    <cfRule type="expression" dxfId="230" priority="298">
      <formula>AND($J$55=TRUE,$K$55="")</formula>
    </cfRule>
  </conditionalFormatting>
  <conditionalFormatting sqref="K56">
    <cfRule type="expression" dxfId="229" priority="297">
      <formula>AND($J$56=TRUE,$K$56="")</formula>
    </cfRule>
  </conditionalFormatting>
  <conditionalFormatting sqref="K57">
    <cfRule type="expression" dxfId="228" priority="296">
      <formula>AND($J$57=TRUE,$K$57="")</formula>
    </cfRule>
  </conditionalFormatting>
  <conditionalFormatting sqref="K58">
    <cfRule type="expression" dxfId="227" priority="295">
      <formula>AND($J$58=TRUE,$K$58="")</formula>
    </cfRule>
  </conditionalFormatting>
  <conditionalFormatting sqref="K60">
    <cfRule type="expression" dxfId="226" priority="293">
      <formula>AND($J$60=TRUE,$K$60="")</formula>
    </cfRule>
  </conditionalFormatting>
  <conditionalFormatting sqref="K62">
    <cfRule type="expression" dxfId="225" priority="291">
      <formula>AND($J$62=TRUE,$K$62="")</formula>
    </cfRule>
  </conditionalFormatting>
  <conditionalFormatting sqref="K63">
    <cfRule type="expression" dxfId="224" priority="290">
      <formula>AND($J$63=TRUE,$K$63="")</formula>
    </cfRule>
  </conditionalFormatting>
  <conditionalFormatting sqref="K65">
    <cfRule type="expression" dxfId="223" priority="288">
      <formula>AND($J$65=TRUE,$K$65="")</formula>
    </cfRule>
  </conditionalFormatting>
  <conditionalFormatting sqref="K66">
    <cfRule type="expression" dxfId="222" priority="287">
      <formula>AND($J$66=TRUE,$K$66="")</formula>
    </cfRule>
  </conditionalFormatting>
  <conditionalFormatting sqref="K67">
    <cfRule type="expression" dxfId="221" priority="286">
      <formula>AND($J$67=TRUE,$K$67="")</formula>
    </cfRule>
  </conditionalFormatting>
  <conditionalFormatting sqref="K68">
    <cfRule type="expression" dxfId="220" priority="285">
      <formula>AND($J$68=TRUE,$K$68="")</formula>
    </cfRule>
  </conditionalFormatting>
  <conditionalFormatting sqref="K69">
    <cfRule type="expression" dxfId="219" priority="284">
      <formula>AND($J$69=TRUE,$K$69="")</formula>
    </cfRule>
  </conditionalFormatting>
  <conditionalFormatting sqref="K71">
    <cfRule type="expression" dxfId="218" priority="282">
      <formula>AND($J$71=TRUE,$K$71="")</formula>
    </cfRule>
  </conditionalFormatting>
  <conditionalFormatting sqref="K72">
    <cfRule type="expression" dxfId="217" priority="281">
      <formula>AND($J$72=TRUE,$K$72="")</formula>
    </cfRule>
  </conditionalFormatting>
  <conditionalFormatting sqref="K73">
    <cfRule type="expression" dxfId="216" priority="280">
      <formula>AND($J$73=TRUE,$K$73="")</formula>
    </cfRule>
  </conditionalFormatting>
  <conditionalFormatting sqref="K74">
    <cfRule type="expression" dxfId="215" priority="279">
      <formula>AND($J$74=TRUE,$K$74="")</formula>
    </cfRule>
  </conditionalFormatting>
  <conditionalFormatting sqref="K75">
    <cfRule type="expression" dxfId="214" priority="278">
      <formula>AND($J$75=TRUE,$K$75="")</formula>
    </cfRule>
  </conditionalFormatting>
  <conditionalFormatting sqref="K77">
    <cfRule type="expression" dxfId="213" priority="276">
      <formula>AND($J$77=TRUE,$K$77="")</formula>
    </cfRule>
  </conditionalFormatting>
  <conditionalFormatting sqref="K78">
    <cfRule type="expression" dxfId="212" priority="275">
      <formula>AND($J$78=TRUE,$K$78="")</formula>
    </cfRule>
  </conditionalFormatting>
  <conditionalFormatting sqref="K79">
    <cfRule type="expression" dxfId="211" priority="274">
      <formula>AND($J$79=TRUE,$K$79="")</formula>
    </cfRule>
  </conditionalFormatting>
  <conditionalFormatting sqref="K80">
    <cfRule type="expression" dxfId="210" priority="273">
      <formula>AND($J$80=TRUE,$K$80="")</formula>
    </cfRule>
  </conditionalFormatting>
  <conditionalFormatting sqref="K81">
    <cfRule type="expression" dxfId="209" priority="272">
      <formula>AND($J$81=TRUE,$K$81="")</formula>
    </cfRule>
  </conditionalFormatting>
  <conditionalFormatting sqref="K82">
    <cfRule type="expression" dxfId="208" priority="271">
      <formula>AND($J$82=TRUE,$K$82="")</formula>
    </cfRule>
  </conditionalFormatting>
  <conditionalFormatting sqref="K83">
    <cfRule type="expression" dxfId="207" priority="270">
      <formula>AND($J$83=TRUE,$K$83="")</formula>
    </cfRule>
  </conditionalFormatting>
  <conditionalFormatting sqref="K84">
    <cfRule type="expression" dxfId="206" priority="269">
      <formula>AND($J$84=TRUE,$K$84="")</formula>
    </cfRule>
  </conditionalFormatting>
  <conditionalFormatting sqref="K85">
    <cfRule type="expression" dxfId="205" priority="268">
      <formula>AND($J$85=TRUE,$K$85="")</formula>
    </cfRule>
  </conditionalFormatting>
  <conditionalFormatting sqref="K86">
    <cfRule type="expression" dxfId="204" priority="267">
      <formula>AND($J$86=TRUE,$K$86="")</formula>
    </cfRule>
  </conditionalFormatting>
  <conditionalFormatting sqref="K87">
    <cfRule type="expression" dxfId="203" priority="266">
      <formula>AND($J$87=TRUE,$K$87="")</formula>
    </cfRule>
  </conditionalFormatting>
  <conditionalFormatting sqref="K89">
    <cfRule type="expression" dxfId="202" priority="264">
      <formula>AND($J$89=TRUE,$K$89="")</formula>
    </cfRule>
  </conditionalFormatting>
  <conditionalFormatting sqref="K90">
    <cfRule type="expression" dxfId="201" priority="263">
      <formula>AND($J$90=TRUE,$K$90="")</formula>
    </cfRule>
  </conditionalFormatting>
  <conditionalFormatting sqref="K94">
    <cfRule type="expression" dxfId="200" priority="259">
      <formula>AND($J$92=TRUE,$K$94="")</formula>
    </cfRule>
  </conditionalFormatting>
  <conditionalFormatting sqref="K93">
    <cfRule type="expression" dxfId="199" priority="258">
      <formula>AND($J$93=TRUE,$K$93="")</formula>
    </cfRule>
  </conditionalFormatting>
  <conditionalFormatting sqref="K95">
    <cfRule type="expression" dxfId="198" priority="256">
      <formula>AND($J$95=TRUE,$K$95="")</formula>
    </cfRule>
  </conditionalFormatting>
  <conditionalFormatting sqref="K96">
    <cfRule type="expression" dxfId="197" priority="255">
      <formula>AND($J$96=TRUE,$K$96="")</formula>
    </cfRule>
  </conditionalFormatting>
  <conditionalFormatting sqref="K97">
    <cfRule type="expression" dxfId="196" priority="254">
      <formula>AND($J$97=TRUE,$K$97="")</formula>
    </cfRule>
  </conditionalFormatting>
  <conditionalFormatting sqref="K98">
    <cfRule type="expression" dxfId="195" priority="253">
      <formula>AND($J$98=TRUE,$K$98="")</formula>
    </cfRule>
  </conditionalFormatting>
  <conditionalFormatting sqref="K100">
    <cfRule type="expression" dxfId="194" priority="251">
      <formula>AND($J$100=TRUE,$K$100="")</formula>
    </cfRule>
  </conditionalFormatting>
  <conditionalFormatting sqref="K101">
    <cfRule type="expression" dxfId="193" priority="250">
      <formula>AND($J$101=TRUE,$K$101="")</formula>
    </cfRule>
  </conditionalFormatting>
  <conditionalFormatting sqref="K102">
    <cfRule type="expression" dxfId="192" priority="249">
      <formula>AND($J$102=TRUE,$K$102="")</formula>
    </cfRule>
  </conditionalFormatting>
  <conditionalFormatting sqref="K103">
    <cfRule type="expression" dxfId="191" priority="248">
      <formula>AND($J$103=TRUE,$K$103="")</formula>
    </cfRule>
  </conditionalFormatting>
  <conditionalFormatting sqref="K104">
    <cfRule type="expression" dxfId="190" priority="247">
      <formula>AND($J$104=TRUE,$K$104="")</formula>
    </cfRule>
  </conditionalFormatting>
  <conditionalFormatting sqref="K105">
    <cfRule type="expression" dxfId="189" priority="246">
      <formula>AND($J$105=TRUE,$K$105="")</formula>
    </cfRule>
  </conditionalFormatting>
  <conditionalFormatting sqref="K106">
    <cfRule type="expression" dxfId="188" priority="245">
      <formula>AND($J$106=TRUE,$K$106="")</formula>
    </cfRule>
  </conditionalFormatting>
  <conditionalFormatting sqref="K108">
    <cfRule type="expression" dxfId="187" priority="243">
      <formula>AND($J$108=TRUE,$K$108="")</formula>
    </cfRule>
  </conditionalFormatting>
  <conditionalFormatting sqref="K111">
    <cfRule type="expression" dxfId="186" priority="240">
      <formula>AND($J$111=TRUE,$K$111="")</formula>
    </cfRule>
  </conditionalFormatting>
  <conditionalFormatting sqref="K112">
    <cfRule type="expression" dxfId="185" priority="239">
      <formula>AND($J$112=TRUE,$K$112="")</formula>
    </cfRule>
  </conditionalFormatting>
  <conditionalFormatting sqref="K115">
    <cfRule type="expression" dxfId="184" priority="237">
      <formula>AND($J$115=TRUE,$K$115="")</formula>
    </cfRule>
  </conditionalFormatting>
  <conditionalFormatting sqref="K118">
    <cfRule type="expression" dxfId="183" priority="234">
      <formula>AND($J$118=TRUE,$K$118="")</formula>
    </cfRule>
  </conditionalFormatting>
  <conditionalFormatting sqref="K119">
    <cfRule type="expression" dxfId="182" priority="233">
      <formula>AND($J$119=TRUE,$K$119="")</formula>
    </cfRule>
  </conditionalFormatting>
  <conditionalFormatting sqref="K120">
    <cfRule type="expression" dxfId="181" priority="231">
      <formula>AND($J$120=TRUE,$K$120="")</formula>
    </cfRule>
    <cfRule type="expression" dxfId="180" priority="232">
      <formula>AND($J$120=TRUE,$K$120="")</formula>
    </cfRule>
  </conditionalFormatting>
  <conditionalFormatting sqref="K121">
    <cfRule type="expression" dxfId="179" priority="230">
      <formula>AND($J$121=TRUE,$K$121="")</formula>
    </cfRule>
  </conditionalFormatting>
  <conditionalFormatting sqref="K122">
    <cfRule type="expression" dxfId="178" priority="229">
      <formula>AND($J$122=TRUE,$K$122="")</formula>
    </cfRule>
  </conditionalFormatting>
  <conditionalFormatting sqref="K123">
    <cfRule type="expression" dxfId="177" priority="228">
      <formula>AND($J$123=TRUE,$K$123="")</formula>
    </cfRule>
  </conditionalFormatting>
  <conditionalFormatting sqref="K124">
    <cfRule type="expression" dxfId="176" priority="227">
      <formula>AND($J$124=TRUE,$K$124="")</formula>
    </cfRule>
  </conditionalFormatting>
  <conditionalFormatting sqref="K125">
    <cfRule type="expression" dxfId="175" priority="226">
      <formula>AND($J$125=TRUE,$K$125="")</formula>
    </cfRule>
  </conditionalFormatting>
  <conditionalFormatting sqref="K126">
    <cfRule type="expression" dxfId="174" priority="225">
      <formula>AND($J$126=TRUE,$K$126="")</formula>
    </cfRule>
  </conditionalFormatting>
  <conditionalFormatting sqref="K127">
    <cfRule type="expression" dxfId="173" priority="224">
      <formula>AND($J$127=TRUE,$K$127="")</formula>
    </cfRule>
  </conditionalFormatting>
  <conditionalFormatting sqref="K128">
    <cfRule type="expression" dxfId="172" priority="223">
      <formula>AND($J$128=TRUE,$K$128="")</formula>
    </cfRule>
  </conditionalFormatting>
  <conditionalFormatting sqref="K129">
    <cfRule type="expression" dxfId="171" priority="222">
      <formula>AND($J$129=TRUE,$K$129="")</formula>
    </cfRule>
  </conditionalFormatting>
  <conditionalFormatting sqref="K130">
    <cfRule type="expression" dxfId="170" priority="221">
      <formula>AND($J$130=TRUE,$K$130="")</formula>
    </cfRule>
  </conditionalFormatting>
  <conditionalFormatting sqref="K131">
    <cfRule type="expression" dxfId="169" priority="220">
      <formula>AND($J$131=TRUE,$K$131="")</formula>
    </cfRule>
  </conditionalFormatting>
  <conditionalFormatting sqref="K132">
    <cfRule type="expression" dxfId="168" priority="219">
      <formula>AND($J$132=TRUE,$K$132="")</formula>
    </cfRule>
  </conditionalFormatting>
  <conditionalFormatting sqref="K133">
    <cfRule type="expression" dxfId="167" priority="218">
      <formula>AND($J$133=TRUE,$K$133="")</formula>
    </cfRule>
  </conditionalFormatting>
  <conditionalFormatting sqref="K134">
    <cfRule type="expression" dxfId="166" priority="217">
      <formula>AND($J$134=TRUE,$K$134="")</formula>
    </cfRule>
  </conditionalFormatting>
  <conditionalFormatting sqref="K135">
    <cfRule type="expression" dxfId="165" priority="216">
      <formula>AND($J$135=TRUE,$K$135="")</formula>
    </cfRule>
  </conditionalFormatting>
  <conditionalFormatting sqref="K136">
    <cfRule type="expression" dxfId="164" priority="214">
      <formula>AND($J$136=TRUE,$K$136="")</formula>
    </cfRule>
  </conditionalFormatting>
  <conditionalFormatting sqref="K137">
    <cfRule type="expression" dxfId="163" priority="213">
      <formula>AND($J$137=TRUE,$K$137="")</formula>
    </cfRule>
  </conditionalFormatting>
  <conditionalFormatting sqref="K138">
    <cfRule type="expression" dxfId="162" priority="212">
      <formula>AND($J$138=TRUE,$K$138="")</formula>
    </cfRule>
  </conditionalFormatting>
  <conditionalFormatting sqref="K140">
    <cfRule type="expression" dxfId="161" priority="211">
      <formula>AND($J$140=TRUE,$K$140="")</formula>
    </cfRule>
  </conditionalFormatting>
  <conditionalFormatting sqref="K141">
    <cfRule type="expression" dxfId="160" priority="210">
      <formula>AND($J$141=TRUE,$K$141="")</formula>
    </cfRule>
  </conditionalFormatting>
  <conditionalFormatting sqref="K142">
    <cfRule type="expression" dxfId="159" priority="209">
      <formula>AND($J$142=TRUE,$K$142="")</formula>
    </cfRule>
  </conditionalFormatting>
  <conditionalFormatting sqref="K143">
    <cfRule type="expression" dxfId="158" priority="208">
      <formula>AND($J$143=TRUE,$K$143="")</formula>
    </cfRule>
  </conditionalFormatting>
  <conditionalFormatting sqref="K144">
    <cfRule type="expression" dxfId="157" priority="207">
      <formula>AND($J$144=TRUE,$K$144="")</formula>
    </cfRule>
  </conditionalFormatting>
  <conditionalFormatting sqref="K145">
    <cfRule type="expression" dxfId="156" priority="204">
      <formula>AND($J$145=TRUE,$K$145="")</formula>
    </cfRule>
  </conditionalFormatting>
  <conditionalFormatting sqref="K146">
    <cfRule type="expression" dxfId="155" priority="203">
      <formula>AND($J$146=TRUE,$K$146="")</formula>
    </cfRule>
  </conditionalFormatting>
  <conditionalFormatting sqref="K147">
    <cfRule type="expression" dxfId="154" priority="202">
      <formula>AND($J$147=TRUE,$K$147="")</formula>
    </cfRule>
  </conditionalFormatting>
  <conditionalFormatting sqref="K149">
    <cfRule type="expression" dxfId="153" priority="200">
      <formula>AND($J$149=TRUE,$K$149="")</formula>
    </cfRule>
  </conditionalFormatting>
  <conditionalFormatting sqref="K150">
    <cfRule type="expression" dxfId="152" priority="198">
      <formula>AND($J$151=TRUE,$K$150="")</formula>
    </cfRule>
  </conditionalFormatting>
  <conditionalFormatting sqref="K152">
    <cfRule type="expression" dxfId="151" priority="197">
      <formula>AND($J$152=TRUE,$K$152="")</formula>
    </cfRule>
  </conditionalFormatting>
  <conditionalFormatting sqref="K153">
    <cfRule type="expression" dxfId="150" priority="196">
      <formula>AND($J$153=TRUE,$K$153="")</formula>
    </cfRule>
  </conditionalFormatting>
  <conditionalFormatting sqref="K154">
    <cfRule type="expression" dxfId="149" priority="195">
      <formula>AND($J$154=TRUE,$K$154="")</formula>
    </cfRule>
  </conditionalFormatting>
  <conditionalFormatting sqref="K156">
    <cfRule type="expression" dxfId="148" priority="194">
      <formula>AND($J$156=TRUE,$K$156="")</formula>
    </cfRule>
  </conditionalFormatting>
  <conditionalFormatting sqref="K157">
    <cfRule type="expression" dxfId="147" priority="193">
      <formula>AND($J$157=TRUE,$K$157="")</formula>
    </cfRule>
  </conditionalFormatting>
  <conditionalFormatting sqref="K158">
    <cfRule type="expression" dxfId="146" priority="192">
      <formula>AND($J$158=TRUE,$K$158="")</formula>
    </cfRule>
  </conditionalFormatting>
  <conditionalFormatting sqref="K159">
    <cfRule type="expression" dxfId="145" priority="191">
      <formula>AND($J$159=TRUE,$K$159="")</formula>
    </cfRule>
  </conditionalFormatting>
  <conditionalFormatting sqref="K160">
    <cfRule type="expression" dxfId="144" priority="190">
      <formula>AND($J$160=TRUE,$K$160="")</formula>
    </cfRule>
  </conditionalFormatting>
  <conditionalFormatting sqref="K164">
    <cfRule type="expression" dxfId="143" priority="189">
      <formula>AND($J$164=TRUE,$K$164="")</formula>
    </cfRule>
  </conditionalFormatting>
  <conditionalFormatting sqref="K165">
    <cfRule type="expression" dxfId="142" priority="188">
      <formula>AND($J$165=TRUE,$K$165="")</formula>
    </cfRule>
  </conditionalFormatting>
  <conditionalFormatting sqref="K166">
    <cfRule type="expression" dxfId="141" priority="187">
      <formula>AND($J$166=TRUE,$K$166="")</formula>
    </cfRule>
  </conditionalFormatting>
  <conditionalFormatting sqref="K167">
    <cfRule type="expression" dxfId="140" priority="186">
      <formula>AND($J$167=TRUE,$K$167="")</formula>
    </cfRule>
  </conditionalFormatting>
  <conditionalFormatting sqref="K168">
    <cfRule type="expression" dxfId="139" priority="185">
      <formula>AND($J$168=TRUE,$K$168="")</formula>
    </cfRule>
  </conditionalFormatting>
  <conditionalFormatting sqref="K173">
    <cfRule type="expression" dxfId="138" priority="184">
      <formula>AND($J$172=TRUE,$K$173="")</formula>
    </cfRule>
  </conditionalFormatting>
  <conditionalFormatting sqref="K174">
    <cfRule type="expression" dxfId="137" priority="182">
      <formula>AND($J$174=TRUE,$K$174="")</formula>
    </cfRule>
  </conditionalFormatting>
  <conditionalFormatting sqref="K175">
    <cfRule type="expression" dxfId="136" priority="181">
      <formula>AND($J$175=TRUE,$K$175="")</formula>
    </cfRule>
  </conditionalFormatting>
  <conditionalFormatting sqref="K177">
    <cfRule type="expression" dxfId="135" priority="180">
      <formula>AND($J$176=TRUE,$K$177="")</formula>
    </cfRule>
  </conditionalFormatting>
  <conditionalFormatting sqref="K178">
    <cfRule type="expression" dxfId="134" priority="178">
      <formula>AND($J$178=TRUE,$K$178="")</formula>
    </cfRule>
  </conditionalFormatting>
  <conditionalFormatting sqref="K179">
    <cfRule type="expression" dxfId="133" priority="177">
      <formula>AND($J$179=TRUE,$K$179="")</formula>
    </cfRule>
  </conditionalFormatting>
  <conditionalFormatting sqref="K180">
    <cfRule type="expression" dxfId="132" priority="176">
      <formula>AND($J$180=TRUE,$K$180="")</formula>
    </cfRule>
  </conditionalFormatting>
  <conditionalFormatting sqref="K181">
    <cfRule type="expression" dxfId="131" priority="175">
      <formula>AND($J$181=TRUE,$K$181="")</formula>
    </cfRule>
  </conditionalFormatting>
  <conditionalFormatting sqref="K182">
    <cfRule type="expression" dxfId="130" priority="174">
      <formula>AND($J$182=TRUE,$K$182="")</formula>
    </cfRule>
  </conditionalFormatting>
  <conditionalFormatting sqref="K183">
    <cfRule type="expression" dxfId="129" priority="173">
      <formula>AND($J$183=TRUE,$K$183="")</formula>
    </cfRule>
  </conditionalFormatting>
  <conditionalFormatting sqref="K184">
    <cfRule type="expression" dxfId="128" priority="172">
      <formula>AND($J$184=TRUE,$K$184="")</formula>
    </cfRule>
  </conditionalFormatting>
  <conditionalFormatting sqref="K185">
    <cfRule type="expression" dxfId="127" priority="171">
      <formula>AND($J$185=TRUE,$K$185="")</formula>
    </cfRule>
  </conditionalFormatting>
  <conditionalFormatting sqref="K47">
    <cfRule type="expression" dxfId="126" priority="160">
      <formula>AND($J$47&lt;&gt;"",$K$47="")</formula>
    </cfRule>
  </conditionalFormatting>
  <conditionalFormatting sqref="K113">
    <cfRule type="expression" dxfId="125" priority="153">
      <formula>AND($J$113&lt;&gt;"",$K$113="")</formula>
    </cfRule>
  </conditionalFormatting>
  <conditionalFormatting sqref="K139">
    <cfRule type="expression" dxfId="124" priority="151">
      <formula>AND($J$139&lt;&gt;"",$K$139="")</formula>
    </cfRule>
    <cfRule type="expression" dxfId="123" priority="152">
      <formula>AND($J$139&lt;&gt;"",$K$139="")</formula>
    </cfRule>
  </conditionalFormatting>
  <conditionalFormatting sqref="K161">
    <cfRule type="expression" dxfId="122" priority="148">
      <formula>AND($J$161&lt;&gt;"",$K$161="")</formula>
    </cfRule>
    <cfRule type="expression" dxfId="121" priority="149">
      <formula>AND($J$161&lt;&gt;"",$K$161="")</formula>
    </cfRule>
  </conditionalFormatting>
  <conditionalFormatting sqref="K162:K163">
    <cfRule type="expression" dxfId="120" priority="147">
      <formula>AND($J$162&lt;&gt;"",$K$162="")</formula>
    </cfRule>
  </conditionalFormatting>
  <conditionalFormatting sqref="K163">
    <cfRule type="expression" dxfId="119" priority="146">
      <formula>AND($J$163&lt;&gt;"",$K$163="")</formula>
    </cfRule>
  </conditionalFormatting>
  <conditionalFormatting sqref="K169">
    <cfRule type="expression" dxfId="118" priority="144">
      <formula>AND($J$169&lt;&gt;"",$K$169="")</formula>
    </cfRule>
  </conditionalFormatting>
  <conditionalFormatting sqref="K170">
    <cfRule type="expression" dxfId="117" priority="143">
      <formula>AND($J$170&lt;&gt;"",$K$170="")</formula>
    </cfRule>
  </conditionalFormatting>
  <conditionalFormatting sqref="K171">
    <cfRule type="expression" dxfId="116" priority="142">
      <formula>AND($J$171&lt;&gt;"",$K$171="")</formula>
    </cfRule>
  </conditionalFormatting>
  <conditionalFormatting sqref="A161:L163">
    <cfRule type="expression" dxfId="115" priority="141">
      <formula>$J$160=TRUE</formula>
    </cfRule>
  </conditionalFormatting>
  <conditionalFormatting sqref="A169:L171">
    <cfRule type="expression" dxfId="114" priority="140">
      <formula>$J$168=TRUE</formula>
    </cfRule>
  </conditionalFormatting>
  <conditionalFormatting sqref="A198:L198">
    <cfRule type="expression" dxfId="113" priority="129">
      <formula>$J$198&lt;&gt;""</formula>
    </cfRule>
  </conditionalFormatting>
  <conditionalFormatting sqref="A197:L197">
    <cfRule type="expression" dxfId="112" priority="111">
      <formula>OR($J$192=TRUE,$J$193=TRUE,$J$194=TRUE,$J$196=TRUE)</formula>
    </cfRule>
    <cfRule type="expression" dxfId="111" priority="128">
      <formula>$J$197&lt;&gt;""</formula>
    </cfRule>
  </conditionalFormatting>
  <conditionalFormatting sqref="A192:L195 A196:J196 L196 K197">
    <cfRule type="expression" dxfId="110" priority="126">
      <formula>OR($J$192=TRUE,$J$193=TRUE,$J$194=TRUE,$J$195=TRUE,$J$196=TRUE)</formula>
    </cfRule>
  </conditionalFormatting>
  <conditionalFormatting sqref="A191:J191 L191">
    <cfRule type="expression" dxfId="109" priority="112">
      <formula>OR($J$186=TRUE,$J$187=TRUE,$J$188=TRUE,$J$190=TRUE)</formula>
    </cfRule>
    <cfRule type="expression" dxfId="108" priority="125">
      <formula>$J$191&lt;&gt;""</formula>
    </cfRule>
  </conditionalFormatting>
  <conditionalFormatting sqref="A190:J190 L190 A186:L188 A189:K189">
    <cfRule type="expression" dxfId="107" priority="124">
      <formula>OR($J$186=TRUE,$J$187=TRUE,$J$188=TRUE,$J$189=TRUE,$J$190=TRUE)</formula>
    </cfRule>
  </conditionalFormatting>
  <conditionalFormatting sqref="K186">
    <cfRule type="expression" dxfId="106" priority="123">
      <formula>AND($J$186=TRUE,$K$186="")</formula>
    </cfRule>
  </conditionalFormatting>
  <conditionalFormatting sqref="K187">
    <cfRule type="expression" dxfId="105" priority="122">
      <formula>AND($J$187=TRUE,$K$187="")</formula>
    </cfRule>
  </conditionalFormatting>
  <conditionalFormatting sqref="K188">
    <cfRule type="expression" dxfId="104" priority="121">
      <formula>AND($J$188=TRUE,$K$188="")</formula>
    </cfRule>
  </conditionalFormatting>
  <conditionalFormatting sqref="K189">
    <cfRule type="expression" dxfId="103" priority="119">
      <formula>AND($J$190=TRUE,$K$189="")</formula>
    </cfRule>
  </conditionalFormatting>
  <conditionalFormatting sqref="K192">
    <cfRule type="expression" dxfId="102" priority="117">
      <formula>AND($J$192=TRUE,$K$192="")</formula>
    </cfRule>
  </conditionalFormatting>
  <conditionalFormatting sqref="K193">
    <cfRule type="expression" dxfId="101" priority="116">
      <formula>AND($J$193=TRUE,$K$193="")</formula>
    </cfRule>
  </conditionalFormatting>
  <conditionalFormatting sqref="K194">
    <cfRule type="expression" dxfId="100" priority="115">
      <formula>AND($J$194=TRUE,$K$194="")</formula>
    </cfRule>
  </conditionalFormatting>
  <conditionalFormatting sqref="K195 K197">
    <cfRule type="expression" dxfId="99" priority="114">
      <formula>AND($J$195=TRUE,$K$195="")</formula>
    </cfRule>
  </conditionalFormatting>
  <conditionalFormatting sqref="K197">
    <cfRule type="expression" dxfId="98" priority="113">
      <formula>AND($J$196=TRUE,$K$197="")</formula>
    </cfRule>
  </conditionalFormatting>
  <conditionalFormatting sqref="L13">
    <cfRule type="expression" dxfId="97" priority="110">
      <formula>OR($J$10=TRUE,$J$11=TRUE,$J$12=TRUE,$J$13=TRUE,$J$14=TRUE)</formula>
    </cfRule>
  </conditionalFormatting>
  <conditionalFormatting sqref="L23">
    <cfRule type="expression" dxfId="96" priority="107">
      <formula>OR($J$10=TRUE,$J$14=TRUE)</formula>
    </cfRule>
    <cfRule type="expression" dxfId="95" priority="108">
      <formula>OR($J$20=TRUE,$J$21=TRUE,$J$22=TRUE,$J$23=TRUE,$J$24=TRUE)</formula>
    </cfRule>
  </conditionalFormatting>
  <conditionalFormatting sqref="L28">
    <cfRule type="expression" dxfId="94" priority="105">
      <formula>OR($J$15=TRUE,$J$19=TRUE)</formula>
    </cfRule>
    <cfRule type="expression" dxfId="93" priority="106">
      <formula>OR($J$25=TRUE,$J$26=TRUE,$J$27=TRUE,$J$28=TRUE,$J$29=TRUE)</formula>
    </cfRule>
  </conditionalFormatting>
  <conditionalFormatting sqref="L33">
    <cfRule type="expression" dxfId="92" priority="104">
      <formula>OR($J$30=TRUE,$J$31=TRUE,$J$32=TRUE,$J$33=TRUE)</formula>
    </cfRule>
  </conditionalFormatting>
  <conditionalFormatting sqref="L33">
    <cfRule type="expression" dxfId="91" priority="103">
      <formula>OR($J$2=TRUE,$J$9=TRUE)</formula>
    </cfRule>
  </conditionalFormatting>
  <conditionalFormatting sqref="L38">
    <cfRule type="expression" dxfId="90" priority="102">
      <formula>OR($J$38=TRUE,$J$39=TRUE,$J$40=TRUE,$J$41=TRUE,$J$42=TRUE)</formula>
    </cfRule>
  </conditionalFormatting>
  <conditionalFormatting sqref="K38">
    <cfRule type="expression" dxfId="89" priority="101">
      <formula>OR($J$38=TRUE,$J$39=TRUE,$J$40=TRUE,$J$41=TRUE,$J$42=TRUE)</formula>
    </cfRule>
  </conditionalFormatting>
  <conditionalFormatting sqref="K38">
    <cfRule type="expression" dxfId="88" priority="100">
      <formula>AND($J$38=TRUE,$K$38="")</formula>
    </cfRule>
  </conditionalFormatting>
  <conditionalFormatting sqref="K52">
    <cfRule type="expression" dxfId="87" priority="99">
      <formula>OR($J$52=TRUE,$J$53=TRUE,$J$54=TRUE)</formula>
    </cfRule>
  </conditionalFormatting>
  <conditionalFormatting sqref="K52">
    <cfRule type="expression" dxfId="86" priority="98">
      <formula>OR($J$2=TRUE,$J$9=TRUE)</formula>
    </cfRule>
  </conditionalFormatting>
  <conditionalFormatting sqref="K52">
    <cfRule type="expression" dxfId="85" priority="97">
      <formula>AND($J$52=TRUE,$K$52="")</formula>
    </cfRule>
  </conditionalFormatting>
  <conditionalFormatting sqref="L52">
    <cfRule type="expression" dxfId="84" priority="96">
      <formula>OR($J$52=TRUE,$J$53=TRUE,$J$54=TRUE)</formula>
    </cfRule>
  </conditionalFormatting>
  <conditionalFormatting sqref="L52">
    <cfRule type="expression" dxfId="83" priority="95">
      <formula>OR($J$2=TRUE,$J$9=TRUE)</formula>
    </cfRule>
  </conditionalFormatting>
  <conditionalFormatting sqref="L63">
    <cfRule type="expression" dxfId="82" priority="87">
      <formula>OR($J$55=TRUE,$J$56=TRUE)</formula>
    </cfRule>
    <cfRule type="expression" dxfId="81" priority="89">
      <formula>OR($J$60=TRUE,$J$61=TRUE,$J$62=TRUE,$J$63=TRUE)</formula>
    </cfRule>
  </conditionalFormatting>
  <conditionalFormatting sqref="L63">
    <cfRule type="expression" dxfId="80" priority="88">
      <formula>OR($J$2=TRUE,$J$9=TRUE)</formula>
    </cfRule>
  </conditionalFormatting>
  <conditionalFormatting sqref="L69">
    <cfRule type="expression" dxfId="79" priority="86">
      <formula>OR($J$67=TRUE,$J$68=TRUE,$J$69=TRUE)</formula>
    </cfRule>
  </conditionalFormatting>
  <conditionalFormatting sqref="L69">
    <cfRule type="expression" dxfId="78" priority="85">
      <formula>OR($J$2=TRUE,$J$9=TRUE)</formula>
    </cfRule>
  </conditionalFormatting>
  <conditionalFormatting sqref="K163">
    <cfRule type="expression" dxfId="77" priority="82">
      <formula>$J$162&lt;&gt;""</formula>
    </cfRule>
  </conditionalFormatting>
  <conditionalFormatting sqref="K70">
    <cfRule type="expression" dxfId="76" priority="81">
      <formula>OR($J$70=TRUE,$J$71=TRUE)</formula>
    </cfRule>
  </conditionalFormatting>
  <conditionalFormatting sqref="K70">
    <cfRule type="expression" dxfId="75" priority="80">
      <formula>OR($J$2=TRUE,$J$9=TRUE)</formula>
    </cfRule>
  </conditionalFormatting>
  <conditionalFormatting sqref="K70">
    <cfRule type="expression" dxfId="74" priority="79">
      <formula>AND($J$70=TRUE,$K$70="")</formula>
    </cfRule>
  </conditionalFormatting>
  <conditionalFormatting sqref="L70">
    <cfRule type="expression" dxfId="73" priority="78">
      <formula>OR($J$70=TRUE,$J$71=TRUE)</formula>
    </cfRule>
  </conditionalFormatting>
  <conditionalFormatting sqref="L70">
    <cfRule type="expression" dxfId="72" priority="77">
      <formula>OR($J$2=TRUE,$J$9=TRUE)</formula>
    </cfRule>
  </conditionalFormatting>
  <conditionalFormatting sqref="K117">
    <cfRule type="expression" dxfId="71" priority="76">
      <formula>OR($J$114=TRUE,$J$115=TRUE,$J$116=TRUE,$J$117=TRUE,$J$118=TRUE)</formula>
    </cfRule>
  </conditionalFormatting>
  <conditionalFormatting sqref="K117">
    <cfRule type="expression" dxfId="70" priority="75">
      <formula>OR($J$2=TRUE,$J$9=TRUE)</formula>
    </cfRule>
  </conditionalFormatting>
  <conditionalFormatting sqref="K117">
    <cfRule type="expression" dxfId="69" priority="74">
      <formula>AND($J$116=TRUE,$K$117="")</formula>
    </cfRule>
  </conditionalFormatting>
  <conditionalFormatting sqref="K53:L53">
    <cfRule type="expression" dxfId="68" priority="70">
      <formula>OR($J$52=TRUE,$J$53=TRUE,$J$54=TRUE)</formula>
    </cfRule>
  </conditionalFormatting>
  <conditionalFormatting sqref="K53:L53">
    <cfRule type="expression" dxfId="67" priority="69">
      <formula>OR($J$2=TRUE,$J$9=TRUE)</formula>
    </cfRule>
  </conditionalFormatting>
  <conditionalFormatting sqref="K53">
    <cfRule type="expression" dxfId="66" priority="68">
      <formula>AND($J$53=TRUE,$K$53="")</formula>
    </cfRule>
  </conditionalFormatting>
  <conditionalFormatting sqref="K64">
    <cfRule type="expression" dxfId="65" priority="67">
      <formula>OR($J$70=TRUE,$J$71=TRUE)</formula>
    </cfRule>
  </conditionalFormatting>
  <conditionalFormatting sqref="K64">
    <cfRule type="expression" dxfId="64" priority="66">
      <formula>OR($J$2=TRUE,$J$9=TRUE)</formula>
    </cfRule>
  </conditionalFormatting>
  <conditionalFormatting sqref="K64">
    <cfRule type="expression" dxfId="63" priority="65">
      <formula>AND($J$70=TRUE,$K$70="")</formula>
    </cfRule>
  </conditionalFormatting>
  <conditionalFormatting sqref="J155:K155">
    <cfRule type="expression" dxfId="62" priority="64">
      <formula>$J$155&lt;&gt;""</formula>
    </cfRule>
  </conditionalFormatting>
  <conditionalFormatting sqref="J155:K155">
    <cfRule type="expression" dxfId="61" priority="63">
      <formula>OR($J$2=TRUE,$J$9=TRUE)</formula>
    </cfRule>
  </conditionalFormatting>
  <conditionalFormatting sqref="K155">
    <cfRule type="expression" dxfId="60" priority="62">
      <formula>AND($J$155&lt;&gt;"",$K$155="")</formula>
    </cfRule>
  </conditionalFormatting>
  <conditionalFormatting sqref="K12:L12">
    <cfRule type="expression" dxfId="59" priority="61">
      <formula>OR($J$10=TRUE,$J$11=TRUE,$J$12=TRUE,$J$13=TRUE,$J$14=TRUE)</formula>
    </cfRule>
  </conditionalFormatting>
  <conditionalFormatting sqref="K12">
    <cfRule type="expression" dxfId="58" priority="60">
      <formula>AND($J$12=TRUE,$K$12="")</formula>
    </cfRule>
  </conditionalFormatting>
  <conditionalFormatting sqref="L36">
    <cfRule type="expression" dxfId="57" priority="57">
      <formula>$J$33=TRUE</formula>
    </cfRule>
    <cfRule type="expression" dxfId="56" priority="59">
      <formula>OR($J$34=TRUE,$J$35=TRUE,$J$36=TRUE,$J$37=TRUE)</formula>
    </cfRule>
  </conditionalFormatting>
  <conditionalFormatting sqref="L36">
    <cfRule type="expression" dxfId="55" priority="58">
      <formula>OR($J$2=TRUE,$J$9=TRUE)</formula>
    </cfRule>
  </conditionalFormatting>
  <conditionalFormatting sqref="K42:L42">
    <cfRule type="expression" dxfId="54" priority="56">
      <formula>OR($J$38=TRUE,$J$39=TRUE,$J$40=TRUE,$J$41=TRUE,$J$42=TRUE)</formula>
    </cfRule>
  </conditionalFormatting>
  <conditionalFormatting sqref="K42">
    <cfRule type="expression" dxfId="53" priority="55">
      <formula>AND($J$42=TRUE,$K$42="")</formula>
    </cfRule>
  </conditionalFormatting>
  <conditionalFormatting sqref="K45:L45">
    <cfRule type="expression" dxfId="52" priority="54">
      <formula>OR($J$43=TRUE,$J$44=TRUE,$J$45=TRUE,$J$46=TRUE)</formula>
    </cfRule>
  </conditionalFormatting>
  <conditionalFormatting sqref="K45:L45">
    <cfRule type="expression" dxfId="51" priority="53">
      <formula>$J$38=TRUE</formula>
    </cfRule>
  </conditionalFormatting>
  <conditionalFormatting sqref="K45">
    <cfRule type="expression" dxfId="50" priority="52">
      <formula>AND($J$44=TRUE,$K$45="")</formula>
    </cfRule>
  </conditionalFormatting>
  <conditionalFormatting sqref="L48">
    <cfRule type="expression" dxfId="49" priority="51">
      <formula>$J$47&lt;&gt;""</formula>
    </cfRule>
  </conditionalFormatting>
  <conditionalFormatting sqref="L48">
    <cfRule type="expression" dxfId="48" priority="50">
      <formula>$J$38=TRUE</formula>
    </cfRule>
  </conditionalFormatting>
  <conditionalFormatting sqref="L49">
    <cfRule type="expression" dxfId="47" priority="48">
      <formula>$J$47&lt;&gt;""</formula>
    </cfRule>
  </conditionalFormatting>
  <conditionalFormatting sqref="L49">
    <cfRule type="expression" dxfId="46" priority="47">
      <formula>$J$38=TRUE</formula>
    </cfRule>
  </conditionalFormatting>
  <conditionalFormatting sqref="K50:L50">
    <cfRule type="expression" dxfId="45" priority="44">
      <formula>$J$47&lt;&gt;""</formula>
    </cfRule>
  </conditionalFormatting>
  <conditionalFormatting sqref="K50:L50">
    <cfRule type="expression" dxfId="44" priority="43">
      <formula>$J$38=TRUE</formula>
    </cfRule>
  </conditionalFormatting>
  <conditionalFormatting sqref="K50">
    <cfRule type="expression" dxfId="43" priority="42">
      <formula>AND($J$50&lt;&gt;"",$K$50="")</formula>
    </cfRule>
  </conditionalFormatting>
  <conditionalFormatting sqref="K48">
    <cfRule type="expression" dxfId="42" priority="41">
      <formula>$J$47&lt;&gt;""</formula>
    </cfRule>
  </conditionalFormatting>
  <conditionalFormatting sqref="K48">
    <cfRule type="expression" dxfId="41" priority="40">
      <formula>$J$38=TRUE</formula>
    </cfRule>
  </conditionalFormatting>
  <conditionalFormatting sqref="K48">
    <cfRule type="expression" dxfId="40" priority="39">
      <formula>AND($J$50&lt;&gt;"",$K$50="")</formula>
    </cfRule>
  </conditionalFormatting>
  <conditionalFormatting sqref="K49">
    <cfRule type="expression" dxfId="39" priority="38">
      <formula>$J$47&lt;&gt;""</formula>
    </cfRule>
  </conditionalFormatting>
  <conditionalFormatting sqref="K49">
    <cfRule type="expression" dxfId="38" priority="37">
      <formula>$J$38=TRUE</formula>
    </cfRule>
  </conditionalFormatting>
  <conditionalFormatting sqref="K49">
    <cfRule type="expression" dxfId="37" priority="36">
      <formula>AND($J$50&lt;&gt;"",$K$50="")</formula>
    </cfRule>
  </conditionalFormatting>
  <conditionalFormatting sqref="K51">
    <cfRule type="expression" dxfId="36" priority="35">
      <formula>$J$47&lt;&gt;""</formula>
    </cfRule>
  </conditionalFormatting>
  <conditionalFormatting sqref="K51">
    <cfRule type="expression" dxfId="35" priority="34">
      <formula>$J$38=TRUE</formula>
    </cfRule>
  </conditionalFormatting>
  <conditionalFormatting sqref="K51">
    <cfRule type="expression" dxfId="34" priority="33">
      <formula>AND($J$51&lt;&gt;"",$K$51="")</formula>
    </cfRule>
  </conditionalFormatting>
  <conditionalFormatting sqref="K59:L59">
    <cfRule type="expression" dxfId="33" priority="32">
      <formula>OR($J$55=TRUE,$J$56=TRUE,$J$57=TRUE,$J$58=TRUE,$J$59=TRUE)</formula>
    </cfRule>
  </conditionalFormatting>
  <conditionalFormatting sqref="K59:L59">
    <cfRule type="expression" dxfId="32" priority="31">
      <formula>OR($J$2=TRUE,$J$9=TRUE)</formula>
    </cfRule>
  </conditionalFormatting>
  <conditionalFormatting sqref="K59">
    <cfRule type="expression" dxfId="31" priority="30">
      <formula>AND($J$57=TRUE,$K$59="")</formula>
    </cfRule>
  </conditionalFormatting>
  <conditionalFormatting sqref="K61:L61">
    <cfRule type="expression" dxfId="30" priority="27">
      <formula>OR($J$55=TRUE,$J$56=TRUE)</formula>
    </cfRule>
    <cfRule type="expression" dxfId="29" priority="29">
      <formula>OR($J$60=TRUE,$J$61=TRUE,$J$62=TRUE,$J$63=TRUE)</formula>
    </cfRule>
  </conditionalFormatting>
  <conditionalFormatting sqref="K61:L61">
    <cfRule type="expression" dxfId="28" priority="28">
      <formula>OR($J$2=TRUE,$J$9=TRUE)</formula>
    </cfRule>
  </conditionalFormatting>
  <conditionalFormatting sqref="K61">
    <cfRule type="expression" dxfId="27" priority="26">
      <formula>AND($J$61=TRUE,$K$61="")</formula>
    </cfRule>
  </conditionalFormatting>
  <conditionalFormatting sqref="K76">
    <cfRule type="expression" dxfId="26" priority="25">
      <formula>OR($J$76=TRUE,$J$77=TRUE,$J$78=TRUE,$J$79=TRUE)</formula>
    </cfRule>
  </conditionalFormatting>
  <conditionalFormatting sqref="K76">
    <cfRule type="expression" dxfId="25" priority="24">
      <formula>OR($J$2=TRUE,$J$9=TRUE)</formula>
    </cfRule>
  </conditionalFormatting>
  <conditionalFormatting sqref="K76">
    <cfRule type="expression" dxfId="24" priority="23">
      <formula>$J$71=TRUE</formula>
    </cfRule>
  </conditionalFormatting>
  <conditionalFormatting sqref="K76">
    <cfRule type="expression" dxfId="23" priority="22">
      <formula>$J$72=TRUE</formula>
    </cfRule>
  </conditionalFormatting>
  <conditionalFormatting sqref="K76">
    <cfRule type="expression" dxfId="22" priority="21">
      <formula>AND($J$76=TRUE,$K$76="")</formula>
    </cfRule>
  </conditionalFormatting>
  <conditionalFormatting sqref="K99:L99">
    <cfRule type="expression" dxfId="21" priority="20">
      <formula>OR($J$96=TRUE,$J$97=TRUE,$J$98=TRUE,$J$99=TRUE)</formula>
    </cfRule>
  </conditionalFormatting>
  <conditionalFormatting sqref="K99">
    <cfRule type="expression" dxfId="20" priority="19">
      <formula>AND($J$99=TRUE,$K$99="")</formula>
    </cfRule>
  </conditionalFormatting>
  <conditionalFormatting sqref="K107">
    <cfRule type="expression" dxfId="19" priority="18">
      <formula>OR($J$104=TRUE,$J$105=TRUE,$J$106=TRUE)</formula>
    </cfRule>
  </conditionalFormatting>
  <conditionalFormatting sqref="K107">
    <cfRule type="expression" dxfId="18" priority="17">
      <formula>AND($J$105=TRUE,$K$105="")</formula>
    </cfRule>
  </conditionalFormatting>
  <conditionalFormatting sqref="K109">
    <cfRule type="expression" dxfId="17" priority="16">
      <formula>OR($J$104=TRUE,$J$105=TRUE,$J$106=TRUE)</formula>
    </cfRule>
  </conditionalFormatting>
  <conditionalFormatting sqref="K109">
    <cfRule type="expression" dxfId="16" priority="15">
      <formula>AND($J$105=TRUE,$K$105="")</formula>
    </cfRule>
  </conditionalFormatting>
  <conditionalFormatting sqref="K148:L148">
    <cfRule type="expression" dxfId="15" priority="14">
      <formula>OR($J$145=TRUE,$J$146=TRUE,$J$147=TRUE,$J$148=TRUE,$J$149=TRUE)</formula>
    </cfRule>
  </conditionalFormatting>
  <conditionalFormatting sqref="K148:L148">
    <cfRule type="expression" dxfId="14" priority="13">
      <formula>OR($J$2=TRUE,$J$9=TRUE)</formula>
    </cfRule>
  </conditionalFormatting>
  <conditionalFormatting sqref="K148">
    <cfRule type="expression" dxfId="13" priority="12">
      <formula>AND($J$148=TRUE,$K$148="")</formula>
    </cfRule>
  </conditionalFormatting>
  <conditionalFormatting sqref="K191">
    <cfRule type="expression" dxfId="12" priority="11">
      <formula>OR($J$186=TRUE,$J$187=TRUE,$J$188=TRUE,$J$189=TRUE,$J$190=TRUE)</formula>
    </cfRule>
  </conditionalFormatting>
  <conditionalFormatting sqref="K191">
    <cfRule type="expression" dxfId="11" priority="10">
      <formula>AND($J$190=TRUE,$K$189="")</formula>
    </cfRule>
  </conditionalFormatting>
  <conditionalFormatting sqref="K88:L88">
    <cfRule type="expression" dxfId="10" priority="9">
      <formula>OR($J$86=TRUE,$J$87=TRUE,$J$88=TRUE,$J$89=TRUE,$J$90=TRUE)</formula>
    </cfRule>
  </conditionalFormatting>
  <conditionalFormatting sqref="K88:L88">
    <cfRule type="expression" dxfId="9" priority="8">
      <formula>OR($J$2=TRUE,$J$9=TRUE)</formula>
    </cfRule>
  </conditionalFormatting>
  <conditionalFormatting sqref="K88">
    <cfRule type="expression" dxfId="8" priority="7">
      <formula>AND($J$88=TRUE,$K$88="")</formula>
    </cfRule>
  </conditionalFormatting>
  <conditionalFormatting sqref="J91:K91">
    <cfRule type="expression" dxfId="7" priority="4">
      <formula>OR($J$86=TRUE,$J$90=TRUE)</formula>
    </cfRule>
    <cfRule type="expression" dxfId="6" priority="6">
      <formula>$J$91&lt;&gt;""</formula>
    </cfRule>
  </conditionalFormatting>
  <conditionalFormatting sqref="J91:K91">
    <cfRule type="expression" dxfId="5" priority="5">
      <formula>OR($J$2=TRUE,$J$9=TRUE)</formula>
    </cfRule>
  </conditionalFormatting>
  <conditionalFormatting sqref="K91">
    <cfRule type="expression" dxfId="4" priority="3">
      <formula>AND($J$91&lt;&gt;"",$K$91="")</formula>
    </cfRule>
  </conditionalFormatting>
  <conditionalFormatting sqref="K91">
    <cfRule type="expression" dxfId="3" priority="2">
      <formula>OR($J$86=TRUE,$J$87=TRUE,$J$88=TRUE,$J$89=TRUE,$J$90=TRUE)</formula>
    </cfRule>
  </conditionalFormatting>
  <conditionalFormatting sqref="K91">
    <cfRule type="expression" dxfId="2" priority="1">
      <formula>AND($J$88=TRUE,$K$88="")</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D36" sqref="D36"/>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f>IF(F3="pole asjakohane","",3)</f>
        <v>3</v>
      </c>
      <c r="F3" s="119">
        <f>IF(Hindamistabel!J10=TRUE,0,IF(Hindamistabel!J11=TRUE,1,IF(Hindamistabel!J12=TRUE,2,IF(Hindamistabel!J13=TRUE,3,IF(Hindamistabel!J14=TRUE,"pole asjakohane","")))))</f>
        <v>2</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1</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2.8" x14ac:dyDescent="0.25">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2</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2</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1</v>
      </c>
    </row>
    <row r="15" spans="1:6" ht="105.6" x14ac:dyDescent="0.25">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2</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1</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1</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1</v>
      </c>
    </row>
    <row r="32" spans="1:6" ht="52.8" x14ac:dyDescent="0.25">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301</v>
      </c>
      <c r="B34" s="120" t="s">
        <v>273</v>
      </c>
      <c r="C34" s="120" t="s">
        <v>196</v>
      </c>
      <c r="D34" s="121" t="s">
        <v>302</v>
      </c>
      <c r="E34" s="110" t="s">
        <v>103</v>
      </c>
      <c r="F34" s="110" t="s">
        <v>103</v>
      </c>
    </row>
    <row r="35" spans="1:6" ht="66" x14ac:dyDescent="0.25">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2</v>
      </c>
    </row>
    <row r="36" spans="1:6" ht="92.4" x14ac:dyDescent="0.25">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3</v>
      </c>
    </row>
    <row r="38" spans="1:6" ht="92.4" x14ac:dyDescent="0.25">
      <c r="A38" s="120" t="s">
        <v>314</v>
      </c>
      <c r="B38" s="120" t="s">
        <v>273</v>
      </c>
      <c r="C38" s="120" t="s">
        <v>196</v>
      </c>
      <c r="D38" s="121" t="s">
        <v>315</v>
      </c>
      <c r="E38" s="110" t="s">
        <v>103</v>
      </c>
      <c r="F38" s="110" t="s">
        <v>103</v>
      </c>
    </row>
    <row r="39" spans="1:6" ht="52.8" x14ac:dyDescent="0.25">
      <c r="A39" s="123" t="s">
        <v>318</v>
      </c>
      <c r="B39" s="123" t="s">
        <v>273</v>
      </c>
      <c r="C39" s="123" t="s">
        <v>317</v>
      </c>
      <c r="D39" s="124" t="s">
        <v>418</v>
      </c>
      <c r="E39" s="125">
        <f t="shared" si="1"/>
        <v>3</v>
      </c>
      <c r="F39" s="125">
        <f>IF(Hindamistabel!J156=TRUE,3,IF(Hindamistabel!J157=TRUE,2,IF(Hindamistabel!J158=TRUE,1,IF(Hindamistabel!J159=TRUE,0,IF(Hindamistabel!J160=TRUE,"pole asjakohane","")))))</f>
        <v>1</v>
      </c>
    </row>
    <row r="40" spans="1:6" ht="118.8" x14ac:dyDescent="0.25">
      <c r="A40" s="123" t="s">
        <v>322</v>
      </c>
      <c r="B40" s="123" t="s">
        <v>273</v>
      </c>
      <c r="C40" s="123" t="s">
        <v>317</v>
      </c>
      <c r="D40" s="124" t="s">
        <v>323</v>
      </c>
      <c r="E40" s="111" t="s">
        <v>103</v>
      </c>
      <c r="F40" s="111" t="s">
        <v>103</v>
      </c>
    </row>
    <row r="41" spans="1:6" ht="92.4" x14ac:dyDescent="0.25">
      <c r="A41" s="123" t="s">
        <v>325</v>
      </c>
      <c r="B41" s="123" t="s">
        <v>273</v>
      </c>
      <c r="C41" s="123" t="s">
        <v>317</v>
      </c>
      <c r="D41" s="124" t="s">
        <v>326</v>
      </c>
      <c r="E41" s="111" t="s">
        <v>103</v>
      </c>
      <c r="F41" s="111" t="s">
        <v>103</v>
      </c>
    </row>
    <row r="42" spans="1:6" ht="211.2" x14ac:dyDescent="0.25">
      <c r="A42" s="123" t="s">
        <v>328</v>
      </c>
      <c r="B42" s="123" t="s">
        <v>273</v>
      </c>
      <c r="C42" s="123" t="s">
        <v>317</v>
      </c>
      <c r="D42" s="124" t="s">
        <v>329</v>
      </c>
      <c r="E42" s="111" t="s">
        <v>103</v>
      </c>
      <c r="F42" s="111" t="s">
        <v>103</v>
      </c>
    </row>
    <row r="43" spans="1:6" ht="66" x14ac:dyDescent="0.25">
      <c r="A43" s="123" t="s">
        <v>331</v>
      </c>
      <c r="B43" s="123" t="s">
        <v>273</v>
      </c>
      <c r="C43" s="123" t="s">
        <v>317</v>
      </c>
      <c r="D43" s="124" t="s">
        <v>419</v>
      </c>
      <c r="E43" s="125">
        <f t="shared" si="1"/>
        <v>3</v>
      </c>
      <c r="F43" s="125">
        <f>IF(Hindamistabel!J164=TRUE,3,IF(Hindamistabel!J165=TRUE,2,IF(Hindamistabel!J166=TRUE,1,IF(Hindamistabel!J167=TRUE,0,IF(Hindamistabel!J168=TRUE,"pole asjakohane","")))))</f>
        <v>2</v>
      </c>
    </row>
    <row r="44" spans="1:6" ht="105.6" x14ac:dyDescent="0.25">
      <c r="A44" s="123" t="s">
        <v>335</v>
      </c>
      <c r="B44" s="123" t="s">
        <v>273</v>
      </c>
      <c r="C44" s="123" t="s">
        <v>317</v>
      </c>
      <c r="D44" s="124" t="s">
        <v>336</v>
      </c>
      <c r="E44" s="111" t="s">
        <v>103</v>
      </c>
      <c r="F44" s="111" t="s">
        <v>103</v>
      </c>
    </row>
    <row r="45" spans="1:6" ht="92.4" x14ac:dyDescent="0.25">
      <c r="A45" s="123" t="s">
        <v>337</v>
      </c>
      <c r="B45" s="123" t="s">
        <v>273</v>
      </c>
      <c r="C45" s="123" t="s">
        <v>317</v>
      </c>
      <c r="D45" s="124" t="s">
        <v>338</v>
      </c>
      <c r="E45" s="111" t="s">
        <v>103</v>
      </c>
      <c r="F45" s="111" t="s">
        <v>103</v>
      </c>
    </row>
    <row r="46" spans="1:6" ht="237.6" x14ac:dyDescent="0.25">
      <c r="A46" s="123" t="s">
        <v>340</v>
      </c>
      <c r="B46" s="123" t="s">
        <v>273</v>
      </c>
      <c r="C46" s="123" t="s">
        <v>317</v>
      </c>
      <c r="D46" s="124" t="s">
        <v>341</v>
      </c>
      <c r="E46" s="111" t="s">
        <v>103</v>
      </c>
      <c r="F46" s="111" t="s">
        <v>103</v>
      </c>
    </row>
    <row r="47" spans="1:6" ht="52.8" x14ac:dyDescent="0.25">
      <c r="A47" s="123">
        <v>16</v>
      </c>
      <c r="B47" s="123" t="s">
        <v>273</v>
      </c>
      <c r="C47" s="123" t="s">
        <v>317</v>
      </c>
      <c r="D47" s="124" t="s">
        <v>343</v>
      </c>
      <c r="E47" s="125">
        <f t="shared" si="1"/>
        <v>3</v>
      </c>
      <c r="F47" s="125">
        <f>IF(Hindamistabel!J172=TRUE,3,IF(Hindamistabel!J173=TRUE,2,IF(Hindamistabel!J174=TRUE,1,IF(Hindamistabel!J175=TRUE,0,""))))</f>
        <v>2</v>
      </c>
    </row>
    <row r="48" spans="1:6" ht="52.8" x14ac:dyDescent="0.25">
      <c r="A48" s="123">
        <v>17</v>
      </c>
      <c r="B48" s="123" t="s">
        <v>273</v>
      </c>
      <c r="C48" s="123" t="s">
        <v>317</v>
      </c>
      <c r="D48" s="124" t="s">
        <v>348</v>
      </c>
      <c r="E48" s="125">
        <f t="shared" si="1"/>
        <v>3</v>
      </c>
      <c r="F48" s="125">
        <f>IF(Hindamistabel!J176=TRUE,3,IF(Hindamistabel!J177=TRUE,2,IF(Hindamistabel!J178=TRUE,1,IF(Hindamistabel!J179=TRUE,0,""))))</f>
        <v>2</v>
      </c>
    </row>
    <row r="49" spans="1:6" ht="39.6" x14ac:dyDescent="0.25">
      <c r="A49" s="123" t="s">
        <v>351</v>
      </c>
      <c r="B49" s="123" t="s">
        <v>273</v>
      </c>
      <c r="C49" s="123" t="s">
        <v>317</v>
      </c>
      <c r="D49" s="124" t="s">
        <v>352</v>
      </c>
      <c r="E49" s="125" t="str">
        <f>IF(F49="pole asjakohane","",3)</f>
        <v/>
      </c>
      <c r="F49" s="125" t="str">
        <f>IF(Hindamistabel!J180=TRUE,0,IF(Hindamistabel!J181=TRUE,"pole asjakohane",IF(Hindamistabel!J182=TRUE,3,"")))</f>
        <v>pole asjakohane</v>
      </c>
    </row>
    <row r="50" spans="1:6" ht="79.2" x14ac:dyDescent="0.25">
      <c r="A50" s="123" t="s">
        <v>358</v>
      </c>
      <c r="B50" s="123" t="s">
        <v>273</v>
      </c>
      <c r="C50" s="123" t="s">
        <v>317</v>
      </c>
      <c r="D50" s="124" t="s">
        <v>359</v>
      </c>
      <c r="E50" s="125">
        <f>IF(OR(F50="pole asjakohane",Hindamistabel!J180=TRUE,Hindamistabel!J182=TRUE),"",2)</f>
        <v>2</v>
      </c>
      <c r="F50" s="125">
        <f>IF(Hindamistabel!J183=TRUE,1,IF(Hindamistabel!J184=TRUE,0,IF(Hindamistabel!J185=TRUE,2,"")))</f>
        <v>0</v>
      </c>
    </row>
    <row r="51" spans="1:6" ht="92.4" x14ac:dyDescent="0.25">
      <c r="A51" s="123" t="s">
        <v>363</v>
      </c>
      <c r="B51" s="123" t="s">
        <v>273</v>
      </c>
      <c r="C51" s="123" t="s">
        <v>317</v>
      </c>
      <c r="D51" s="124" t="s">
        <v>364</v>
      </c>
      <c r="E51" s="125">
        <f>IF(F51="ei kohaldu","",3)</f>
        <v>3</v>
      </c>
      <c r="F51" s="125">
        <f>IF(Hindamistabel!J186=TRUE,3,IF(Hindamistabel!J187=TRUE,2,IF(Hindamistabel!J188=TRUE,1,IF(Hindamistabel!J189=TRUE,0,IF(Hindamistabel!J190=TRUE,"ei kohaldu","")))))</f>
        <v>0</v>
      </c>
    </row>
    <row r="52" spans="1:6" ht="79.2" x14ac:dyDescent="0.25">
      <c r="A52" s="123" t="s">
        <v>366</v>
      </c>
      <c r="B52" s="123" t="s">
        <v>273</v>
      </c>
      <c r="C52" s="123" t="s">
        <v>317</v>
      </c>
      <c r="D52" s="124" t="s">
        <v>370</v>
      </c>
      <c r="E52" s="111" t="s">
        <v>103</v>
      </c>
      <c r="F52" s="111" t="s">
        <v>103</v>
      </c>
    </row>
    <row r="53" spans="1:6" ht="66" x14ac:dyDescent="0.25">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9.2" x14ac:dyDescent="0.25">
      <c r="A54" s="123" t="s">
        <v>404</v>
      </c>
      <c r="B54" s="123" t="s">
        <v>273</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95</v>
      </c>
      <c r="F56" s="116">
        <f>SUM(Tabel1[Hindamise skoor])</f>
        <v>60</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95</v>
      </c>
      <c r="C60" s="140">
        <f>SUM(Tabel1[Hindamise skoor])</f>
        <v>60</v>
      </c>
      <c r="D60" s="153">
        <f>IFERROR(C60/B60,"ei kohaldu")</f>
        <v>0.63157894736842102</v>
      </c>
    </row>
    <row r="61" spans="1:6" x14ac:dyDescent="0.25">
      <c r="A61" s="141" t="s">
        <v>423</v>
      </c>
      <c r="B61" s="142">
        <f>SUM(E2)</f>
        <v>3</v>
      </c>
      <c r="C61" s="142">
        <f>SUM(F2)</f>
        <v>3</v>
      </c>
      <c r="D61" s="151">
        <f t="shared" ref="D61:D74" si="2">IFERROR(C61/B61,"ei kohaldu")</f>
        <v>1</v>
      </c>
    </row>
    <row r="62" spans="1:6" x14ac:dyDescent="0.25">
      <c r="A62" s="141" t="s">
        <v>444</v>
      </c>
      <c r="B62" s="142">
        <f>SUM(E3:E8)</f>
        <v>18</v>
      </c>
      <c r="C62" s="142">
        <f>SUM(F3:F8)</f>
        <v>12</v>
      </c>
      <c r="D62" s="151">
        <f t="shared" si="2"/>
        <v>0.66666666666666663</v>
      </c>
    </row>
    <row r="63" spans="1:6" x14ac:dyDescent="0.25">
      <c r="A63" s="141" t="s">
        <v>445</v>
      </c>
      <c r="B63" s="142">
        <f>SUM(E9:E12)</f>
        <v>9</v>
      </c>
      <c r="C63" s="142">
        <f>SUM(F9:F12)</f>
        <v>7</v>
      </c>
      <c r="D63" s="151">
        <f t="shared" si="2"/>
        <v>0.77777777777777779</v>
      </c>
    </row>
    <row r="64" spans="1:6" x14ac:dyDescent="0.25">
      <c r="A64" s="141" t="s">
        <v>446</v>
      </c>
      <c r="B64" s="142">
        <f>SUM(E13:E16)</f>
        <v>9</v>
      </c>
      <c r="C64" s="142">
        <f>SUM(F13:F16)</f>
        <v>7</v>
      </c>
      <c r="D64" s="151">
        <f t="shared" si="2"/>
        <v>0.77777777777777779</v>
      </c>
    </row>
    <row r="65" spans="1:4" x14ac:dyDescent="0.25">
      <c r="A65" s="141" t="s">
        <v>447</v>
      </c>
      <c r="B65" s="142">
        <f>SUM(E17:E20)</f>
        <v>6</v>
      </c>
      <c r="C65" s="142">
        <f>SUM(F17:F20)</f>
        <v>5</v>
      </c>
      <c r="D65" s="151">
        <f t="shared" si="2"/>
        <v>0.83333333333333337</v>
      </c>
    </row>
    <row r="66" spans="1:4" x14ac:dyDescent="0.25">
      <c r="A66" s="141" t="s">
        <v>448</v>
      </c>
      <c r="B66" s="142">
        <f>SUM(E21:E24)</f>
        <v>9</v>
      </c>
      <c r="C66" s="142">
        <f>SUM(F21:F24)</f>
        <v>6</v>
      </c>
      <c r="D66" s="151">
        <f t="shared" si="2"/>
        <v>0.66666666666666663</v>
      </c>
    </row>
    <row r="67" spans="1:4" x14ac:dyDescent="0.25">
      <c r="A67" s="141" t="s">
        <v>449</v>
      </c>
      <c r="B67" s="142">
        <f>SUM(E25:E28)</f>
        <v>6</v>
      </c>
      <c r="C67" s="142">
        <f>SUM(F25:F28)</f>
        <v>6</v>
      </c>
      <c r="D67" s="151">
        <f t="shared" si="2"/>
        <v>1</v>
      </c>
    </row>
    <row r="68" spans="1:4" x14ac:dyDescent="0.25">
      <c r="A68" s="141" t="s">
        <v>450</v>
      </c>
      <c r="B68" s="142">
        <f>SUM(E29:E38)</f>
        <v>15</v>
      </c>
      <c r="C68" s="142">
        <f>SUM(F29:F38)</f>
        <v>7</v>
      </c>
      <c r="D68" s="151">
        <f t="shared" si="2"/>
        <v>0.46666666666666667</v>
      </c>
    </row>
    <row r="69" spans="1:4" x14ac:dyDescent="0.25">
      <c r="A69" s="141" t="s">
        <v>451</v>
      </c>
      <c r="B69" s="142">
        <f>SUM(E39:E54)</f>
        <v>20</v>
      </c>
      <c r="C69" s="142">
        <f>SUM(F39:F54)</f>
        <v>7</v>
      </c>
      <c r="D69" s="151">
        <f t="shared" si="2"/>
        <v>0.35</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42</v>
      </c>
      <c r="C72" s="142">
        <f>SUM(F3:F20)</f>
        <v>31</v>
      </c>
      <c r="D72" s="151">
        <f t="shared" si="2"/>
        <v>0.73809523809523814</v>
      </c>
    </row>
    <row r="73" spans="1:4" x14ac:dyDescent="0.25">
      <c r="A73" s="140" t="s">
        <v>442</v>
      </c>
      <c r="B73" s="142">
        <f>SUM(E21:E28)</f>
        <v>15</v>
      </c>
      <c r="C73" s="142">
        <f>SUM(F21:F28)</f>
        <v>12</v>
      </c>
      <c r="D73" s="151">
        <f t="shared" si="2"/>
        <v>0.8</v>
      </c>
    </row>
    <row r="74" spans="1:4" x14ac:dyDescent="0.25">
      <c r="A74" s="140" t="s">
        <v>443</v>
      </c>
      <c r="B74" s="142">
        <f>SUM(E29:E54)</f>
        <v>35</v>
      </c>
      <c r="C74" s="142">
        <f>SUM(F29:F54)</f>
        <v>14</v>
      </c>
      <c r="D74" s="151">
        <f t="shared" si="2"/>
        <v>0.4</v>
      </c>
    </row>
  </sheetData>
  <conditionalFormatting sqref="E11:F11 E54:F55 E34:F34 E40:F42 E44:F46 E52:F52 E27:F28 E23:F23 E17:F17 E38:F38">
    <cfRule type="expression" dxfId="1" priority="303">
      <formula>#REF!&lt;&gt;""</formula>
    </cfRule>
  </conditionalFormatting>
  <conditionalFormatting sqref="E11:F11 E54:F55 E34:F34 E40:F42 E44:F46 E52:F52 E27:F28 E23:F23 E17:F17 E38:F38">
    <cfRule type="expression" dxfId="0"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B54" zoomScale="60" zoomScaleNormal="60" workbookViewId="0">
      <selection activeCell="G63" sqref="G63"/>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59" t="s">
        <v>426</v>
      </c>
      <c r="C1" s="259"/>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49.2"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
      </c>
    </row>
    <row r="5" spans="1:7" ht="172.2"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60" t="str">
        <f>_xlfn.TEXTJOIN("; ",TRUE,_xlfn.UNIQUE(Hindamistabel!K10:K14))</f>
        <v>kaitsekorralduskava</v>
      </c>
      <c r="G5" s="161" t="str">
        <f>_xlfn.TEXTJOIN("; ",TRUE,Hindamistabel!L10:L14)</f>
        <v>Kaitsekorralduskava on koostatud Natura alale, mis hõlmab mitut siseriiklikku kaitseala. Kavas on üpris põhjalikud kirjeldused kogu Natura ala kohta, kuid ei ole eristatav ainult maastikukaitseala osa. Mõnede liikide seisundi kirjelduses on kirjas, et nende kohta on andmeid vähe või puuduvad.</v>
      </c>
    </row>
    <row r="6" spans="1:7" ht="246"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kaitsekorralduskava, EELIS</v>
      </c>
      <c r="G6" s="161" t="str">
        <f>_xlfn.TEXTJOIN("; ",TRUE,Hindamistabel!L15:L19)</f>
        <v>Kaitseväärtuseks on 19 elupaigatüüpi, millest 11 on kaitsekorralduskava teksti osas selgelt välja toodud hoiualale jääv pindala. Kava lisas 2 on joonised, mis näitavad asukohta kõigi sel hetkel teadaolevate elupaigatüüpide kohta. Kui arvestada ka kava jooniste aluseks olevaid EELISe andmeid, mille alusel on võimalik teha väljavõte ainult hoiuala puudutava osa kohta, võib lugeda üle 90% elupaigatüüpide esinemise kindlaks tehtuks.</v>
      </c>
    </row>
    <row r="7" spans="1:7" ht="172.2"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60" t="str">
        <f>_xlfn.TEXTJOIN("; ",TRUE,_xlfn.UNIQUE(Hindamistabel!K20:K24))</f>
        <v>kaitsekorralduskava</v>
      </c>
      <c r="G7" s="161" t="str">
        <f>_xlfn.TEXTJOIN("; ",TRUE,Hindamistabel!L20:L24)</f>
        <v>Andmed kaitsekorralduskavas on esitatud Natura ala mitte hoiuala kohta. Enamasti on üldised kirjeldused. Paljude kaitseväärtusteks olevate lindude kohta polnudki täpseid asukoha, arvukuse jms andmeid saada. Erandiks on niidurüdi, kelle andmed on kvaliteetsed ja usaldusväärsed.</v>
      </c>
    </row>
    <row r="8" spans="1:7" ht="73.8"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kaitsekorralduskava, EELIS</v>
      </c>
      <c r="G8" s="161" t="str">
        <f>_xlfn.TEXTJOIN("; ",TRUE,Hindamistabel!L25:L29)</f>
        <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kaitsekorralduskava</v>
      </c>
      <c r="G9" s="161" t="str">
        <f>_xlfn.TEXTJOIN("; ",TRUE,Hindamistabel!L30:L33)</f>
        <v>Andmelüngad on linnustiku osas, inventuurid ja uuringud on kaitsekorralduskavas planeeritud.</v>
      </c>
    </row>
    <row r="10" spans="1:7" ht="147.6"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60" t="str">
        <f>_xlfn.TEXTJOIN("; ",TRUE,_xlfn.UNIQUE(Hindamistabel!K34:K37))</f>
        <v>EELIS, KESE</v>
      </c>
      <c r="G10" s="161" t="str">
        <f>_xlfn.TEXTJOIN("; ",TRUE,Hindamistabel!L34:L37)</f>
        <v xml:space="preserve">Tehtud on haudelinnustiku seiret ja talvist merelindude loendust. Paljude kaitseväärtuseks olevate linnuliikide kohta siiski hoiualapõhised andmed puuduvad, kavandatud alapõhiseid inveentuure pole tehtud. </v>
      </c>
    </row>
    <row r="11" spans="1:7" ht="221.4"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kaitsekorralduskava</v>
      </c>
      <c r="G11" s="161" t="str">
        <f>_xlfn.TEXTJOIN("; ",TRUE,Hindamistabel!L38:L42)</f>
        <v>Kaitsekorralduskavas on kõikide kaitseväärtuste survetegurid (kavas kasutatakse mõisteid ohutegur ja mõjutegur) välja toodud. Kuna kava on tehtud Natura alale, mis hõlmab mitut siseriiklikku kaitseala, ei ole võimalik eristada konkreetselt hoiualal mõjuvaid survetegureid. Siiski loeb hindaja tegurid kindlaks tehtuks, sest suures osas on need olenemata asukohast samad.</v>
      </c>
    </row>
    <row r="12" spans="1:7" ht="73.8"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",TRUE,_xlfn.UNIQUE(Hindamistabel!K43:K46))</f>
        <v>kaitsekorralduskava</v>
      </c>
      <c r="G12" s="161" t="str">
        <f>_xlfn.TEXTJOIN("; ",TRUE,Hindamistabel!L43:L46)</f>
        <v>Lindude puhul võib olulisuse ja ulatuse lugeda kindlaks määratuks. Elupaikade survetegurid on enamasti üldised kirjeldused.</v>
      </c>
    </row>
    <row r="13" spans="1:7" ht="246" x14ac:dyDescent="0.4">
      <c r="A13" s="158" t="s">
        <v>160</v>
      </c>
      <c r="B13" s="159" t="s">
        <v>104</v>
      </c>
      <c r="C13" s="159" t="s">
        <v>145</v>
      </c>
      <c r="D13" s="171" t="s">
        <v>161</v>
      </c>
      <c r="E13" s="160" t="str" cm="1">
        <f t="array" ref="E13">_xlfn.TEXTJOIN("; ",TRUE,IF(Hindamistabel!J47:J51="muu",Hindamistabel!L47:L51,IF(Hindamistabel!J47:J51&lt;&gt;"",Hindamistabel!J47:J51,"")))</f>
        <v>rohumaade hülgamine; pesitsevate lindude häirimine inimeste poolt (laidude külastamine, veesõidukitega lähedalt mööda sõitmine); ehitustegevus ja asustus; võõr- ja problemaatilised liigid; looduslikud protsessid</v>
      </c>
      <c r="F13" s="160" t="str">
        <f>_xlfn.TEXTJOIN("; ",TRUE,_xlfn.UNIQUE(Hindamistabel!K47:K51))</f>
        <v>kaitsekorralduskava; kaitsekorralduskava, KESE</v>
      </c>
      <c r="G13" s="161" t="str">
        <f>_xlfn.TEXTJOIN("; ",TRUE,Hindamistabel!L47:L51)</f>
        <v>pärandniitude hoolduse lakkamine; pesitsevate lindude häirimine inimeste poolt (laidude külastamine, veesõidukitega lähedalt mööda sõitmine); lindude pesitsusaladele ja elupaigatüüpidele suvilate, varjualuste ehitamine; linnupesade rüüstamine väikekiskjate ja vareste poolt; ranniku- ja mereelupaikadel tormid, jää kulutav tegevus, eutrofeerumine, kliimamuutusest tingitud muutused</v>
      </c>
    </row>
    <row r="14" spans="1:7" ht="147.6"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60" t="str">
        <f>_xlfn.TEXTJOIN("; ",TRUE,_xlfn.UNIQUE(Hindamistabel!K52:K54))</f>
        <v>kaitsekorralduskava</v>
      </c>
      <c r="G14" s="161" t="str">
        <f>_xlfn.TEXTJOIN("; ",TRUE,Hindamistabel!L52:L54)</f>
        <v>Kaitsekorralduskava ptk-s 4.5 on kirjas üldine selgitus: "Jälgida ka hoiu- ja kaitsealast väljapoole jäävaid arendusi (kuivenduskraavide tegemine). Tuleb tagada, et väärtuslikud alad jääksid kuivendusest mõjutamata."</v>
      </c>
    </row>
    <row r="15" spans="1:7" ht="319.8"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",TRUE,_xlfn.UNIQUE(Hindamistabel!K55:K59))</f>
        <v>kaitsekorralduskava</v>
      </c>
      <c r="G15" s="161" t="str">
        <f>_xlfn.TEXTJOIN("; ",TRUE,Hindamistabel!L55:L59)</f>
        <v>Elupaigatüüpide eesmärk kaitsekorralduskavas on olemasoleva pindala säilitamine või minimaalne hektarite arv, mis peab olema heas seisundis. Kuigi kaitsekorralduskavas pole eristatav hoiuala osa, on koos EELISe andmetega võimalik see välja võtta. Seetõttu loeb hindaja eesmärgi määratuks. Lindude eesmärkides pole samuti eristatav hoiuala osa, kuid kuna need on üldised eesmärgid, mis kehtivad olenemata konkreetsest asukohast (nt elu- ja toitumispaigad säilinud, häirimine minimaalne jms), loeb hindaja ka need määratuks.</v>
      </c>
    </row>
    <row r="16" spans="1:7" ht="123"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60" t="str">
        <f>_xlfn.TEXTJOIN("; ",TRUE,_xlfn.UNIQUE(Hindamistabel!K60:K63))</f>
        <v>kaitsekorralduskava</v>
      </c>
      <c r="G16" s="161" t="str">
        <f>_xlfn.TEXTJOIN("; ",TRUE,Hindamistabel!L60:L63)</f>
        <v>Kuna kaitsekorralduskava on koostatud Natura ala kohta, mis hõlmab mitut siseriiklikku kaitseala, ei ole võimalik eristada hoiualale jäävat osa ja eesmärgid ei ole enamasti SMART.</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",TRUE,_xlfn.UNIQUE(Hindamistabel!K64:K66))</f>
        <v>kaitsekorralduskava</v>
      </c>
      <c r="G17" s="161" t="str">
        <f>_xlfn.TEXTJOIN("; ",TRUE,Hindamistabel!L64:L66)</f>
        <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kaitsekorralduskava, Riigi Teataja</v>
      </c>
      <c r="G18" s="161" t="str">
        <f>_xlfn.TEXTJOIN("; ",TRUE,Hindamistabel!L67:L69)</f>
        <v>Määrusega on liikidest kaitseväärtusena nimetatud ainult linnud, kuid kaitsekorralduskava seab eesmärgid ka mõnedele taime- ja kalaliikidele.</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kaitsekorralduskava</v>
      </c>
      <c r="G19" s="161" t="str">
        <f>_xlfn.TEXTJOIN("; ",TRUE,Hindamistabel!L70:L71)</f>
        <v>Vajalik on pärandniitude taastamine ja hooldamine ning väikekiskjate arvukuse reguleerimine lindude kaitseks.</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",TRUE,_xlfn.UNIQUE(Hindamistabel!K72:K75))</f>
        <v>kaitsekorralduskava</v>
      </c>
      <c r="G20" s="161" t="str">
        <f>_xlfn.TEXTJOIN("; ",TRUE,Hindamistabel!L72:L75)</f>
        <v/>
      </c>
    </row>
    <row r="21" spans="1:7" ht="147.6"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kaitsekorralduskava, Keskkonnaameti piirkondlik looduskaitse planeerimise spetsialist</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kaitsekorralduskava</v>
      </c>
      <c r="G22" s="161" t="str">
        <f>_xlfn.TEXTJOIN("; ",TRUE,Hindamistabel!L80:L83)</f>
        <v>Mõned meetmed käsitlevad seda, mida ei tohi teha, mõned on üldised seaduste järgimise meetmed jms.</v>
      </c>
    </row>
    <row r="23" spans="1:7" ht="172.2"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hindaja ja Keskkonnaameti piirkondliku looduskaitse planeerimise spetsialisti teadmised</v>
      </c>
      <c r="G23" s="157" t="str">
        <f>_xlfn.TEXTJOIN("; ",TRUE,Hindamistabel!L84:L85)</f>
        <v/>
      </c>
    </row>
    <row r="24" spans="1:7" ht="123"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",TRUE,_xlfn.UNIQUE(Hindamistabel!K86:K90))</f>
        <v>EELIS, KESE</v>
      </c>
      <c r="G24" s="157" t="str">
        <f>_xlfn.TEXTJOIN("; ",TRUE,Hindamistabel!L86:L90)</f>
        <v>Piisav teave on olemas maismaaelupaikade kohta, niidurüdi ja mõnede väikesaarte haudelindude kohta.</v>
      </c>
    </row>
    <row r="25" spans="1:7" ht="98.4" x14ac:dyDescent="0.4">
      <c r="A25" s="162" t="s">
        <v>236</v>
      </c>
      <c r="B25" s="155" t="s">
        <v>222</v>
      </c>
      <c r="C25" s="155" t="s">
        <v>223</v>
      </c>
      <c r="D25" s="170" t="s">
        <v>430</v>
      </c>
      <c r="E25" s="163" t="str">
        <f>IF(Hindamistabel!J91&lt;&gt;"",Hindamistabel!J91,"")</f>
        <v>Linnuliikide kaitse-eesmärkide täitmise suunas liikumise hindamiseks on vajalik süstemaatilisem võrreldava info kogumine kogu hoiuala piires, st teha ära kavandatud invetnuurid.</v>
      </c>
      <c r="F25" s="156" t="str">
        <f>_xlfn.TEXTJOIN("; ",TRUE,_xlfn.UNIQUE(Hindamistabel!K91:K91))</f>
        <v>EELIS, KESE, hindaja arvamus</v>
      </c>
      <c r="G25" s="157" t="str">
        <f>_xlfn.TEXTJOIN("; ",TRUE,Hindamistabel!L91:L91)</f>
        <v/>
      </c>
    </row>
    <row r="26" spans="1:7" ht="98.4"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",TRUE,_xlfn.UNIQUE(Hindamistabel!K93:K95))</f>
        <v>EELIS, piirkondlik looduskaitse planeerimise spetsialist</v>
      </c>
      <c r="G26" s="157" t="str">
        <f>_xlfn.TEXTJOIN("; ",TRUE,Hindamistabel!L92:L95)</f>
        <v>Pärast merikotka kolimist kinnikasvanud (metsastunud) pärandniidule, otsustati niitu mitte taastada.</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Keskkonnaameti dokumendihaldussüsteem</v>
      </c>
      <c r="G27" s="157" t="str">
        <f>_xlfn.TEXTJOIN("; ",TRUE,Hindamistabel!L96:L99)</f>
        <v>Toimus 3 avalikku koosolekut.</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piirkondlik looduskaitse planeerimise spetsialist</v>
      </c>
      <c r="G28" s="157" t="str">
        <f>_xlfn.TEXTJOIN("; ",TRUE,Hindamistabel!L100:L103)</f>
        <v/>
      </c>
    </row>
    <row r="29" spans="1:7" ht="147.6"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",TRUE,_xlfn.UNIQUE(Hindamistabel!K104:K106))</f>
        <v>Keskkonnaameti dokumendihaldussüsteem, piirkondlik looduskaitse planeerimise spetsialist</v>
      </c>
      <c r="G29" s="157" t="str">
        <f>_xlfn.TEXTJOIN("; ",TRUE,Hindamistabel!L104:L106)</f>
        <v>Konfliktid on seotud ehitustegevustega.</v>
      </c>
    </row>
    <row r="30" spans="1:7" ht="147.6"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v>
      </c>
      <c r="F30" s="156" t="str">
        <f>_xlfn.TEXTJOIN("; ",TRUE,_xlfn.UNIQUE(Hindamistabel!K107:K113))</f>
        <v>Keskkonnaameti dokumendihaldussüsteem, piirkondlik looduskaitse planeerimise spetsialist</v>
      </c>
      <c r="G30" s="157" t="str">
        <f>_xlfn.TEXTJOIN("; ",TRUE,Hindamistabel!L107:L113)</f>
        <v>Ei olda rahul, kui Keskkonnaamet ei anna kooskõlastust ehitamiseks elupaigatüübile.</v>
      </c>
    </row>
    <row r="31" spans="1:7" ht="123"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",TRUE,_xlfn.UNIQUE(Hindamistabel!K115:K118))</f>
        <v>kaitsekorralduskava, loodushoiutööde (sh RMK, ELF talgud) andmed</v>
      </c>
      <c r="G31" s="161" t="str">
        <f>_xlfn.TEXTJOIN("; ",TRUE,Hindamistabel!L115:L118)</f>
        <v xml:space="preserve">Kaitsekorralduskava on koostatud Natura alale, mis hõlmab mitut siseriiklikku kaitseala ja pole võimalik kindlaks teha, kui palju taastamistest on kavandatud hoiualale.  Taastatud on ligikaudu 500 ha pärandniite. Arvestades, et  2025. a hooldati 40% kõikidest pärandniitudest, võib eeldada, et üle poole vajavad veel rohkemat või vähemat taastamist. </v>
      </c>
    </row>
    <row r="32" spans="1:7" ht="147.6"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kaitsekorralduskava</v>
      </c>
      <c r="G32" s="161" t="str">
        <f>_xlfn.TEXTJOIN("; ",TRUE,Hindamistabel!L119:L123)</f>
        <v>Kaitsekorralduskavas ei planeerita selliseid tegevusi. Planeeritud on rannikulõugaste äärtes roostiku tõrjumine ja karjatamine kohtades, mis on ümbritsetud rannaniiduga. Hindaja arvestab need tegevused rannaniitude taastamise hulka.</v>
      </c>
    </row>
    <row r="33" spans="1:7" ht="221.4"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60" t="str">
        <f>_xlfn.TEXTJOIN("; ",TRUE,_xlfn.UNIQUE(Hindamistabel!K124:K128))</f>
        <v>EELIS</v>
      </c>
      <c r="G33" s="161" t="str">
        <f>_xlfn.TEXTJOIN("; ",TRUE,Hindamistabel!L124:L128)</f>
        <v>Kaitsekorralduskavas ei ole kirjas, mitu ha pärandniite peab olema kaitsekorraldusperioodi lõpuks hoolduses, pindalad on antud vaid mõnede niidutüüpide kohta, kuid ka neil ei ole eristatav, kui palju sellest on hoiuala osa. Vastamisel on hindaja arvestanud, et  2025. a inventuuri alusel on hoiualal kaardistatud u 2344 ha ja hoolduses u 950 ha (40%) pärandniite. Siiski väärib märkimist, et hooldatavate alade pindala on oluliselt tõusnud: kaitsekorraldusperioodi algul  2013. a hooldati ligi 650 ha ja 2025. a 950 ha. Hooldatavate alade pindala tõus on peamiselt rannaniitude ja loopealsete arvel.</v>
      </c>
    </row>
    <row r="34" spans="1:7" ht="49.2"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kaitsekorralduskava</v>
      </c>
      <c r="G34" s="161" t="str">
        <f>_xlfn.TEXTJOIN("; ",TRUE,Hindamistabel!L129:L133)</f>
        <v xml:space="preserve">Kaitsekorralduskavas ei planeerita selliseid tegevusi. </v>
      </c>
    </row>
    <row r="35" spans="1:7" ht="147.6"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kaitsekorralduskava</v>
      </c>
      <c r="G35" s="161" t="str">
        <f>_xlfn.TEXTJOIN("; ",TRUE,Hindamistabel!L134:L138)</f>
        <v>Kaitsekorralduskavas on planeeritud väikekiskjate reguleerimine laidudel vastavalt vajadusele. Hindajale kättesaadavatest dokumentidest ei selgu, et seda vajadust hoiuala piires oleks. Väikekiskjaid on reguleeritud Kübassaare maastikukaitsealal.</v>
      </c>
    </row>
    <row r="36" spans="1:7" ht="172.2" x14ac:dyDescent="0.4">
      <c r="A36" s="158" t="s">
        <v>301</v>
      </c>
      <c r="B36" s="159" t="s">
        <v>273</v>
      </c>
      <c r="C36" s="159" t="s">
        <v>196</v>
      </c>
      <c r="D36" s="171" t="s">
        <v>302</v>
      </c>
      <c r="E36" s="164" t="str">
        <f>IF(Hindamistabel!J139&lt;&gt;"",Hindamistabel!J139,"")</f>
        <v>Tegemata on erinevad linnustiku inventuurid (v.a riiklik seire) ja rendikarjade loomine rahaliste ressursside puudumise tõttu. Rendikarjade vajadus on tänapäevaks kadunud. Tegemata on kavade ja eeskirjadega seotud tegevused aja- ja inimressursi puudumise tõttu.</v>
      </c>
      <c r="F36" s="160" t="str">
        <f>_xlfn.TEXTJOIN("; ",TRUE,_xlfn.UNIQUE(Hindamistabel!K139:K139))</f>
        <v>EELIS, KESE, Keskkonnaameti dokumendihaldussüsteem, piirkondlik looduskaitse planeerimise spetsialist</v>
      </c>
      <c r="G36" s="161" t="str">
        <f>_xlfn.TEXTJOIN("; ",TRUE,Hindamistabel!L139:L139)</f>
        <v/>
      </c>
    </row>
    <row r="37" spans="1:7" ht="49.2"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",TRUE,_xlfn.UNIQUE(Hindamistabel!K140:K144))</f>
        <v>KESE, EELIS</v>
      </c>
      <c r="G37" s="161" t="str">
        <f>_xlfn.TEXTJOIN("; ",TRUE,Hindamistabel!L140:L144)</f>
        <v/>
      </c>
    </row>
    <row r="38" spans="1:7" ht="147.6"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",TRUE,_xlfn.UNIQUE(Hindamistabel!K145:K149))</f>
        <v>Keskkonnaameti dokumendihaldussüsteem, piirkondlik looduskaitse planeerimise spetsialist</v>
      </c>
      <c r="G38" s="161" t="str">
        <f>_xlfn.TEXTJOIN("; ",TRUE,Hindamistabel!L145:L149)</f>
        <v>Tegevuskava vaheanalüüsi pole tehtud, uut kaitsekorralduskava pole koostatud (on plaanis 2027. a), mõnede hoiualasse jäävate laidude maastikukaitsealasse arvamisega pole tegeletud.</v>
      </c>
    </row>
    <row r="39" spans="1:7" ht="73.8"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",TRUE,_xlfn.UNIQUE(Hindamistabel!K150:K154))</f>
        <v>külastustaristu virtuaalkontor</v>
      </c>
      <c r="G39" s="161" t="str">
        <f>_xlfn.TEXTJOIN("; ",TRUE,Hindamistabel!L150:L154)</f>
        <v>Hoiuala on tähistatud.</v>
      </c>
    </row>
    <row r="40" spans="1:7" ht="98.4" x14ac:dyDescent="0.4">
      <c r="A40" s="158" t="s">
        <v>314</v>
      </c>
      <c r="B40" s="159" t="s">
        <v>273</v>
      </c>
      <c r="C40" s="159" t="s">
        <v>196</v>
      </c>
      <c r="D40" s="171" t="s">
        <v>315</v>
      </c>
      <c r="E40" s="164" t="str">
        <f>IF(Hindamistabel!J155&lt;&gt;"",Hindamistabel!J155,"")</f>
        <v>Teadaolevalt ei ole selliseid tegevusi tehtud</v>
      </c>
      <c r="F40" s="160" t="str">
        <f>_xlfn.TEXTJOIN("; ",TRUE,_xlfn.UNIQUE(Hindamistabel!K155:K155))</f>
        <v>kaitsekorralduskava, loodushoiutööde (sh RMK, ELF talgud) andmed</v>
      </c>
      <c r="G40" s="161" t="str">
        <f>_xlfn.TEXTJOIN("; ",TRUE,Hindamistabel!L155:L155)</f>
        <v/>
      </c>
    </row>
    <row r="41" spans="1:7" ht="409.6"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60" t="str">
        <f>_xlfn.TEXTJOIN("; ",TRUE,_xlfn.UNIQUE(Hindamistabel!K156:K160))</f>
        <v>EELIS, KESE</v>
      </c>
      <c r="G41" s="161" t="str">
        <f>_xlfn.TEXTJOIN("; ",TRUE,Hindamistabel!L156:L160)</f>
        <v>Kaitseväärtuseks on 44 liiki, millest kõik on linnud. Vastavalt juhistele lähtutakse seisundi hindamisel suunisliikidest, mille väljavalimisel on arvestatud liigi ohustatust, erinevate elupaikade kasutust ja et oleks andmeid, mille alusel seisundit hinnata.  Andmete puudumine on oluline probleem. Mitme kaitseväärtuseks oleva liigi kohta andmed kaitseala piires puuduvad. Suunisliigid, mille alusel seisundit hinnati on: 1. Tutt-tiir, seisund halvenev. Väikeste meresaarte haudelinnustiku seire 2024. a: "Pesitsevaid tutt-tiire on loendatud Kunnati lahe laiul nr. 10 järgmiselt. 2019 – 839 2020 – 756 2021 – 636 2022 – 632 2023 –174 2023 – 383 pesa. Tutt-tiiru arvukus Kunnati lahe laidudel jätkuvalt langeb." 2. Niidurüdi seisundi võib pesitsevate paaride arvu alusel lugeda stabiilseks, kuid need on koondunud ühte elupaika. Kaitsekorralduskavas on kirjas, et alal pesitseb 3 niidurüdi paari - üks Pulgalaiul, üks Nabralaiul ja üks nimetul laiul Muraja lahes. 2024. a seirearuande järgi pesitseb hoiualal 4 paari, kuid need kõik on Pulgalaiul. Nabralaiul 2024. a seirearuande järgi niidurüdi ei leitud. Muraja lahe laidu pole pärast 2014. a seiratud, siis niidurüdi ei leitud. 3. Mustsaba-vigle seisundi võib arvukuse hinnangute alusel lugeda halvenenud, st arvukus on vähenenud. EELISes on 14 mustsaba-vigle elupaika (leiukohta), mida on seiratud erineva tihedusega. Kaitsekorraldusperioodi alguses 2014. a on vaatluseid viiest leiukohast, kus kokku registreeriti 6 paari. 2019. a on vaatluseid üheksast leiukohast, kus kõigis on 1 paar. 2024.-2025. a on vaatlusi üheksast leiukohast ja mustsaba-viglet registreeriti kahes leiukohas kokku 3 paari, st 7 leiukohas oli null-vaatlus (2019. a oli neist igaühes 1 paar). 4. Väikekajaka seisundi võib arvukuse alusel lugeda vähemalt stabiilseks. Kuues seirekohas on andmeid vähemalt kümne aasta tagusest ajast ja 2020. või hiljem. järgi, mille kohta on andmed pikema aegrea jooksul. Neljas seirekohas loendati 2006. a kokku 26 paar, kuid 2014., 2015, 2020 ja 2022. a seal väikekajakaid ei registreeritud. Ühes seirekohas (Aru saarel) nähti väikekajakaid viimati 2016. ja 2018. a, kuid 2020., 2022. ja 2024. a enam mitte. Kuid arvukus on tõusnud Mustakivi nasvadel, kus 2024. a loendati kokku 48 pesa, Seega kokkuvõttes on hoiuala seirealadel väikekajaka arvukus tõusnud, kuid need on koondunud kahele seirekohale varasema viie asemel. 5. Valgepõsk-lagle seisundi võib kahe seireala arvukuse alusel lugeda vähemalt stabiilseks, võimalik, et ka veidi paranenuks. Vähemalt kümne aasta pikkune andmerida on olemas Aru saare ja Kunnati laiu kohta. Aru saarel registreeriti 2011.-2016. a 2-9 pesitsevat paari, 2017-2022 igal aastal 10-11 paari. Kunnati laiul registreerti 2013. -2017. a 3-6 paari aastas, alates 2018. aastast on pesitsevate paaride arv järjest kasvanud 11-21 paarini. Erand oli 2024. aasta, mil Kunnati laiul ei registreeritud ühtegi valgepõsk-laglet. Kuigi viiest suunisliigist kolme (üle poole) seisundi võib arvukuse järgi lugeda vähemalt stabiilseks, paneb hindaja, et alla poole liikide seisundi võib lugeda stabiilseks, sest valdava osa kaitseväärtuseks olevate liikide kohta puuduvad andmed. Vastavalt tulemuslikkuse hindamise juhistele tuleb lugeda liigid, kelle kohta andmed puuduvad, halvenenud seisundiga liikideks.</v>
      </c>
    </row>
    <row r="42" spans="1:7" ht="73.8"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98.4" x14ac:dyDescent="0.4">
      <c r="A43" s="158" t="s">
        <v>325</v>
      </c>
      <c r="B43" s="159" t="s">
        <v>273</v>
      </c>
      <c r="C43" s="159" t="s">
        <v>317</v>
      </c>
      <c r="D43" s="171" t="s">
        <v>433</v>
      </c>
      <c r="E43" s="164" t="str">
        <f>IF(Hindamistabel!J162&lt;&gt;"",Hindamistabel!J162,"")</f>
        <v>Langenud on mustsaba-vigle ja tutt-tiiru arvukus. Oluline probleem on, et kaitseväärtuseks olevate liikide kohta ei ole piisavalt või üldse andmeid, et hinnata liikide seisundit hoiuala piires.</v>
      </c>
      <c r="F43" s="160" t="str">
        <f>IF(Hindamistabel!K162&lt;&gt;"",Hindamistabel!K162,"")</f>
        <v>EELIS, KESE</v>
      </c>
      <c r="G43" s="161" t="str">
        <f>IF(Hindamistabel!L162&lt;&gt;"",Hindamistabel!L162,"")</f>
        <v/>
      </c>
    </row>
    <row r="44" spans="1:7" ht="147.6" x14ac:dyDescent="0.4">
      <c r="A44" s="158" t="s">
        <v>328</v>
      </c>
      <c r="B44" s="159" t="s">
        <v>273</v>
      </c>
      <c r="C44" s="159" t="s">
        <v>317</v>
      </c>
      <c r="D44" s="171" t="s">
        <v>434</v>
      </c>
      <c r="E44" s="164" t="str">
        <f>IF(Hindamistabel!J163&lt;&gt;"",Hindamistabel!J163,"")</f>
        <v>Probleem on andmete puudus.</v>
      </c>
      <c r="F44" s="160" t="str">
        <f>IF(Hindamistabel!K163&lt;&gt;"",Hindamistabel!K163,"")</f>
        <v>EELIS, KESE</v>
      </c>
      <c r="G44" s="161" t="str">
        <f>IF(Hindamistabel!L163&lt;&gt;"",Hindamistabel!L163,"")</f>
        <v/>
      </c>
    </row>
    <row r="45" spans="1:7" ht="49.2"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",TRUE,_xlfn.UNIQUE(Hindamistabel!K164:K168))</f>
        <v>EELIS</v>
      </c>
      <c r="G45" s="161" t="str">
        <f>_xlfn.TEXTJOIN("; ",TRUE,Hindamistabel!L164:L168)</f>
        <v>Kaitseväärtuseks on 19 elupaigatüüpi, millest 12 seisundi võib lugeda stabiilseks või paranenuks.</v>
      </c>
    </row>
    <row r="46" spans="1:7" ht="73.8" x14ac:dyDescent="0.4">
      <c r="A46" s="158" t="s">
        <v>335</v>
      </c>
      <c r="B46" s="159" t="s">
        <v>273</v>
      </c>
      <c r="C46" s="159" t="s">
        <v>317</v>
      </c>
      <c r="D46" s="171" t="s">
        <v>435</v>
      </c>
      <c r="E46" s="164" t="str">
        <f>IF(Hindamistabel!J169&lt;&gt;"",Hindamistabel!J169,"")</f>
        <v/>
      </c>
      <c r="F46" s="160" t="str">
        <f>IF(Hindamistabel!K169&lt;&gt;"",Hindamistabel!K169,"")</f>
        <v/>
      </c>
      <c r="G46" s="161" t="str">
        <f>IF(Hindamistabel!L169&lt;&gt;"",Hindamistabel!L169,"")</f>
        <v/>
      </c>
    </row>
    <row r="47" spans="1:7" ht="49.2" x14ac:dyDescent="0.4">
      <c r="A47" s="158" t="s">
        <v>337</v>
      </c>
      <c r="B47" s="159" t="s">
        <v>273</v>
      </c>
      <c r="C47" s="159" t="s">
        <v>317</v>
      </c>
      <c r="D47" s="171" t="s">
        <v>436</v>
      </c>
      <c r="E47" s="164" t="str">
        <f>IF(Hindamistabel!J170&lt;&gt;"",Hindamistabel!J170,"")</f>
        <v>Halvenenuks loeb hindaja nende pärandniitude seisundi, millest hooldatakse vaid väikest osa. Sellised on kadastikud (5130),  kuivad niidud lubjarikkal mullal (6210), sinihelmikaniidud (6410) ja puisniidud (6530*). Kuigi mõnede niidutüüpide pindala EELISes on suurenenud, ei anna see põhjust lugeda niidutüübi seisundit tervikuna parananenuks, sest pigem on suurenemine täpsema inventuuri tulemus (varasem valemäärang). Puisniitude pindala on võrreldes kaitsekorraldsuperioodiga vähenenud 49 ha-lt 2,2 ha-le. Osaliselt on endised puisniidud kujunenud juba metsaelupaigaks, osaliselt on need puiskarjamaad. Seisundi hinnanguks ja selle muutuse hindamiseks vajalike andmete puudulikkuse tõttu tuleb arvata halvenenuks ka esmaste rannavallide (1210), püsitaimestuga kivirandade (1220) ning väikesaarte ja laidude (1620) seisund.</v>
      </c>
      <c r="F47" s="160" t="str">
        <f>IF(Hindamistabel!K170&lt;&gt;"",Hindamistabel!K170,"")</f>
        <v>EELIS</v>
      </c>
      <c r="G47" s="161" t="str">
        <f>IF(Hindamistabel!L170&lt;&gt;"",Hindamistabel!L170,"")</f>
        <v/>
      </c>
    </row>
    <row r="48" spans="1:7" ht="174" customHeight="1" x14ac:dyDescent="0.4">
      <c r="A48" s="158" t="s">
        <v>340</v>
      </c>
      <c r="B48" s="159" t="s">
        <v>273</v>
      </c>
      <c r="C48" s="159" t="s">
        <v>317</v>
      </c>
      <c r="D48" s="171" t="s">
        <v>437</v>
      </c>
      <c r="E48" s="164" t="str">
        <f>IF(Hindamistabel!J171&lt;&gt;"",Hindamistabel!J171,"")</f>
        <v>Rannikuelupaikade põhjus on ebapiisav andmestik, vajalik on kinnitada nende inventeerimise juhis ja teha hoiualal ülepinnaline inventuur. Puisniitude seisund on halvenenud hooldamata jätmise tõttu. Sageli ala oma looduskaitselist väärtust kaotanud ei ole, vaid on kujunenud teiseks elupaigatüübiks. Hoiualal on veel alles 2,2 ha puisniite, mis nende säilimiseks tuleb hooldusesse võtta. Ka teiste pärandniitude halvenemise põhjus on hoolduse lakkamine. Pärandniitudest paranenuks võib lugeda vaid rannaniitude ja alvarite seisundi, mida on aasta aastalt hakatud hooldama järjest suuremal pindalal.</v>
      </c>
      <c r="F48" s="160" t="str">
        <f>IF(Hindamistabel!K171&lt;&gt;"",Hindamistabel!K171,"")</f>
        <v>EELIS</v>
      </c>
      <c r="G48" s="161" t="str">
        <f>IF(Hindamistabel!L171&lt;&gt;"",Hindamistabel!L171,"")</f>
        <v/>
      </c>
    </row>
    <row r="49" spans="1:7" ht="246"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",TRUE,_xlfn.UNIQUE(Hindamistabel!K173:K175))</f>
        <v>Keskkonnaagentuur, ELME kaardikihid</v>
      </c>
      <c r="G49" s="161" t="str">
        <f>_xlfn.TEXTJOIN("; ",TRUE,Hindamistabel!L173:L175)</f>
        <v>Hindamisel on lähtutud suunised vastamiseseks sellest osast, mida teha siis, kui muutust pole võimalik hinnata. Tulenevalt ELME kaardikihtidest saab hinnangu anda ainult hoiuala maismaaosale, mis on u 20% kogupindalast. Kahtla-Kübassaare hoiuala maismaaosa hindepunktid nelja ökosüsteemi teenuse (mulla org C, elupaigahüve, tolmeldamine, vee reguleerimisvõime) kaardi alusel on 6,72 (keskmine).</v>
      </c>
    </row>
    <row r="50" spans="1:7" ht="196.8"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",TRUE,_xlfn.UNIQUE(Hindamistabel!K177:K179))</f>
        <v>Keskkonnaagentuur, ELME kaardikihid</v>
      </c>
      <c r="G50" s="161" t="str">
        <f>_xlfn.TEXTJOIN("; ",TRUE,Hindamistabel!L177:L179)</f>
        <v>Hindamisel on lähtutud suunised vastamiseseks sellest osast, mida teha siis, kui muutust pole võimalik hinnata. Tulenevalt ELME kaardikihtidest saab hinnangu anda ainult hoiuala maismaaosale, mis on u 20% kogupindalast. Kahtla-Kübassaare hoiuala maismaaosa sidususe hindepunktid ELME kaardikihtide alusel on 62,08 (keskmine).</v>
      </c>
    </row>
    <row r="51" spans="1:7" ht="73.8"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",TRUE,_xlfn.UNIQUE(Hindamistabel!K180:K182))</f>
        <v>OKAS, väärteomenetluse portaal</v>
      </c>
      <c r="G51" s="161" t="str">
        <f>_xlfn.TEXTJOIN("; ",TRUE,Hindamistabel!L180:L182)</f>
        <v>Ebaseaduslik ehitustegevus</v>
      </c>
    </row>
    <row r="52" spans="1:7" ht="73.8"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60" t="str">
        <f>_xlfn.TEXTJOIN("; ",TRUE,_xlfn.UNIQUE(Hindamistabel!K183:K185))</f>
        <v>OKAS, väärteomenetluse portaal</v>
      </c>
      <c r="G52" s="161" t="str">
        <f>_xlfn.TEXTJOIN("; ",TRUE,Hindamistabel!L183:L185)</f>
        <v>Veekaitsevööndisse, ehituskeeluvööndisse ja elupaigatüüpidele püstitatud hooned ja rajatud tee kahjustavad kaitseväärtusi.</v>
      </c>
    </row>
    <row r="53" spans="1:7" ht="172.2"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v>
      </c>
      <c r="F53" s="160" t="str">
        <f>_xlfn.TEXTJOIN("; ",TRUE,_xlfn.UNIQUE(Hindamistabel!K186:K189))</f>
        <v>Riigi Teataja, kaitsekorralduskava, hindaja arvamus</v>
      </c>
      <c r="G53" s="161" t="str">
        <f>_xlfn.TEXTJOIN("; ",TRUE,Hindamistabel!L186:L190)</f>
        <v>Kaitsekorralduskava ptk 5.1.4: "Hoiualal asuvad linnustiku jaoks olulisemad laiud – Aru saar, Mustakivi nasv (W poolne), Selkarelaid, Paelaid ja Kõiguste lahe laiud. Kaitseala režiim võimaldab vältida veemootorsõidukite kasutamist laidude vahetus läheduses pesitsusperioodil."</v>
      </c>
    </row>
    <row r="54" spans="1:7" ht="147.6" x14ac:dyDescent="0.4">
      <c r="A54" s="158" t="s">
        <v>366</v>
      </c>
      <c r="B54" s="159" t="s">
        <v>273</v>
      </c>
      <c r="C54" s="159" t="s">
        <v>317</v>
      </c>
      <c r="D54" s="172" t="s">
        <v>438</v>
      </c>
      <c r="E54" s="160" t="str">
        <f>IF(Hindamistabel!J191&lt;&gt;"",Hindamistabel!J191,"")</f>
        <v>Kaitsekorralduskava ptk 5.1.4: "Hoiualal asuvad linnustiku jaoks olulisemad laiud – Aru saar, Mustakivi nasv (W poolne), Selkarelaid, Paelaid ja Kõiguste lahe laiud. Kaitseala režiim võimaldab vältida veemootorsõidukite kasutamist laidude vahetus läheduses pesitsusperioodil."</v>
      </c>
      <c r="F54" s="160" t="str">
        <f>IF(Hindamistabel!K191&lt;&gt;"",Hindamistabel!K191,"")</f>
        <v>Riigi Teataja, kaitsekorralduskava, hindaja arvamus</v>
      </c>
      <c r="G54" s="161" t="str">
        <f>IF(Hindamistabel!L191&lt;&gt;"",Hindamistabel!L191,"")</f>
        <v/>
      </c>
    </row>
    <row r="55" spans="1:7" ht="147.6"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",TRUE,_xlfn.UNIQUE(Hindamistabel!K192:K197))</f>
        <v>Riigi Teataja, EELIS</v>
      </c>
      <c r="G55" s="161" t="str">
        <f>_xlfn.TEXTJOIN("; ",TRUE,Hindamistabel!L192:L196)</f>
        <v>Kaitseväärtuste hulka tuleks lisada merikotkas, kaaluda II kategooria taimeliikide (nt kauni kuldkinga, emaputke, hariliku muguljuure) lisamist. Elupaigatüüpidest lisada puiskarjamaad (9070), mida 2025. a inventuuri järgi on alal ligi 160 ha.</v>
      </c>
    </row>
    <row r="56" spans="1:7" ht="123" x14ac:dyDescent="0.4">
      <c r="A56" s="158" t="s">
        <v>404</v>
      </c>
      <c r="B56" s="159" t="s">
        <v>273</v>
      </c>
      <c r="C56" s="159" t="s">
        <v>317</v>
      </c>
      <c r="D56" s="171" t="s">
        <v>439</v>
      </c>
      <c r="E56" s="164" t="str">
        <f>IF(Hindamistabel!J197&lt;&gt;"",Hindamistabel!J197,"")</f>
        <v>Kaitseväärtuste hulka tuleks lisada merikotkas, kaaluda II kategooria taimeliikide (nt kauni kuldkinga, emaputke, hariliku muguljuure) lisamist. Elupaigatüüpidest lisada puiskarjamaad (9070), mida 2025. a inventuuri järgi on alal ligi 160 ha.</v>
      </c>
      <c r="F56" s="160" t="s">
        <v>516</v>
      </c>
      <c r="G56" s="161" t="str">
        <f>IF(Hindamistabel!L197&lt;&gt;"",Hindamistabel!L197,"")</f>
        <v/>
      </c>
    </row>
    <row r="57" spans="1:7" ht="103.5" customHeight="1" x14ac:dyDescent="0.4">
      <c r="A57" s="165">
        <v>20</v>
      </c>
      <c r="B57" s="166" t="s">
        <v>55</v>
      </c>
      <c r="C57" s="166" t="s">
        <v>55</v>
      </c>
      <c r="D57" s="173" t="s">
        <v>371</v>
      </c>
      <c r="E57" s="168" t="str">
        <f>IF(Hindamistabel!J198&lt;&gt;"",Hindamistabel!J198,"")</f>
        <v>Muud 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2026-06-08T11:03:20Z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