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EMÜ\Pärnu jõgi ja laht 2021\"/>
    </mc:Choice>
  </mc:AlternateContent>
  <bookViews>
    <workbookView xWindow="0" yWindow="0" windowWidth="27540" windowHeight="9510" activeTab="1"/>
  </bookViews>
  <sheets>
    <sheet name="FÜKE-1" sheetId="6" r:id="rId1"/>
    <sheet name="FÜKE-2" sheetId="7" r:id="rId2"/>
    <sheet name="FÜKE-3" sheetId="8" r:id="rId3"/>
    <sheet name="FÜBE" sheetId="2" r:id="rId4"/>
    <sheet name="MAFÜ" sheetId="4" r:id="rId5"/>
    <sheet name="SUSE" sheetId="5" r:id="rId6"/>
    <sheet name="KALA" sheetId="1" r:id="rId7"/>
    <sheet name="KALA-2" sheetId="3" r:id="rId8"/>
  </sheets>
  <externalReferences>
    <externalReference r:id="rId9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J38" i="1" l="1"/>
  <c r="JH38" i="1"/>
  <c r="IR38" i="1"/>
  <c r="HG38" i="1"/>
  <c r="GO38" i="1"/>
  <c r="GF38" i="1"/>
  <c r="FM38" i="1"/>
  <c r="EK38" i="1"/>
  <c r="EB38" i="1"/>
  <c r="DJ38" i="1"/>
  <c r="CW38" i="1"/>
  <c r="NI37" i="1"/>
  <c r="NG37" i="1"/>
  <c r="NF37" i="1"/>
  <c r="NE37" i="1"/>
  <c r="NC37" i="1"/>
  <c r="MM37" i="1"/>
  <c r="MK37" i="1"/>
  <c r="LX37" i="1"/>
  <c r="LV37" i="1"/>
  <c r="LK37" i="1"/>
  <c r="LI37" i="1"/>
  <c r="LB37" i="1"/>
  <c r="KS37" i="1"/>
  <c r="KJ37" i="1"/>
  <c r="JZ37" i="1"/>
  <c r="JX37" i="1"/>
  <c r="JH37" i="1"/>
  <c r="JF37" i="1"/>
  <c r="II37" i="1"/>
  <c r="HQ37" i="1"/>
  <c r="HG37" i="1"/>
  <c r="GX37" i="1"/>
  <c r="GV37" i="1"/>
  <c r="GO37" i="1"/>
  <c r="GM37" i="1"/>
  <c r="GF37" i="1"/>
  <c r="FM37" i="1"/>
  <c r="EU37" i="1"/>
  <c r="ES37" i="1"/>
  <c r="EK37" i="1"/>
  <c r="EB37" i="1"/>
  <c r="DZ37" i="1"/>
  <c r="DJ37" i="1"/>
  <c r="DH37" i="1"/>
  <c r="CW37" i="1"/>
  <c r="CU37" i="1"/>
  <c r="BH37" i="1"/>
  <c r="AX37" i="1"/>
  <c r="AV37" i="1"/>
  <c r="I37" i="1"/>
  <c r="NI36" i="1"/>
  <c r="NG36" i="1"/>
  <c r="NF36" i="1"/>
  <c r="NE36" i="1"/>
  <c r="NC36" i="1"/>
  <c r="MM36" i="1"/>
  <c r="MK36" i="1"/>
  <c r="LX36" i="1"/>
  <c r="LK36" i="1"/>
  <c r="LI36" i="1"/>
  <c r="LB36" i="1"/>
  <c r="KS36" i="1"/>
  <c r="KQ36" i="1"/>
  <c r="KJ36" i="1"/>
  <c r="JZ36" i="1"/>
  <c r="JX36" i="1"/>
  <c r="JH36" i="1"/>
  <c r="JF36" i="1"/>
  <c r="II36" i="1"/>
  <c r="HQ36" i="1"/>
  <c r="HG36" i="1"/>
  <c r="HE36" i="1"/>
  <c r="GX36" i="1"/>
  <c r="GV36" i="1"/>
  <c r="GO36" i="1"/>
  <c r="GM36" i="1"/>
  <c r="FM36" i="1"/>
  <c r="EU36" i="1"/>
  <c r="ES36" i="1"/>
  <c r="EK36" i="1"/>
  <c r="EI36" i="1"/>
  <c r="EB36" i="1"/>
  <c r="DZ36" i="1"/>
  <c r="DJ36" i="1"/>
  <c r="DH36" i="1"/>
  <c r="CW36" i="1"/>
  <c r="CU36" i="1"/>
  <c r="BH36" i="1"/>
  <c r="AX36" i="1"/>
  <c r="AV36" i="1"/>
  <c r="NI35" i="1"/>
  <c r="NG35" i="1"/>
  <c r="NF35" i="1"/>
  <c r="NE35" i="1"/>
  <c r="NC35" i="1"/>
  <c r="MM35" i="1"/>
  <c r="LX35" i="1"/>
  <c r="LK35" i="1"/>
  <c r="LI35" i="1"/>
  <c r="LB35" i="1"/>
  <c r="KS35" i="1"/>
  <c r="KQ35" i="1"/>
  <c r="KJ35" i="1"/>
  <c r="JZ35" i="1"/>
  <c r="JX35" i="1"/>
  <c r="JH35" i="1"/>
  <c r="IR35" i="1"/>
  <c r="II35" i="1"/>
  <c r="HQ35" i="1"/>
  <c r="HG35" i="1"/>
  <c r="GX35" i="1"/>
  <c r="GV35" i="1"/>
  <c r="GO35" i="1"/>
  <c r="GM35" i="1"/>
  <c r="FM35" i="1"/>
  <c r="FK35" i="1"/>
  <c r="EU35" i="1"/>
  <c r="ES35" i="1"/>
  <c r="EK35" i="1"/>
  <c r="EB35" i="1"/>
  <c r="DZ35" i="1"/>
  <c r="DJ35" i="1"/>
  <c r="DH35" i="1"/>
  <c r="CW35" i="1"/>
  <c r="CU35" i="1"/>
  <c r="BH35" i="1"/>
  <c r="AX35" i="1"/>
  <c r="R35" i="1"/>
  <c r="P35" i="1"/>
  <c r="NI34" i="1"/>
  <c r="NG34" i="1"/>
  <c r="NF34" i="1"/>
  <c r="NE34" i="1"/>
  <c r="NC34" i="1"/>
  <c r="MM34" i="1"/>
  <c r="MK34" i="1"/>
  <c r="LX34" i="1"/>
  <c r="LK34" i="1"/>
  <c r="LI34" i="1"/>
  <c r="KJ34" i="1"/>
  <c r="KH34" i="1"/>
  <c r="JZ34" i="1"/>
  <c r="JX34" i="1"/>
  <c r="JH34" i="1"/>
  <c r="JF34" i="1"/>
  <c r="HG34" i="1"/>
  <c r="HE34" i="1"/>
  <c r="GX34" i="1"/>
  <c r="GV34" i="1"/>
  <c r="GO34" i="1"/>
  <c r="GM34" i="1"/>
  <c r="GF34" i="1"/>
  <c r="FM34" i="1"/>
  <c r="FK34" i="1"/>
  <c r="EU34" i="1"/>
  <c r="ES34" i="1"/>
  <c r="EK34" i="1"/>
  <c r="EI34" i="1"/>
  <c r="EB34" i="1"/>
  <c r="DZ34" i="1"/>
  <c r="DJ34" i="1"/>
  <c r="DH34" i="1"/>
  <c r="CW34" i="1"/>
  <c r="CU34" i="1"/>
  <c r="BH34" i="1"/>
  <c r="AX34" i="1"/>
  <c r="AV34" i="1"/>
  <c r="NI33" i="1"/>
  <c r="NG33" i="1"/>
  <c r="NF33" i="1"/>
  <c r="NE33" i="1"/>
  <c r="NC33" i="1"/>
  <c r="MM33" i="1"/>
  <c r="MK33" i="1"/>
  <c r="LK33" i="1"/>
  <c r="LI33" i="1"/>
  <c r="KJ33" i="1"/>
  <c r="KH33" i="1"/>
  <c r="JZ33" i="1"/>
  <c r="JX33" i="1"/>
  <c r="HG33" i="1"/>
  <c r="HE33" i="1"/>
  <c r="GX33" i="1"/>
  <c r="GO33" i="1"/>
  <c r="GM33" i="1"/>
  <c r="FM33" i="1"/>
  <c r="EU33" i="1"/>
  <c r="ES33" i="1"/>
  <c r="EK33" i="1"/>
  <c r="EI33" i="1"/>
  <c r="EB33" i="1"/>
  <c r="DZ33" i="1"/>
  <c r="DJ33" i="1"/>
  <c r="DH33" i="1"/>
  <c r="CW33" i="1"/>
  <c r="CU33" i="1"/>
  <c r="BH33" i="1"/>
  <c r="AX33" i="1"/>
  <c r="AV33" i="1"/>
  <c r="NI32" i="1"/>
  <c r="NG32" i="1"/>
  <c r="NF32" i="1"/>
  <c r="NE32" i="1"/>
  <c r="NC32" i="1"/>
  <c r="MM32" i="1"/>
  <c r="MK32" i="1"/>
  <c r="LX32" i="1"/>
  <c r="LK32" i="1"/>
  <c r="LI32" i="1"/>
  <c r="KJ32" i="1"/>
  <c r="KH32" i="1"/>
  <c r="JZ32" i="1"/>
  <c r="JX32" i="1"/>
  <c r="JH32" i="1"/>
  <c r="II32" i="1"/>
  <c r="HG32" i="1"/>
  <c r="HE32" i="1"/>
  <c r="GX32" i="1"/>
  <c r="GV32" i="1"/>
  <c r="GO32" i="1"/>
  <c r="GM32" i="1"/>
  <c r="FM32" i="1"/>
  <c r="FK32" i="1"/>
  <c r="EU32" i="1"/>
  <c r="ES32" i="1"/>
  <c r="EK32" i="1"/>
  <c r="EI32" i="1"/>
  <c r="EB32" i="1"/>
  <c r="DZ32" i="1"/>
  <c r="DJ32" i="1"/>
  <c r="DH32" i="1"/>
  <c r="CW32" i="1"/>
  <c r="CU32" i="1"/>
  <c r="BV32" i="1"/>
  <c r="BH32" i="1"/>
  <c r="AX32" i="1"/>
  <c r="NI31" i="1"/>
  <c r="NG31" i="1"/>
  <c r="NF31" i="1"/>
  <c r="NE31" i="1"/>
  <c r="NC31" i="1"/>
  <c r="MM31" i="1"/>
  <c r="LX31" i="1"/>
  <c r="LV31" i="1"/>
  <c r="LK31" i="1"/>
  <c r="LI31" i="1"/>
  <c r="KJ31" i="1"/>
  <c r="KH31" i="1"/>
  <c r="JZ31" i="1"/>
  <c r="JX31" i="1"/>
  <c r="JH31" i="1"/>
  <c r="HG31" i="1"/>
  <c r="HE31" i="1"/>
  <c r="GX31" i="1"/>
  <c r="GV31" i="1"/>
  <c r="GO31" i="1"/>
  <c r="GM31" i="1"/>
  <c r="FM31" i="1"/>
  <c r="FK31" i="1"/>
  <c r="EU31" i="1"/>
  <c r="ES31" i="1"/>
  <c r="EK31" i="1"/>
  <c r="EB31" i="1"/>
  <c r="DZ31" i="1"/>
  <c r="DJ31" i="1"/>
  <c r="DH31" i="1"/>
  <c r="CW31" i="1"/>
  <c r="CU31" i="1"/>
  <c r="BH31" i="1"/>
  <c r="AX31" i="1"/>
  <c r="R31" i="1"/>
  <c r="P31" i="1"/>
  <c r="NI30" i="1"/>
  <c r="NG30" i="1"/>
  <c r="NF30" i="1"/>
  <c r="NE30" i="1"/>
  <c r="NC30" i="1"/>
  <c r="MM30" i="1"/>
  <c r="MK30" i="1"/>
  <c r="LX30" i="1"/>
  <c r="LV30" i="1"/>
  <c r="LK30" i="1"/>
  <c r="LI30" i="1"/>
  <c r="KJ30" i="1"/>
  <c r="KH30" i="1"/>
  <c r="JZ30" i="1"/>
  <c r="JX30" i="1"/>
  <c r="JH30" i="1"/>
  <c r="JF30" i="1"/>
  <c r="II30" i="1"/>
  <c r="HG30" i="1"/>
  <c r="HE30" i="1"/>
  <c r="GX30" i="1"/>
  <c r="GO30" i="1"/>
  <c r="GM30" i="1"/>
  <c r="FM30" i="1"/>
  <c r="FK30" i="1"/>
  <c r="EU30" i="1"/>
  <c r="ES30" i="1"/>
  <c r="EK30" i="1"/>
  <c r="EB30" i="1"/>
  <c r="DZ30" i="1"/>
  <c r="DS30" i="1"/>
  <c r="DJ30" i="1"/>
  <c r="DH30" i="1"/>
  <c r="CW30" i="1"/>
  <c r="CU30" i="1"/>
  <c r="BV30" i="1"/>
  <c r="BH30" i="1"/>
  <c r="AX30" i="1"/>
  <c r="AN30" i="1"/>
  <c r="AB30" i="1"/>
  <c r="I30" i="1"/>
  <c r="NI29" i="1"/>
  <c r="NG29" i="1"/>
  <c r="NF29" i="1"/>
  <c r="NE29" i="1"/>
  <c r="NC29" i="1"/>
  <c r="MM29" i="1"/>
  <c r="MK29" i="1"/>
  <c r="LK29" i="1"/>
  <c r="LI29" i="1"/>
  <c r="KJ29" i="1"/>
  <c r="KH29" i="1"/>
  <c r="JZ29" i="1"/>
  <c r="JX29" i="1"/>
  <c r="JH29" i="1"/>
  <c r="II29" i="1"/>
  <c r="HG29" i="1"/>
  <c r="HE29" i="1"/>
  <c r="GX29" i="1"/>
  <c r="GV29" i="1"/>
  <c r="GO29" i="1"/>
  <c r="GM29" i="1"/>
  <c r="FM29" i="1"/>
  <c r="FK29" i="1"/>
  <c r="EU29" i="1"/>
  <c r="ES29" i="1"/>
  <c r="EK29" i="1"/>
  <c r="EB29" i="1"/>
  <c r="DZ29" i="1"/>
  <c r="DJ29" i="1"/>
  <c r="DH29" i="1"/>
  <c r="CW29" i="1"/>
  <c r="CU29" i="1"/>
  <c r="BV29" i="1"/>
  <c r="BH29" i="1"/>
  <c r="AX29" i="1"/>
  <c r="AN29" i="1"/>
  <c r="AL29" i="1"/>
  <c r="AH29" i="1"/>
  <c r="AB29" i="1"/>
  <c r="V29" i="1"/>
  <c r="NI28" i="1"/>
  <c r="NG28" i="1"/>
  <c r="NF28" i="1"/>
  <c r="NE28" i="1"/>
  <c r="NC28" i="1"/>
  <c r="MM28" i="1"/>
  <c r="MK28" i="1"/>
  <c r="LX28" i="1"/>
  <c r="LK28" i="1"/>
  <c r="LI28" i="1"/>
  <c r="KJ28" i="1"/>
  <c r="JZ28" i="1"/>
  <c r="JX28" i="1"/>
  <c r="JH28" i="1"/>
  <c r="JF28" i="1"/>
  <c r="II28" i="1"/>
  <c r="IG28" i="1"/>
  <c r="HG28" i="1"/>
  <c r="HE28" i="1"/>
  <c r="GX28" i="1"/>
  <c r="GV28" i="1"/>
  <c r="GO28" i="1"/>
  <c r="GM28" i="1"/>
  <c r="FM28" i="1"/>
  <c r="FK28" i="1"/>
  <c r="EU28" i="1"/>
  <c r="ES28" i="1"/>
  <c r="EK28" i="1"/>
  <c r="EB28" i="1"/>
  <c r="DZ28" i="1"/>
  <c r="DJ28" i="1"/>
  <c r="DH28" i="1"/>
  <c r="CW28" i="1"/>
  <c r="CU28" i="1"/>
  <c r="BH28" i="1"/>
  <c r="BF28" i="1"/>
  <c r="AX28" i="1"/>
  <c r="AB28" i="1"/>
  <c r="I28" i="1"/>
  <c r="NI27" i="1"/>
  <c r="NG27" i="1"/>
  <c r="NF27" i="1"/>
  <c r="NE27" i="1"/>
  <c r="NC27" i="1"/>
  <c r="MM27" i="1"/>
  <c r="MK27" i="1"/>
  <c r="LK27" i="1"/>
  <c r="LI27" i="1"/>
  <c r="KJ27" i="1"/>
  <c r="KH27" i="1"/>
  <c r="JZ27" i="1"/>
  <c r="JX27" i="1"/>
  <c r="JH27" i="1"/>
  <c r="JF27" i="1"/>
  <c r="II27" i="1"/>
  <c r="HG27" i="1"/>
  <c r="HE27" i="1"/>
  <c r="GX27" i="1"/>
  <c r="GV27" i="1"/>
  <c r="GO27" i="1"/>
  <c r="GM27" i="1"/>
  <c r="FM27" i="1"/>
  <c r="FK27" i="1"/>
  <c r="EU27" i="1"/>
  <c r="ES27" i="1"/>
  <c r="EK27" i="1"/>
  <c r="EB27" i="1"/>
  <c r="DZ27" i="1"/>
  <c r="DJ27" i="1"/>
  <c r="DH27" i="1"/>
  <c r="CW27" i="1"/>
  <c r="CU27" i="1"/>
  <c r="BH27" i="1"/>
  <c r="AX27" i="1"/>
  <c r="AN27" i="1"/>
  <c r="AL27" i="1"/>
  <c r="AH27" i="1"/>
  <c r="AB27" i="1"/>
  <c r="V27" i="1"/>
  <c r="JH21" i="1"/>
  <c r="IR21" i="1"/>
  <c r="GO21" i="1"/>
  <c r="GF21" i="1"/>
  <c r="FM21" i="1"/>
  <c r="EB21" i="1"/>
  <c r="DJ21" i="1"/>
  <c r="CW21" i="1"/>
  <c r="NI20" i="1"/>
  <c r="NG20" i="1"/>
  <c r="NF20" i="1"/>
  <c r="NE20" i="1"/>
  <c r="NC20" i="1"/>
  <c r="MM20" i="1"/>
  <c r="LX20" i="1"/>
  <c r="LK20" i="1"/>
  <c r="LI20" i="1"/>
  <c r="LB20" i="1"/>
  <c r="KS20" i="1"/>
  <c r="KQ20" i="1"/>
  <c r="KJ20" i="1"/>
  <c r="JZ20" i="1"/>
  <c r="JX20" i="1"/>
  <c r="JH20" i="1"/>
  <c r="IR20" i="1"/>
  <c r="II20" i="1"/>
  <c r="HQ20" i="1"/>
  <c r="HG20" i="1"/>
  <c r="GX20" i="1"/>
  <c r="GV20" i="1"/>
  <c r="GO20" i="1"/>
  <c r="GM20" i="1"/>
  <c r="FM20" i="1"/>
  <c r="FK20" i="1"/>
  <c r="EU20" i="1"/>
  <c r="ES20" i="1"/>
  <c r="EK20" i="1"/>
  <c r="EB20" i="1"/>
  <c r="DZ20" i="1"/>
  <c r="DJ20" i="1"/>
  <c r="DH20" i="1"/>
  <c r="CW20" i="1"/>
  <c r="CU20" i="1"/>
  <c r="BH20" i="1"/>
  <c r="AX20" i="1"/>
  <c r="R20" i="1"/>
  <c r="P20" i="1"/>
  <c r="NI19" i="1"/>
  <c r="NG19" i="1"/>
  <c r="NF19" i="1"/>
  <c r="NE19" i="1"/>
  <c r="NC19" i="1"/>
  <c r="MM19" i="1"/>
  <c r="MK19" i="1"/>
  <c r="LX19" i="1"/>
  <c r="LK19" i="1"/>
  <c r="LI19" i="1"/>
  <c r="KJ19" i="1"/>
  <c r="KH19" i="1"/>
  <c r="JZ19" i="1"/>
  <c r="JX19" i="1"/>
  <c r="JH19" i="1"/>
  <c r="JF19" i="1"/>
  <c r="HG19" i="1"/>
  <c r="HE19" i="1"/>
  <c r="GX19" i="1"/>
  <c r="GV19" i="1"/>
  <c r="GO19" i="1"/>
  <c r="GM19" i="1"/>
  <c r="GF19" i="1"/>
  <c r="FM19" i="1"/>
  <c r="FK19" i="1"/>
  <c r="EU19" i="1"/>
  <c r="ES19" i="1"/>
  <c r="EK19" i="1"/>
  <c r="EI19" i="1"/>
  <c r="EB19" i="1"/>
  <c r="DZ19" i="1"/>
  <c r="DJ19" i="1"/>
  <c r="DH19" i="1"/>
  <c r="CW19" i="1"/>
  <c r="CU19" i="1"/>
  <c r="BH19" i="1"/>
  <c r="AX19" i="1"/>
  <c r="AV19" i="1"/>
  <c r="NI18" i="1"/>
  <c r="NG18" i="1"/>
  <c r="NF18" i="1"/>
  <c r="NE18" i="1"/>
  <c r="NC18" i="1"/>
  <c r="MM18" i="1"/>
  <c r="MK18" i="1"/>
  <c r="LK18" i="1"/>
  <c r="LI18" i="1"/>
  <c r="KJ18" i="1"/>
  <c r="KH18" i="1"/>
  <c r="JZ18" i="1"/>
  <c r="JX18" i="1"/>
  <c r="HG18" i="1"/>
  <c r="HE18" i="1"/>
  <c r="GX18" i="1"/>
  <c r="GO18" i="1"/>
  <c r="GM18" i="1"/>
  <c r="FM18" i="1"/>
  <c r="EU18" i="1"/>
  <c r="ES18" i="1"/>
  <c r="EK18" i="1"/>
  <c r="EI18" i="1"/>
  <c r="EB18" i="1"/>
  <c r="DZ18" i="1"/>
  <c r="DJ18" i="1"/>
  <c r="DH18" i="1"/>
  <c r="CW18" i="1"/>
  <c r="CU18" i="1"/>
  <c r="BH18" i="1"/>
  <c r="AX18" i="1"/>
  <c r="AV18" i="1"/>
  <c r="NI17" i="1"/>
  <c r="NG17" i="1"/>
  <c r="NF17" i="1"/>
  <c r="NE17" i="1"/>
  <c r="NC17" i="1"/>
  <c r="MM17" i="1"/>
  <c r="LX17" i="1"/>
  <c r="LV17" i="1"/>
  <c r="LK17" i="1"/>
  <c r="LI17" i="1"/>
  <c r="KJ17" i="1"/>
  <c r="KH17" i="1"/>
  <c r="JZ17" i="1"/>
  <c r="JX17" i="1"/>
  <c r="JH17" i="1"/>
  <c r="HG17" i="1"/>
  <c r="HE17" i="1"/>
  <c r="GX17" i="1"/>
  <c r="GV17" i="1"/>
  <c r="GO17" i="1"/>
  <c r="GM17" i="1"/>
  <c r="FM17" i="1"/>
  <c r="FK17" i="1"/>
  <c r="EU17" i="1"/>
  <c r="ES17" i="1"/>
  <c r="EK17" i="1"/>
  <c r="EB17" i="1"/>
  <c r="DZ17" i="1"/>
  <c r="DJ17" i="1"/>
  <c r="DH17" i="1"/>
  <c r="CW17" i="1"/>
  <c r="CU17" i="1"/>
  <c r="BH17" i="1"/>
  <c r="AX17" i="1"/>
  <c r="R17" i="1"/>
  <c r="P17" i="1"/>
  <c r="NI11" i="1"/>
  <c r="NG11" i="1"/>
  <c r="NF11" i="1"/>
  <c r="NE11" i="1"/>
  <c r="NC11" i="1"/>
  <c r="MM11" i="1"/>
  <c r="MK11" i="1"/>
  <c r="LX11" i="1"/>
  <c r="LV11" i="1"/>
  <c r="LK11" i="1"/>
  <c r="LI11" i="1"/>
  <c r="LB11" i="1"/>
  <c r="KS11" i="1"/>
  <c r="KJ11" i="1"/>
  <c r="JZ11" i="1"/>
  <c r="JX11" i="1"/>
  <c r="JH11" i="1"/>
  <c r="JF11" i="1"/>
  <c r="II11" i="1"/>
  <c r="HQ11" i="1"/>
  <c r="HG11" i="1"/>
  <c r="GX11" i="1"/>
  <c r="GV11" i="1"/>
  <c r="GO11" i="1"/>
  <c r="GM11" i="1"/>
  <c r="GF11" i="1"/>
  <c r="FM11" i="1"/>
  <c r="EU11" i="1"/>
  <c r="ES11" i="1"/>
  <c r="EK11" i="1"/>
  <c r="EB11" i="1"/>
  <c r="DZ11" i="1"/>
  <c r="DJ11" i="1"/>
  <c r="DH11" i="1"/>
  <c r="CW11" i="1"/>
  <c r="CU11" i="1"/>
  <c r="BH11" i="1"/>
  <c r="AX11" i="1"/>
  <c r="AV11" i="1"/>
  <c r="I11" i="1"/>
  <c r="NI10" i="1"/>
  <c r="NG10" i="1"/>
  <c r="NF10" i="1"/>
  <c r="NE10" i="1"/>
  <c r="NC10" i="1"/>
  <c r="MM10" i="1"/>
  <c r="MK10" i="1"/>
  <c r="LX10" i="1"/>
  <c r="LK10" i="1"/>
  <c r="LI10" i="1"/>
  <c r="LB10" i="1"/>
  <c r="KS10" i="1"/>
  <c r="KQ10" i="1"/>
  <c r="KJ10" i="1"/>
  <c r="JZ10" i="1"/>
  <c r="JX10" i="1"/>
  <c r="JH10" i="1"/>
  <c r="JF10" i="1"/>
  <c r="II10" i="1"/>
  <c r="HQ10" i="1"/>
  <c r="HG10" i="1"/>
  <c r="HE10" i="1"/>
  <c r="GX10" i="1"/>
  <c r="GV10" i="1"/>
  <c r="GO10" i="1"/>
  <c r="GM10" i="1"/>
  <c r="FM10" i="1"/>
  <c r="EU10" i="1"/>
  <c r="ES10" i="1"/>
  <c r="EK10" i="1"/>
  <c r="EI10" i="1"/>
  <c r="EB10" i="1"/>
  <c r="DZ10" i="1"/>
  <c r="DJ10" i="1"/>
  <c r="DH10" i="1"/>
  <c r="CW10" i="1"/>
  <c r="CU10" i="1"/>
  <c r="BH10" i="1"/>
  <c r="AX10" i="1"/>
  <c r="AV10" i="1"/>
  <c r="NI9" i="1"/>
  <c r="NG9" i="1"/>
  <c r="NF9" i="1"/>
  <c r="NE9" i="1"/>
  <c r="NC9" i="1"/>
  <c r="MM9" i="1"/>
  <c r="MK9" i="1"/>
  <c r="LX9" i="1"/>
  <c r="LK9" i="1"/>
  <c r="LI9" i="1"/>
  <c r="KJ9" i="1"/>
  <c r="KH9" i="1"/>
  <c r="JZ9" i="1"/>
  <c r="JX9" i="1"/>
  <c r="JH9" i="1"/>
  <c r="II9" i="1"/>
  <c r="HG9" i="1"/>
  <c r="HE9" i="1"/>
  <c r="GX9" i="1"/>
  <c r="GV9" i="1"/>
  <c r="GO9" i="1"/>
  <c r="GM9" i="1"/>
  <c r="FM9" i="1"/>
  <c r="FK9" i="1"/>
  <c r="EU9" i="1"/>
  <c r="ES9" i="1"/>
  <c r="EK9" i="1"/>
  <c r="EI9" i="1"/>
  <c r="EB9" i="1"/>
  <c r="DZ9" i="1"/>
  <c r="DJ9" i="1"/>
  <c r="DH9" i="1"/>
  <c r="CW9" i="1"/>
  <c r="CU9" i="1"/>
  <c r="BV9" i="1"/>
  <c r="BH9" i="1"/>
  <c r="AX9" i="1"/>
  <c r="NI8" i="1"/>
  <c r="NG8" i="1"/>
  <c r="NF8" i="1"/>
  <c r="NE8" i="1"/>
  <c r="NC8" i="1"/>
  <c r="MM8" i="1"/>
  <c r="MK8" i="1"/>
  <c r="LX8" i="1"/>
  <c r="LV8" i="1"/>
  <c r="LK8" i="1"/>
  <c r="LI8" i="1"/>
  <c r="KJ8" i="1"/>
  <c r="KH8" i="1"/>
  <c r="JZ8" i="1"/>
  <c r="JX8" i="1"/>
  <c r="JH8" i="1"/>
  <c r="JF8" i="1"/>
  <c r="II8" i="1"/>
  <c r="HG8" i="1"/>
  <c r="HE8" i="1"/>
  <c r="GX8" i="1"/>
  <c r="GO8" i="1"/>
  <c r="GM8" i="1"/>
  <c r="FM8" i="1"/>
  <c r="FK8" i="1"/>
  <c r="EU8" i="1"/>
  <c r="ES8" i="1"/>
  <c r="EK8" i="1"/>
  <c r="EB8" i="1"/>
  <c r="DZ8" i="1"/>
  <c r="DS8" i="1"/>
  <c r="DJ8" i="1"/>
  <c r="DH8" i="1"/>
  <c r="CW8" i="1"/>
  <c r="CU8" i="1"/>
  <c r="BV8" i="1"/>
  <c r="BH8" i="1"/>
  <c r="AX8" i="1"/>
  <c r="AN8" i="1"/>
  <c r="AB8" i="1"/>
  <c r="I8" i="1"/>
  <c r="NI7" i="1"/>
  <c r="NG7" i="1"/>
  <c r="NF7" i="1"/>
  <c r="NE7" i="1"/>
  <c r="NC7" i="1"/>
  <c r="MM7" i="1"/>
  <c r="MK7" i="1"/>
  <c r="LK7" i="1"/>
  <c r="LI7" i="1"/>
  <c r="KJ7" i="1"/>
  <c r="KH7" i="1"/>
  <c r="JZ7" i="1"/>
  <c r="JX7" i="1"/>
  <c r="JH7" i="1"/>
  <c r="II7" i="1"/>
  <c r="HG7" i="1"/>
  <c r="HE7" i="1"/>
  <c r="GX7" i="1"/>
  <c r="GV7" i="1"/>
  <c r="GO7" i="1"/>
  <c r="GM7" i="1"/>
  <c r="FM7" i="1"/>
  <c r="FK7" i="1"/>
  <c r="EU7" i="1"/>
  <c r="ES7" i="1"/>
  <c r="EK7" i="1"/>
  <c r="EB7" i="1"/>
  <c r="DZ7" i="1"/>
  <c r="DJ7" i="1"/>
  <c r="DH7" i="1"/>
  <c r="CW7" i="1"/>
  <c r="CU7" i="1"/>
  <c r="BV7" i="1"/>
  <c r="BH7" i="1"/>
  <c r="AX7" i="1"/>
  <c r="AN7" i="1"/>
  <c r="AL7" i="1"/>
  <c r="AH7" i="1"/>
  <c r="AB7" i="1"/>
  <c r="V7" i="1"/>
  <c r="NI6" i="1"/>
  <c r="NG6" i="1"/>
  <c r="NF6" i="1"/>
  <c r="NE6" i="1"/>
  <c r="NC6" i="1"/>
  <c r="MM6" i="1"/>
  <c r="MK6" i="1"/>
  <c r="LX6" i="1"/>
  <c r="LK6" i="1"/>
  <c r="LI6" i="1"/>
  <c r="KJ6" i="1"/>
  <c r="JZ6" i="1"/>
  <c r="JX6" i="1"/>
  <c r="JH6" i="1"/>
  <c r="JF6" i="1"/>
  <c r="II6" i="1"/>
  <c r="IG6" i="1"/>
  <c r="HG6" i="1"/>
  <c r="HE6" i="1"/>
  <c r="GX6" i="1"/>
  <c r="GV6" i="1"/>
  <c r="GO6" i="1"/>
  <c r="GM6" i="1"/>
  <c r="FM6" i="1"/>
  <c r="FK6" i="1"/>
  <c r="EU6" i="1"/>
  <c r="ES6" i="1"/>
  <c r="EK6" i="1"/>
  <c r="EB6" i="1"/>
  <c r="DZ6" i="1"/>
  <c r="DJ6" i="1"/>
  <c r="DH6" i="1"/>
  <c r="CW6" i="1"/>
  <c r="CU6" i="1"/>
  <c r="BH6" i="1"/>
  <c r="BF6" i="1"/>
  <c r="AX6" i="1"/>
  <c r="AB6" i="1"/>
  <c r="I6" i="1"/>
  <c r="NI5" i="1"/>
  <c r="NG5" i="1"/>
  <c r="NF5" i="1"/>
  <c r="NE5" i="1"/>
  <c r="NC5" i="1"/>
  <c r="MM5" i="1"/>
  <c r="MK5" i="1"/>
  <c r="LK5" i="1"/>
  <c r="LI5" i="1"/>
  <c r="KJ5" i="1"/>
  <c r="KH5" i="1"/>
  <c r="JZ5" i="1"/>
  <c r="JX5" i="1"/>
  <c r="JH5" i="1"/>
  <c r="JF5" i="1"/>
  <c r="II5" i="1"/>
  <c r="HG5" i="1"/>
  <c r="HE5" i="1"/>
  <c r="GX5" i="1"/>
  <c r="GV5" i="1"/>
  <c r="GO5" i="1"/>
  <c r="GM5" i="1"/>
  <c r="FM5" i="1"/>
  <c r="FK5" i="1"/>
  <c r="EU5" i="1"/>
  <c r="ES5" i="1"/>
  <c r="EK5" i="1"/>
  <c r="EB5" i="1"/>
  <c r="DZ5" i="1"/>
  <c r="DJ5" i="1"/>
  <c r="DH5" i="1"/>
  <c r="CW5" i="1"/>
  <c r="CU5" i="1"/>
  <c r="BH5" i="1"/>
  <c r="AX5" i="1"/>
  <c r="AN5" i="1"/>
  <c r="AL5" i="1"/>
  <c r="AH5" i="1"/>
  <c r="AB5" i="1"/>
  <c r="V5" i="1"/>
</calcChain>
</file>

<file path=xl/comments1.xml><?xml version="1.0" encoding="utf-8"?>
<comments xmlns="http://schemas.openxmlformats.org/spreadsheetml/2006/main">
  <authors>
    <author>Omanik</author>
    <author>Kasutaja</author>
  </authors>
  <commentList>
    <comment ref="I5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H6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sellest 8 m kalapääsul</t>
        </r>
      </text>
    </comment>
    <comment ref="I6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sellest 44 m2 kalapääsul</t>
        </r>
      </text>
    </comment>
    <comment ref="BJ6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kalapääsult</t>
        </r>
      </text>
    </comment>
    <comment ref="BK6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kalapääsult</t>
        </r>
      </text>
    </comment>
    <comment ref="PG6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</t>
        </r>
      </text>
    </comment>
    <comment ref="I7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I9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I10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I27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H28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sellest 8 m kalapääsul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sellest 44 m2 kalapääsul</t>
        </r>
      </text>
    </comment>
    <comment ref="BJ28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kalapääsult</t>
        </r>
      </text>
    </comment>
    <comment ref="BK28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kalapääsult</t>
        </r>
      </text>
    </comment>
    <comment ref="PG28" authorId="1" shapeId="0">
      <text>
        <r>
          <rPr>
            <b/>
            <sz val="9"/>
            <color indexed="81"/>
            <rFont val="Tahoma"/>
            <family val="2"/>
            <charset val="186"/>
          </rPr>
          <t>Kasutaja:</t>
        </r>
        <r>
          <rPr>
            <sz val="9"/>
            <color indexed="81"/>
            <rFont val="Tahoma"/>
            <family val="2"/>
            <charset val="186"/>
          </rPr>
          <t xml:space="preserve">
kalapääsul</t>
        </r>
      </text>
    </comment>
    <comment ref="I29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I32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  <comment ref="I36" authorId="0" shapeId="0">
      <text>
        <r>
          <rPr>
            <sz val="9"/>
            <color indexed="81"/>
            <rFont val="Tahoma"/>
            <family val="2"/>
            <charset val="186"/>
          </rPr>
          <t>ligikaudne</t>
        </r>
      </text>
    </comment>
  </commentList>
</comments>
</file>

<file path=xl/sharedStrings.xml><?xml version="1.0" encoding="utf-8"?>
<sst xmlns="http://schemas.openxmlformats.org/spreadsheetml/2006/main" count="4210" uniqueCount="461">
  <si>
    <t>Veekogu</t>
  </si>
  <si>
    <t>Veekogum</t>
  </si>
  <si>
    <t>Koht</t>
  </si>
  <si>
    <t>Koordinaadid (ülesvoolu)</t>
  </si>
  <si>
    <t>Kuupäev</t>
  </si>
  <si>
    <t>Lõigu pikkus (m)</t>
  </si>
  <si>
    <r>
      <t>Lõigu pindala (m</t>
    </r>
    <r>
      <rPr>
        <b/>
        <sz val="8"/>
        <rFont val="Times New Roman"/>
        <family val="1"/>
        <charset val="186"/>
      </rPr>
      <t>²</t>
    </r>
    <r>
      <rPr>
        <b/>
        <sz val="10"/>
        <rFont val="Times New Roman"/>
        <family val="1"/>
      </rPr>
      <t>)</t>
    </r>
  </si>
  <si>
    <t>Püügi aeg (min)</t>
  </si>
  <si>
    <t>Taksoneid</t>
  </si>
  <si>
    <t>Silmuvastsed</t>
  </si>
  <si>
    <t>Jõesilm</t>
  </si>
  <si>
    <t>Ojasilm</t>
  </si>
  <si>
    <t>Lõhe</t>
  </si>
  <si>
    <t>Forell</t>
  </si>
  <si>
    <t>Vikerforell</t>
  </si>
  <si>
    <t>Siig</t>
  </si>
  <si>
    <t>Harjus</t>
  </si>
  <si>
    <t>Tint</t>
  </si>
  <si>
    <t>Haug</t>
  </si>
  <si>
    <t>Angerjas</t>
  </si>
  <si>
    <t>Särg</t>
  </si>
  <si>
    <t>Roosärg</t>
  </si>
  <si>
    <t>Teib</t>
  </si>
  <si>
    <t>Säinas</t>
  </si>
  <si>
    <t>Turb</t>
  </si>
  <si>
    <t>Tõugjas</t>
  </si>
  <si>
    <t>Lepamaim</t>
  </si>
  <si>
    <t>Mudamaim</t>
  </si>
  <si>
    <t>Linask</t>
  </si>
  <si>
    <t>Rünt</t>
  </si>
  <si>
    <t>Viidikas</t>
  </si>
  <si>
    <t>Tippviidikas</t>
  </si>
  <si>
    <t>Nurg</t>
  </si>
  <si>
    <t>Latikas</t>
  </si>
  <si>
    <t>Vimb</t>
  </si>
  <si>
    <t>Koger</t>
  </si>
  <si>
    <t>Hõbekoger</t>
  </si>
  <si>
    <t>Karpkala</t>
  </si>
  <si>
    <t>Hink</t>
  </si>
  <si>
    <t>Vingerjas</t>
  </si>
  <si>
    <t>Trulling</t>
  </si>
  <si>
    <t>Luts</t>
  </si>
  <si>
    <t>Ogalik</t>
  </si>
  <si>
    <t>Luukarits</t>
  </si>
  <si>
    <t>Ahven</t>
  </si>
  <si>
    <t>Koha</t>
  </si>
  <si>
    <t>Kiisk</t>
  </si>
  <si>
    <t>Ümarmudil</t>
  </si>
  <si>
    <t>Kaugida unimudil</t>
  </si>
  <si>
    <t>Võldas</t>
  </si>
  <si>
    <t>Lest</t>
  </si>
  <si>
    <t>Indikaatorliigid</t>
  </si>
  <si>
    <t>Tüübispetsiidfilised liigid</t>
  </si>
  <si>
    <t>Indeks JKI</t>
  </si>
  <si>
    <t>Kalastiku seisund</t>
  </si>
  <si>
    <t>Indikaator-liike (IL)</t>
  </si>
  <si>
    <t>Tüübi-spetsiifilisi liike (TL)</t>
  </si>
  <si>
    <t>Indikaator- ja tüübispets liike (IL+TL)</t>
  </si>
  <si>
    <t>Teadmata staatusega liike (TSL)</t>
  </si>
  <si>
    <t>TSL/(IL+TL) (%)</t>
  </si>
  <si>
    <t>Märkused seirepüügi tingimuste kohta</t>
  </si>
  <si>
    <r>
      <t>Vee temp (</t>
    </r>
    <r>
      <rPr>
        <b/>
        <sz val="10"/>
        <rFont val="Calibri"/>
        <family val="2"/>
        <charset val="186"/>
      </rPr>
      <t>°</t>
    </r>
    <r>
      <rPr>
        <b/>
        <sz val="10"/>
        <rFont val="Times New Roman"/>
        <family val="1"/>
      </rPr>
      <t>C)</t>
    </r>
  </si>
  <si>
    <t>Vee pH</t>
  </si>
  <si>
    <r>
      <t>Vees lahustunud O</t>
    </r>
    <r>
      <rPr>
        <b/>
        <sz val="10"/>
        <rFont val="Calibri"/>
        <family val="2"/>
        <charset val="186"/>
      </rPr>
      <t>₂</t>
    </r>
  </si>
  <si>
    <r>
      <t>Vee el.juht (</t>
    </r>
    <r>
      <rPr>
        <b/>
        <sz val="10"/>
        <rFont val="Calibri"/>
        <family val="2"/>
        <charset val="186"/>
      </rPr>
      <t>μ</t>
    </r>
    <r>
      <rPr>
        <b/>
        <sz val="10"/>
        <rFont val="Times New Roman"/>
        <family val="1"/>
      </rPr>
      <t>S/cm)</t>
    </r>
  </si>
  <si>
    <t>Vee hägusus (PNU)</t>
  </si>
  <si>
    <t>Secci nähtavus (m)</t>
  </si>
  <si>
    <t>Vee läbi-paistvus (m)</t>
  </si>
  <si>
    <t>Vee värvus</t>
  </si>
  <si>
    <t>Sängi laius (m)</t>
  </si>
  <si>
    <t>Täissängi laius (m)</t>
  </si>
  <si>
    <t>Veepeegli laius (m)</t>
  </si>
  <si>
    <t>Veesügavus (m)</t>
  </si>
  <si>
    <t>Voolukiirus (m/s)</t>
  </si>
  <si>
    <t>Veesügavuse jaotus (m; %)</t>
  </si>
  <si>
    <t>Voolukiiruse jaotus (m/s; %)</t>
  </si>
  <si>
    <r>
      <t>Vooluhulk (m</t>
    </r>
    <r>
      <rPr>
        <b/>
        <sz val="10"/>
        <rFont val="Times New Roman"/>
        <family val="1"/>
        <charset val="186"/>
      </rPr>
      <t>³</t>
    </r>
    <r>
      <rPr>
        <b/>
        <sz val="10"/>
        <rFont val="Times New Roman"/>
        <family val="1"/>
      </rPr>
      <t>/s)</t>
    </r>
  </si>
  <si>
    <t>Veetaseme võrdlus madalveeperioodiga</t>
  </si>
  <si>
    <t>Seirelõigu lang</t>
  </si>
  <si>
    <t>Jõe põhja iseloom (%)</t>
  </si>
  <si>
    <t>Seirelõigu hüdromorfoloogiliste tüüpide osakaal (%)</t>
  </si>
  <si>
    <t>Turbulentne veepind (%)</t>
  </si>
  <si>
    <t>Pikiprofiili varieeruvus (0…+++)</t>
  </si>
  <si>
    <t>Ristprofiili varieeruvus (0…+++)</t>
  </si>
  <si>
    <t>Jõesängi looduslikkus (%)</t>
  </si>
  <si>
    <t>Veetase (inimmõju aspektist)</t>
  </si>
  <si>
    <t>Katvus (%; min...maks; dom)</t>
  </si>
  <si>
    <t>Puurisu vees                         (0…+++)</t>
  </si>
  <si>
    <t>Vettelangenud puud                   (0…+++)</t>
  </si>
  <si>
    <t>Kaldauurded                         (0…+++)</t>
  </si>
  <si>
    <t>Jõe kallaste kirjeldus</t>
  </si>
  <si>
    <t>Jõe veepinna varjatus (%)</t>
  </si>
  <si>
    <t>Jõe ümbrus</t>
  </si>
  <si>
    <t>Vasak kallas</t>
  </si>
  <si>
    <t>Parem kallas</t>
  </si>
  <si>
    <t>Jõe ümbrus vasakul kaldal (5…50 m; 0…+++)</t>
  </si>
  <si>
    <t>Jõe ümbrus paremal kaldal (5…50 m; 0…+++)</t>
  </si>
  <si>
    <t>Kopra tegevusjäljed</t>
  </si>
  <si>
    <r>
      <t>Valgala (km</t>
    </r>
    <r>
      <rPr>
        <b/>
        <sz val="10"/>
        <rFont val="Calibri"/>
        <family val="2"/>
        <charset val="186"/>
      </rPr>
      <t>²</t>
    </r>
    <r>
      <rPr>
        <b/>
        <sz val="10"/>
        <rFont val="Times New Roman"/>
        <family val="1"/>
      </rPr>
      <t>)</t>
    </r>
  </si>
  <si>
    <t>Kaugus lähtest (km)</t>
  </si>
  <si>
    <t>Kaugus suudmest (km)</t>
  </si>
  <si>
    <t>Kaugus merest (km)</t>
  </si>
  <si>
    <t>Kaugus Peipsist (km)</t>
  </si>
  <si>
    <t>Kaugus Võrtsjärvest (km)</t>
  </si>
  <si>
    <t>Koprapaisude esinemise tõenäosus</t>
  </si>
  <si>
    <t>Rändetee avatus ülesvoolu</t>
  </si>
  <si>
    <t>Rändetee avatus allavoolu</t>
  </si>
  <si>
    <t>Rändetee avatus teiste veekogude suhtes</t>
  </si>
  <si>
    <r>
      <t>Püütud elup pindala (m</t>
    </r>
    <r>
      <rPr>
        <b/>
        <sz val="10"/>
        <rFont val="Calibri"/>
        <family val="2"/>
        <charset val="186"/>
      </rPr>
      <t>²</t>
    </r>
    <r>
      <rPr>
        <b/>
        <sz val="10"/>
        <rFont val="Times New Roman"/>
        <family val="1"/>
        <charset val="186"/>
      </rPr>
      <t>)</t>
    </r>
  </si>
  <si>
    <t>Seirelõigu</t>
  </si>
  <si>
    <t>Püügi efekt</t>
  </si>
  <si>
    <t>Seirepüügi ref-</t>
  </si>
  <si>
    <r>
      <t>Reg arvukus (is/100 m</t>
    </r>
    <r>
      <rPr>
        <b/>
        <sz val="10"/>
        <rFont val="Calibri"/>
        <family val="2"/>
        <charset val="186"/>
      </rPr>
      <t>²)</t>
    </r>
  </si>
  <si>
    <t>Registr is arv</t>
  </si>
  <si>
    <r>
      <t>Reg arvukus (is/100 m</t>
    </r>
    <r>
      <rPr>
        <b/>
        <sz val="10"/>
        <rFont val="Calibri"/>
        <family val="2"/>
        <charset val="186"/>
      </rPr>
      <t>²</t>
    </r>
    <r>
      <rPr>
        <b/>
        <sz val="10"/>
        <rFont val="Times New Roman"/>
        <family val="1"/>
        <charset val="186"/>
      </rPr>
      <t>)</t>
    </r>
  </si>
  <si>
    <t>Esines</t>
  </si>
  <si>
    <t>Puudus</t>
  </si>
  <si>
    <t>&lt;0,1</t>
  </si>
  <si>
    <t>0,1-0,2</t>
  </si>
  <si>
    <t>0,2-0,4</t>
  </si>
  <si>
    <t>0,4-0,8</t>
  </si>
  <si>
    <t>&gt;0,8</t>
  </si>
  <si>
    <t>&lt;0,05</t>
  </si>
  <si>
    <t>0,05-0,2</t>
  </si>
  <si>
    <t>Kõrgus (m)</t>
  </si>
  <si>
    <t>Pinnas</t>
  </si>
  <si>
    <t>Profiil (0…+++)</t>
  </si>
  <si>
    <r>
      <t>Taimkate (</t>
    </r>
    <r>
      <rPr>
        <b/>
        <sz val="10"/>
        <color theme="1"/>
        <rFont val="Calibri"/>
        <family val="2"/>
        <charset val="186"/>
      </rPr>
      <t>≤</t>
    </r>
    <r>
      <rPr>
        <b/>
        <sz val="10"/>
        <color theme="1"/>
        <rFont val="Times New Roman"/>
        <family val="1"/>
        <charset val="186"/>
      </rPr>
      <t>5 m kaldast; 0…+++)</t>
    </r>
  </si>
  <si>
    <t>Mets</t>
  </si>
  <si>
    <t>Puuriba</t>
  </si>
  <si>
    <t>Raiesmik</t>
  </si>
  <si>
    <t>Võsa</t>
  </si>
  <si>
    <t>Looduslik rohumaa</t>
  </si>
  <si>
    <t>Kultuur-rohumaa</t>
  </si>
  <si>
    <t>Põld</t>
  </si>
  <si>
    <t>Õuemaa</t>
  </si>
  <si>
    <t>Muu</t>
  </si>
  <si>
    <r>
      <t>Jõgi, valgala &gt;300 km</t>
    </r>
    <r>
      <rPr>
        <b/>
        <sz val="10"/>
        <rFont val="Calibri"/>
        <family val="2"/>
        <charset val="186"/>
      </rPr>
      <t>²</t>
    </r>
  </si>
  <si>
    <r>
      <t>Jõgi, valgala &gt;1000 km</t>
    </r>
    <r>
      <rPr>
        <b/>
        <sz val="10"/>
        <rFont val="Calibri"/>
        <family val="2"/>
        <charset val="186"/>
      </rPr>
      <t>²</t>
    </r>
  </si>
  <si>
    <t>Järv &gt;20 ha</t>
  </si>
  <si>
    <t>Võrtsjärv</t>
  </si>
  <si>
    <t>Peipsi</t>
  </si>
  <si>
    <t>Meri</t>
  </si>
  <si>
    <t>kval</t>
  </si>
  <si>
    <t>ref arvukus</t>
  </si>
  <si>
    <t>arvukus</t>
  </si>
  <si>
    <t>vanus-r</t>
  </si>
  <si>
    <t>0+</t>
  </si>
  <si>
    <t>1+</t>
  </si>
  <si>
    <t>&gt;1+</t>
  </si>
  <si>
    <t>&gt;1+v</t>
  </si>
  <si>
    <t>&gt;1+m</t>
  </si>
  <si>
    <t>Soodne</t>
  </si>
  <si>
    <t>Ebasoodne</t>
  </si>
  <si>
    <t>Haruldane</t>
  </si>
  <si>
    <t>Hävinud</t>
  </si>
  <si>
    <t>mg/l</t>
  </si>
  <si>
    <t>%</t>
  </si>
  <si>
    <t>min</t>
  </si>
  <si>
    <t>maks</t>
  </si>
  <si>
    <t>dom</t>
  </si>
  <si>
    <t>m</t>
  </si>
  <si>
    <t>Paeplaat</t>
  </si>
  <si>
    <t>Rahnud</t>
  </si>
  <si>
    <t>Kivid</t>
  </si>
  <si>
    <t>Kruus</t>
  </si>
  <si>
    <t>Liiv</t>
  </si>
  <si>
    <t>Savi</t>
  </si>
  <si>
    <t>Muda</t>
  </si>
  <si>
    <t>Detriit</t>
  </si>
  <si>
    <t>Turvas</t>
  </si>
  <si>
    <t>Betoon</t>
  </si>
  <si>
    <t>Kärestik</t>
  </si>
  <si>
    <t>Ritraalne</t>
  </si>
  <si>
    <t>Lausliivane</t>
  </si>
  <si>
    <r>
      <t>Pot</t>
    </r>
    <r>
      <rPr>
        <sz val="8"/>
        <rFont val="Times New Roman"/>
        <family val="1"/>
      </rPr>
      <t xml:space="preserve"> (kõva põhi)</t>
    </r>
  </si>
  <si>
    <r>
      <t>Pot</t>
    </r>
    <r>
      <rPr>
        <sz val="8"/>
        <rFont val="Times New Roman"/>
        <family val="1"/>
      </rPr>
      <t xml:space="preserve"> (pehme põhi)</t>
    </r>
  </si>
  <si>
    <t>Tehiskanal</t>
  </si>
  <si>
    <t>Looduslik</t>
  </si>
  <si>
    <t>Loodusläh</t>
  </si>
  <si>
    <t>Ol muudetud</t>
  </si>
  <si>
    <t>Kunstlik</t>
  </si>
  <si>
    <t>Alandatud</t>
  </si>
  <si>
    <t>Paisutatud</t>
  </si>
  <si>
    <t>Reguleeritud</t>
  </si>
  <si>
    <t>Suurtaimestik</t>
  </si>
  <si>
    <t>Hüdrofüüdid</t>
  </si>
  <si>
    <t>Helofüüdid</t>
  </si>
  <si>
    <t>Samblad</t>
  </si>
  <si>
    <t>Vetikad</t>
  </si>
  <si>
    <t>V</t>
  </si>
  <si>
    <t>Va</t>
  </si>
  <si>
    <t>VA</t>
  </si>
  <si>
    <t>Av</t>
  </si>
  <si>
    <t>A</t>
  </si>
  <si>
    <t>Järsk</t>
  </si>
  <si>
    <t>Järsk+aste</t>
  </si>
  <si>
    <t>Pooljärsk</t>
  </si>
  <si>
    <t>1 : 1</t>
  </si>
  <si>
    <t>Poollauge</t>
  </si>
  <si>
    <t>Lauge</t>
  </si>
  <si>
    <t>Madal rohttaimestik</t>
  </si>
  <si>
    <t>Kõrge rohttaimestik</t>
  </si>
  <si>
    <t>Põõsad</t>
  </si>
  <si>
    <t>Puud</t>
  </si>
  <si>
    <t>B</t>
  </si>
  <si>
    <t>&gt;1</t>
  </si>
  <si>
    <t>C</t>
  </si>
  <si>
    <t>?</t>
  </si>
  <si>
    <t>Kesine</t>
  </si>
  <si>
    <t>kollakas</t>
  </si>
  <si>
    <t>var</t>
  </si>
  <si>
    <t>madalveeseis</t>
  </si>
  <si>
    <t>-</t>
  </si>
  <si>
    <t>+</t>
  </si>
  <si>
    <t>++</t>
  </si>
  <si>
    <t>X</t>
  </si>
  <si>
    <t>0…15; 0</t>
  </si>
  <si>
    <t>Tõkestatud</t>
  </si>
  <si>
    <t>Väga hea</t>
  </si>
  <si>
    <t>0…40; var</t>
  </si>
  <si>
    <t>põhjani</t>
  </si>
  <si>
    <t>hele</t>
  </si>
  <si>
    <t>Hea</t>
  </si>
  <si>
    <t>Avatud</t>
  </si>
  <si>
    <t>30…90; var</t>
  </si>
  <si>
    <t>Hea (Kesine)</t>
  </si>
  <si>
    <t>0...5; 0</t>
  </si>
  <si>
    <t>0...20; var</t>
  </si>
  <si>
    <t>Ei saa hinnata</t>
  </si>
  <si>
    <t>20...80; var</t>
  </si>
  <si>
    <t>0...60; var</t>
  </si>
  <si>
    <t>&gt;2</t>
  </si>
  <si>
    <t>Püügitingimused rahuldavad, rohke veetaimestik segas kohati püüki</t>
  </si>
  <si>
    <t>0...20; 0</t>
  </si>
  <si>
    <t>+(+)</t>
  </si>
  <si>
    <t>0...10; 0</t>
  </si>
  <si>
    <t>0...40; var</t>
  </si>
  <si>
    <t>ei saa hinnata</t>
  </si>
  <si>
    <t>5…40; var</t>
  </si>
  <si>
    <t>Püügitingimused head</t>
  </si>
  <si>
    <t>Pärnu jõgi</t>
  </si>
  <si>
    <t>1123500_2</t>
  </si>
  <si>
    <t>Kurgja</t>
  </si>
  <si>
    <t>58º 39' 54,2''</t>
  </si>
  <si>
    <t>25º 15' 21,5''</t>
  </si>
  <si>
    <t>1,5 m; poollauged; mineraalkaldad; vk puud, põõsad, pk rohttaimed</t>
  </si>
  <si>
    <t>heina- ja rohumaa, ülesvoolu piiril pais, vk kalapääs</t>
  </si>
  <si>
    <t>58° 39' 54,8"</t>
  </si>
  <si>
    <t>25° 15' 21,0"</t>
  </si>
  <si>
    <t>ca 1</t>
  </si>
  <si>
    <t>5...15; 5</t>
  </si>
  <si>
    <t>10...60; 10</t>
  </si>
  <si>
    <t>1123500_3</t>
  </si>
  <si>
    <t>Suurejõe</t>
  </si>
  <si>
    <t>58º 37' 00,6''</t>
  </si>
  <si>
    <t>25º 06' 07,0''</t>
  </si>
  <si>
    <t>3...4 m; pooljärsud; mineraalkaldad; lehtpuud</t>
  </si>
  <si>
    <t>lehtmets, kaugemal asula</t>
  </si>
  <si>
    <t>58° 37' 00,0"</t>
  </si>
  <si>
    <t>25° 06' 02,6"</t>
  </si>
  <si>
    <t>5...30; 5</t>
  </si>
  <si>
    <t>Jõesuu</t>
  </si>
  <si>
    <t>58º 29' 45,3''</t>
  </si>
  <si>
    <t>24º 54' 05,2''</t>
  </si>
  <si>
    <t>90…95</t>
  </si>
  <si>
    <t>5...6 m; poollauged kuni -järsud; moreen; lehtpuud</t>
  </si>
  <si>
    <t>asula, teed põllud</t>
  </si>
  <si>
    <t>1123500_4</t>
  </si>
  <si>
    <t>Sindi</t>
  </si>
  <si>
    <t>58º 24' 31,6''</t>
  </si>
  <si>
    <t>24º 38' 55,8''</t>
  </si>
  <si>
    <t>5...7</t>
  </si>
  <si>
    <t>60…90; var</t>
  </si>
  <si>
    <t>vk 2 m, pk &gt;5 m; poollauged; moreen; vk rohumaa, pk lehtpuud</t>
  </si>
  <si>
    <t>vk rohumaa, tee, asula</t>
  </si>
  <si>
    <t>58° 24' 32,4"</t>
  </si>
  <si>
    <t>24° 38' 54,5"</t>
  </si>
  <si>
    <t>5...80; var</t>
  </si>
  <si>
    <t>0...15, 0</t>
  </si>
  <si>
    <t>Vihtra</t>
  </si>
  <si>
    <t>Suudmest (km)</t>
  </si>
  <si>
    <t>58° 35' 13,6"</t>
  </si>
  <si>
    <t>25° 01' 10,6"</t>
  </si>
  <si>
    <t>Virula</t>
  </si>
  <si>
    <t>Paikuse</t>
  </si>
  <si>
    <t>Vangsi</t>
  </si>
  <si>
    <t>58º 29' 48,0''</t>
  </si>
  <si>
    <t>24º 53' 14,6''</t>
  </si>
  <si>
    <t>58º 28' 12,1''</t>
  </si>
  <si>
    <t>24º 46' 59,8''</t>
  </si>
  <si>
    <t>58º 24' 31,1''</t>
  </si>
  <si>
    <t>24º 38' 52,8''</t>
  </si>
  <si>
    <t>58° 23' 10,5"</t>
  </si>
  <si>
    <t>24° 37' 28,6"</t>
  </si>
  <si>
    <t>Ebasobiv seirekoht.</t>
  </si>
  <si>
    <t>Tindi saared</t>
  </si>
  <si>
    <t>väga hea</t>
  </si>
  <si>
    <t>hea</t>
  </si>
  <si>
    <t>Indeks</t>
  </si>
  <si>
    <t>Vahemik</t>
  </si>
  <si>
    <t>IPS</t>
  </si>
  <si>
    <t>18,2–0</t>
  </si>
  <si>
    <t>≥15,5</t>
  </si>
  <si>
    <t>15,4-12,0</t>
  </si>
  <si>
    <t>IPS ÖKS=IPS/18,2</t>
  </si>
  <si>
    <t>≥0,85</t>
  </si>
  <si>
    <t>0,84–0,65</t>
  </si>
  <si>
    <t>WAT</t>
  </si>
  <si>
    <t>18,7–0</t>
  </si>
  <si>
    <t>≥15,9</t>
  </si>
  <si>
    <r>
      <t>15,8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12,2</t>
    </r>
  </si>
  <si>
    <t>Halb</t>
  </si>
  <si>
    <t>Väga halb</t>
  </si>
  <si>
    <t>11,9–9,1</t>
  </si>
  <si>
    <t>9,0–5,5</t>
  </si>
  <si>
    <t>&lt;5,5</t>
  </si>
  <si>
    <t>0,64–0,50</t>
  </si>
  <si>
    <t>0,49-0,30</t>
  </si>
  <si>
    <t>&lt;0,30</t>
  </si>
  <si>
    <r>
      <t>12,1</t>
    </r>
    <r>
      <rPr>
        <i/>
        <sz val="11"/>
        <color rgb="FF000000"/>
        <rFont val="Times New Roman"/>
        <family val="1"/>
        <charset val="186"/>
      </rPr>
      <t>–</t>
    </r>
    <r>
      <rPr>
        <sz val="11"/>
        <color rgb="FF000000"/>
        <rFont val="Times New Roman"/>
        <family val="1"/>
        <charset val="186"/>
      </rPr>
      <t>9,3</t>
    </r>
  </si>
  <si>
    <r>
      <t>9,2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5,6</t>
    </r>
  </si>
  <si>
    <t>&lt;5,6</t>
  </si>
  <si>
    <t>WAT ÖKS=WAT/18,7</t>
  </si>
  <si>
    <r>
      <t>0,84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0,65</t>
    </r>
  </si>
  <si>
    <r>
      <t>0,49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0,30</t>
    </r>
  </si>
  <si>
    <t>TDI</t>
  </si>
  <si>
    <t>35-100</t>
  </si>
  <si>
    <t>≤ 45</t>
  </si>
  <si>
    <r>
      <t>46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59</t>
    </r>
  </si>
  <si>
    <r>
      <t>60</t>
    </r>
    <r>
      <rPr>
        <i/>
        <sz val="11"/>
        <color rgb="FF000000"/>
        <rFont val="Times New Roman"/>
        <family val="1"/>
        <charset val="186"/>
      </rPr>
      <t>–</t>
    </r>
    <r>
      <rPr>
        <sz val="11"/>
        <color rgb="FF000000"/>
        <rFont val="Times New Roman"/>
        <family val="1"/>
        <charset val="186"/>
      </rPr>
      <t>67</t>
    </r>
  </si>
  <si>
    <r>
      <t>68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80</t>
    </r>
  </si>
  <si>
    <r>
      <t>81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100</t>
    </r>
  </si>
  <si>
    <t>TDI ÖKS (100-TDI)/65</t>
  </si>
  <si>
    <t>≥0,80</t>
  </si>
  <si>
    <r>
      <t>0,79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0,61</t>
    </r>
  </si>
  <si>
    <r>
      <t>0,60</t>
    </r>
    <r>
      <rPr>
        <i/>
        <sz val="11"/>
        <color rgb="FF000000"/>
        <rFont val="Times New Roman"/>
        <family val="1"/>
        <charset val="186"/>
      </rPr>
      <t>–</t>
    </r>
    <r>
      <rPr>
        <sz val="11"/>
        <color rgb="FF000000"/>
        <rFont val="Times New Roman"/>
        <family val="1"/>
        <charset val="186"/>
      </rPr>
      <t>0,51</t>
    </r>
  </si>
  <si>
    <r>
      <t>0,50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0,31</t>
    </r>
  </si>
  <si>
    <t>&lt;0,31</t>
  </si>
  <si>
    <t>Fütobentos ÖKS</t>
  </si>
  <si>
    <t>≥0,83</t>
  </si>
  <si>
    <r>
      <t>0,82</t>
    </r>
    <r>
      <rPr>
        <i/>
        <sz val="11"/>
        <color theme="1"/>
        <rFont val="Times New Roman"/>
        <family val="1"/>
        <charset val="186"/>
      </rPr>
      <t>–</t>
    </r>
    <r>
      <rPr>
        <sz val="11"/>
        <color theme="1"/>
        <rFont val="Times New Roman"/>
        <family val="1"/>
        <charset val="186"/>
      </rPr>
      <t>0,64</t>
    </r>
  </si>
  <si>
    <r>
      <t>0,63</t>
    </r>
    <r>
      <rPr>
        <i/>
        <sz val="11"/>
        <color rgb="FF000000"/>
        <rFont val="Times New Roman"/>
        <family val="1"/>
        <charset val="186"/>
      </rPr>
      <t>–</t>
    </r>
    <r>
      <rPr>
        <sz val="11"/>
        <color rgb="FF000000"/>
        <rFont val="Times New Roman"/>
        <family val="1"/>
        <charset val="186"/>
      </rPr>
      <t>0,50</t>
    </r>
  </si>
  <si>
    <t>Nimetus</t>
  </si>
  <si>
    <t>Seisundi hinnangud</t>
  </si>
  <si>
    <t>Tabel 4.</t>
  </si>
  <si>
    <t>taimestikuindeksid</t>
  </si>
  <si>
    <t>ÖKSid</t>
  </si>
  <si>
    <t>MIREE</t>
  </si>
  <si>
    <t>ITEM</t>
  </si>
  <si>
    <t>MIR ÖKS</t>
  </si>
  <si>
    <t>ITEM ÖKS</t>
  </si>
  <si>
    <t>keskmine</t>
  </si>
  <si>
    <t>Vanksi</t>
  </si>
  <si>
    <t>kesine</t>
  </si>
  <si>
    <t>Jõgi</t>
  </si>
  <si>
    <t>Seisund</t>
  </si>
  <si>
    <t>&lt;0,005</t>
  </si>
  <si>
    <r>
      <t>Hg (</t>
    </r>
    <r>
      <rPr>
        <sz val="12"/>
        <rFont val="Calibri"/>
        <family val="2"/>
        <charset val="186"/>
      </rPr>
      <t>µ</t>
    </r>
    <r>
      <rPr>
        <sz val="12"/>
        <rFont val="Times New Roman"/>
        <family val="1"/>
        <charset val="186"/>
      </rPr>
      <t>g/l)</t>
    </r>
  </si>
  <si>
    <t>Pärnu sõude-baas</t>
  </si>
  <si>
    <t>Sindi sild</t>
  </si>
  <si>
    <t>pH</t>
  </si>
  <si>
    <r>
      <t>El.juht (</t>
    </r>
    <r>
      <rPr>
        <sz val="12"/>
        <rFont val="Calibri"/>
        <family val="2"/>
        <charset val="186"/>
      </rPr>
      <t>µ</t>
    </r>
    <r>
      <rPr>
        <sz val="12"/>
        <rFont val="Times New Roman"/>
        <family val="1"/>
        <charset val="186"/>
      </rPr>
      <t>S/cm)</t>
    </r>
  </si>
  <si>
    <t>NH₄-N (mgN/l)</t>
  </si>
  <si>
    <r>
      <t>BHT₅</t>
    </r>
    <r>
      <rPr>
        <sz val="12"/>
        <rFont val="Calibri"/>
        <family val="2"/>
        <charset val="186"/>
      </rPr>
      <t xml:space="preserve"> (mgO</t>
    </r>
    <r>
      <rPr>
        <sz val="12"/>
        <rFont val="Times New Roman"/>
        <family val="1"/>
        <charset val="186"/>
      </rPr>
      <t>₂</t>
    </r>
    <r>
      <rPr>
        <sz val="12"/>
        <rFont val="Calibri"/>
        <family val="2"/>
        <charset val="186"/>
      </rPr>
      <t>/l)</t>
    </r>
  </si>
  <si>
    <t>NO₃-N (mgN/l)</t>
  </si>
  <si>
    <r>
      <t>N</t>
    </r>
    <r>
      <rPr>
        <sz val="8"/>
        <rFont val="Times New Roman"/>
        <family val="1"/>
        <charset val="186"/>
      </rPr>
      <t>üld</t>
    </r>
    <r>
      <rPr>
        <sz val="12"/>
        <rFont val="Times New Roman"/>
        <family val="1"/>
        <charset val="186"/>
      </rPr>
      <t>-N (mgN/l)</t>
    </r>
  </si>
  <si>
    <t>PO₄-P (mgP/l)</t>
  </si>
  <si>
    <r>
      <t>P</t>
    </r>
    <r>
      <rPr>
        <sz val="8"/>
        <rFont val="Times New Roman"/>
        <family val="1"/>
        <charset val="186"/>
      </rPr>
      <t>üld</t>
    </r>
    <r>
      <rPr>
        <sz val="12"/>
        <rFont val="Times New Roman"/>
        <family val="1"/>
        <charset val="186"/>
      </rPr>
      <t>-P (mgP/l)</t>
    </r>
  </si>
  <si>
    <t>Hõljuvaine (m/l)</t>
  </si>
  <si>
    <t>Vee temp (ºC)</t>
  </si>
  <si>
    <t>O₂ (mg/l)</t>
  </si>
  <si>
    <t>O₂ (%)</t>
  </si>
  <si>
    <t>&lt;0,01</t>
  </si>
  <si>
    <t>&lt;0,02</t>
  </si>
  <si>
    <t>Virula/ Tori</t>
  </si>
  <si>
    <t>IPS ÖKS</t>
  </si>
  <si>
    <t>WAT ÖKS</t>
  </si>
  <si>
    <t>TDI ÖKS</t>
  </si>
  <si>
    <t>Hinnang</t>
  </si>
  <si>
    <t>Aasta/koht</t>
  </si>
  <si>
    <t>Vana hinnang</t>
  </si>
  <si>
    <t>Uus fütobentose ÖKS</t>
  </si>
  <si>
    <t>Uus hinnang</t>
  </si>
  <si>
    <t>Tahkuse</t>
  </si>
  <si>
    <t>2012  </t>
  </si>
  <si>
    <t>Oore</t>
  </si>
  <si>
    <t>H´</t>
  </si>
  <si>
    <t>ASPT</t>
  </si>
  <si>
    <t>DSFI</t>
  </si>
  <si>
    <t xml:space="preserve">EPT  </t>
  </si>
  <si>
    <t>MMQ</t>
  </si>
  <si>
    <t>EQRMMQ</t>
  </si>
  <si>
    <t xml:space="preserve">MESH </t>
  </si>
  <si>
    <t>Taksonid</t>
  </si>
  <si>
    <t>Aasta</t>
  </si>
  <si>
    <t>Suudmest, km</t>
  </si>
  <si>
    <t>siin pH-d ei arvestata eeldusel, et jääb vahemikku 6-9</t>
  </si>
  <si>
    <t>tegin O2, pH ja ammooniumi protsentiiliga. Keskmistega tuleb samuti väga hea.</t>
  </si>
  <si>
    <t>Hinde-punktide summa</t>
  </si>
  <si>
    <t>Seisundi koond-hinnang</t>
  </si>
  <si>
    <t>Virula/Tori</t>
  </si>
  <si>
    <t>Pärnu sõudebaas</t>
  </si>
  <si>
    <t>10% tagatusega väärtus</t>
  </si>
  <si>
    <t xml:space="preserve"> 6 - 9</t>
  </si>
  <si>
    <t xml:space="preserve"> -</t>
  </si>
  <si>
    <t>&lt;6 või &gt;9</t>
  </si>
  <si>
    <t>% küllastusest</t>
  </si>
  <si>
    <t>≥70</t>
  </si>
  <si>
    <t>69  -70</t>
  </si>
  <si>
    <t>59 - 50</t>
  </si>
  <si>
    <t>49 - 40</t>
  </si>
  <si>
    <t>≤39</t>
  </si>
  <si>
    <t>aritmeetiline keskmine</t>
  </si>
  <si>
    <t>mgO2/l</t>
  </si>
  <si>
    <t>≤1,8</t>
  </si>
  <si>
    <t>1,8 - 3,0</t>
  </si>
  <si>
    <t>3,1 - 4,0</t>
  </si>
  <si>
    <t>4,1 - 5,0</t>
  </si>
  <si>
    <t>≥5,1</t>
  </si>
  <si>
    <t>90% tagatusega väärtus</t>
  </si>
  <si>
    <t>mgN/l</t>
  </si>
  <si>
    <t>≤0,10</t>
  </si>
  <si>
    <t>0,11 - 0,30</t>
  </si>
  <si>
    <t>0,31 - 0,45</t>
  </si>
  <si>
    <t>0,46 - 0,60</t>
  </si>
  <si>
    <t>≥0,61</t>
  </si>
  <si>
    <t>≤1,5</t>
  </si>
  <si>
    <t>1,6 - 3,0</t>
  </si>
  <si>
    <t>3,1 - 6,0</t>
  </si>
  <si>
    <t>6,1 - 8,0</t>
  </si>
  <si>
    <t>≥8,1</t>
  </si>
  <si>
    <t>≤0,050</t>
  </si>
  <si>
    <t>0,051 - 0,080</t>
  </si>
  <si>
    <t>0,081 - 0,100</t>
  </si>
  <si>
    <t>0,101 - 0,120</t>
  </si>
  <si>
    <t>≥0,121</t>
  </si>
  <si>
    <t>Hg (µg/l)</t>
  </si>
  <si>
    <t>BHT₅ (mgO₂/l)</t>
  </si>
  <si>
    <t>Nüld-N (mgN/l)</t>
  </si>
  <si>
    <t>Püld-P (mgP/l)</t>
  </si>
  <si>
    <r>
      <t>O</t>
    </r>
    <r>
      <rPr>
        <vertAlign val="sub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 xml:space="preserve"> küllastus-aste</t>
    </r>
  </si>
  <si>
    <r>
      <t>BHT</t>
    </r>
    <r>
      <rPr>
        <vertAlign val="subscript"/>
        <sz val="12"/>
        <color rgb="FF000000"/>
        <rFont val="Times New Roman"/>
        <family val="1"/>
        <charset val="186"/>
      </rPr>
      <t>5</t>
    </r>
  </si>
  <si>
    <r>
      <t>NH</t>
    </r>
    <r>
      <rPr>
        <vertAlign val="subscript"/>
        <sz val="12"/>
        <color rgb="FF000000"/>
        <rFont val="Times New Roman"/>
        <family val="1"/>
        <charset val="186"/>
      </rPr>
      <t>4</t>
    </r>
    <r>
      <rPr>
        <sz val="12"/>
        <color rgb="FF000000"/>
        <rFont val="Times New Roman"/>
        <family val="1"/>
        <charset val="186"/>
      </rPr>
      <t>-N</t>
    </r>
  </si>
  <si>
    <t>N-üld</t>
  </si>
  <si>
    <t>P-üld</t>
  </si>
  <si>
    <t>Kvaliteedi-näitaja</t>
  </si>
  <si>
    <t>Vastavus-hinnang</t>
  </si>
  <si>
    <t>Ühik</t>
  </si>
  <si>
    <t>pH ühik</t>
  </si>
  <si>
    <t>23 - 25</t>
  </si>
  <si>
    <t>18 - 22</t>
  </si>
  <si>
    <t>13 - 17</t>
  </si>
  <si>
    <t>&lt;8</t>
  </si>
  <si>
    <t>Seisundiklass</t>
  </si>
  <si>
    <t>Hindepunktide summa</t>
  </si>
  <si>
    <t>8 - 12</t>
  </si>
  <si>
    <t xml:space="preserve">Tabel 2. Füüsikalis-keemiliste üldtingimuste koondmäärang vastavalt kvaliteedinäitajatele antud hindepunktide summale. </t>
  </si>
  <si>
    <t>Tabel 1. Vooluveekogude füüsikalis-keemiliste üldtingimuste kvaliteedinäitajate väärtuste ökoloogiliste seisundiklasside piirid. Veekogutüübid V1B, V2B, V3B</t>
  </si>
  <si>
    <t>Tabel 3. Vee füüsikalis-keemilised kvaliteedinäitajad ja Hg-sisaldus vees Pärnu_3 vooluveekogumis 2021-2022. a.</t>
  </si>
  <si>
    <t>Tabel 4. Pärnu_3 vooluveekogumi seisund vee füüsikalis-keemiliste kvaliteedinäitajate ja Hg-sisalduse järgi vees (2021-2022. 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</si>
</sst>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;@"/>
    <numFmt numFmtId="165" formatCode="0.0"/>
    <numFmt numFmtId="166" formatCode="dd/mm/yy"/>
    <numFmt numFmtId="167" formatCode="0.000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b/>
      <sz val="8"/>
      <name val="Times New Roman"/>
      <family val="1"/>
      <charset val="186"/>
    </font>
    <font>
      <b/>
      <sz val="10"/>
      <name val="Calibri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color theme="1"/>
      <name val="Calibri"/>
      <family val="2"/>
      <charset val="186"/>
    </font>
    <font>
      <sz val="8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  <font>
      <sz val="8"/>
      <name val="Times New Roman"/>
      <family val="1"/>
      <charset val="186"/>
    </font>
    <font>
      <vertAlign val="subscript"/>
      <sz val="12"/>
      <color rgb="FF000000"/>
      <name val="Times New Roman"/>
      <family val="1"/>
      <charset val="186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3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7">
    <xf numFmtId="0" fontId="0" fillId="0" borderId="0" xfId="0"/>
    <xf numFmtId="0" fontId="8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164" fontId="11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2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" fontId="8" fillId="0" borderId="4" xfId="0" applyNumberFormat="1" applyFont="1" applyFill="1" applyBorder="1" applyAlignment="1">
      <alignment horizontal="center"/>
    </xf>
    <xf numFmtId="1" fontId="8" fillId="0" borderId="6" xfId="0" applyNumberFormat="1" applyFont="1" applyFill="1" applyBorder="1" applyAlignment="1">
      <alignment horizontal="center"/>
    </xf>
    <xf numFmtId="9" fontId="8" fillId="0" borderId="1" xfId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left" vertical="center"/>
    </xf>
    <xf numFmtId="0" fontId="11" fillId="0" borderId="1" xfId="0" quotePrefix="1" applyFont="1" applyFill="1" applyBorder="1" applyAlignment="1">
      <alignment horizontal="center"/>
    </xf>
    <xf numFmtId="0" fontId="11" fillId="0" borderId="1" xfId="0" quotePrefix="1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/>
    </xf>
    <xf numFmtId="0" fontId="8" fillId="0" borderId="0" xfId="0" applyFont="1" applyFill="1" applyAlignment="1">
      <alignment vertical="center"/>
    </xf>
    <xf numFmtId="0" fontId="8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2" fontId="2" fillId="9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2" fillId="11" borderId="1" xfId="0" applyNumberFormat="1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165" fontId="12" fillId="8" borderId="6" xfId="0" applyNumberFormat="1" applyFont="1" applyFill="1" applyBorder="1" applyAlignment="1">
      <alignment horizontal="center" vertical="center"/>
    </xf>
    <xf numFmtId="165" fontId="12" fillId="0" borderId="6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/>
    </xf>
    <xf numFmtId="165" fontId="8" fillId="0" borderId="1" xfId="0" applyNumberFormat="1" applyFont="1" applyFill="1" applyBorder="1" applyAlignment="1">
      <alignment horizontal="center" vertical="center"/>
    </xf>
    <xf numFmtId="0" fontId="11" fillId="14" borderId="1" xfId="0" quotePrefix="1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2" fontId="8" fillId="0" borderId="4" xfId="0" applyNumberFormat="1" applyFont="1" applyFill="1" applyBorder="1"/>
    <xf numFmtId="0" fontId="11" fillId="2" borderId="1" xfId="0" quotePrefix="1" applyFont="1" applyFill="1" applyBorder="1" applyAlignment="1">
      <alignment horizontal="center" vertical="center"/>
    </xf>
    <xf numFmtId="0" fontId="11" fillId="0" borderId="6" xfId="0" quotePrefix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  <xf numFmtId="165" fontId="11" fillId="0" borderId="1" xfId="0" applyNumberFormat="1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left" vertical="center"/>
    </xf>
    <xf numFmtId="165" fontId="12" fillId="0" borderId="1" xfId="0" applyNumberFormat="1" applyFont="1" applyFill="1" applyBorder="1" applyAlignment="1">
      <alignment horizontal="center"/>
    </xf>
    <xf numFmtId="165" fontId="12" fillId="8" borderId="6" xfId="0" applyNumberFormat="1" applyFont="1" applyFill="1" applyBorder="1" applyAlignment="1">
      <alignment horizontal="center"/>
    </xf>
    <xf numFmtId="165" fontId="12" fillId="0" borderId="6" xfId="0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165" fontId="8" fillId="8" borderId="6" xfId="0" applyNumberFormat="1" applyFont="1" applyFill="1" applyBorder="1" applyAlignment="1">
      <alignment horizontal="left" vertical="center"/>
    </xf>
    <xf numFmtId="0" fontId="8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/>
    </xf>
    <xf numFmtId="0" fontId="11" fillId="8" borderId="1" xfId="0" applyFont="1" applyFill="1" applyBorder="1"/>
    <xf numFmtId="0" fontId="11" fillId="0" borderId="4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2" fontId="2" fillId="0" borderId="1" xfId="0" applyNumberFormat="1" applyFont="1" applyFill="1" applyBorder="1" applyAlignment="1">
      <alignment horizontal="center"/>
    </xf>
    <xf numFmtId="1" fontId="8" fillId="5" borderId="1" xfId="0" applyNumberFormat="1" applyFont="1" applyFill="1" applyBorder="1" applyAlignment="1">
      <alignment horizontal="center" vertical="center"/>
    </xf>
    <xf numFmtId="1" fontId="8" fillId="9" borderId="1" xfId="0" applyNumberFormat="1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>
      <alignment horizontal="center" vertical="center"/>
    </xf>
    <xf numFmtId="1" fontId="8" fillId="7" borderId="1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1" fontId="8" fillId="18" borderId="1" xfId="0" applyNumberFormat="1" applyFont="1" applyFill="1" applyBorder="1" applyAlignment="1">
      <alignment horizontal="center" vertical="center"/>
    </xf>
    <xf numFmtId="1" fontId="8" fillId="17" borderId="1" xfId="0" applyNumberFormat="1" applyFont="1" applyFill="1" applyBorder="1" applyAlignment="1">
      <alignment horizontal="center" vertical="center"/>
    </xf>
    <xf numFmtId="1" fontId="8" fillId="13" borderId="1" xfId="0" applyNumberFormat="1" applyFont="1" applyFill="1" applyBorder="1" applyAlignment="1">
      <alignment horizontal="center" vertical="center"/>
    </xf>
    <xf numFmtId="1" fontId="8" fillId="10" borderId="1" xfId="0" applyNumberFormat="1" applyFont="1" applyFill="1" applyBorder="1" applyAlignment="1">
      <alignment horizontal="center" vertical="center"/>
    </xf>
    <xf numFmtId="1" fontId="8" fillId="15" borderId="1" xfId="0" applyNumberFormat="1" applyFont="1" applyFill="1" applyBorder="1" applyAlignment="1">
      <alignment horizontal="center" vertical="center"/>
    </xf>
    <xf numFmtId="1" fontId="8" fillId="11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 wrapText="1"/>
    </xf>
    <xf numFmtId="1" fontId="8" fillId="16" borderId="1" xfId="0" applyNumberFormat="1" applyFont="1" applyFill="1" applyBorder="1" applyAlignment="1">
      <alignment horizontal="center" vertical="center"/>
    </xf>
    <xf numFmtId="1" fontId="2" fillId="13" borderId="1" xfId="0" applyNumberFormat="1" applyFont="1" applyFill="1" applyBorder="1" applyAlignment="1">
      <alignment horizontal="center" vertical="center"/>
    </xf>
    <xf numFmtId="1" fontId="2" fillId="11" borderId="1" xfId="0" applyNumberFormat="1" applyFont="1" applyFill="1" applyBorder="1" applyAlignment="1">
      <alignment horizontal="center" vertical="center"/>
    </xf>
    <xf numFmtId="2" fontId="11" fillId="0" borderId="1" xfId="0" quotePrefix="1" applyNumberFormat="1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164" fontId="8" fillId="0" borderId="0" xfId="0" quotePrefix="1" applyNumberFormat="1" applyFont="1" applyFill="1" applyBorder="1" applyAlignment="1">
      <alignment horizontal="center" vertical="center"/>
    </xf>
    <xf numFmtId="0" fontId="11" fillId="0" borderId="0" xfId="0" applyFont="1" applyFill="1"/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/>
    <xf numFmtId="164" fontId="8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top" wrapText="1"/>
    </xf>
    <xf numFmtId="166" fontId="8" fillId="0" borderId="0" xfId="0" applyNumberFormat="1" applyFont="1" applyFill="1" applyBorder="1" applyAlignment="1">
      <alignment horizontal="left" vertical="top" wrapText="1"/>
    </xf>
    <xf numFmtId="49" fontId="8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/>
    <xf numFmtId="0" fontId="0" fillId="0" borderId="0" xfId="0" applyFill="1"/>
    <xf numFmtId="0" fontId="2" fillId="0" borderId="0" xfId="0" applyFont="1" applyFill="1"/>
    <xf numFmtId="165" fontId="8" fillId="0" borderId="6" xfId="0" applyNumberFormat="1" applyFont="1" applyFill="1" applyBorder="1" applyAlignment="1">
      <alignment horizontal="left" vertical="center"/>
    </xf>
    <xf numFmtId="1" fontId="8" fillId="7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17" fillId="0" borderId="0" xfId="0" applyFont="1"/>
    <xf numFmtId="164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14" fontId="19" fillId="0" borderId="1" xfId="0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19" borderId="1" xfId="0" applyFont="1" applyFill="1" applyBorder="1" applyAlignment="1">
      <alignment horizontal="center" vertical="center" wrapText="1"/>
    </xf>
    <xf numFmtId="0" fontId="19" fillId="0" borderId="0" xfId="0" applyFont="1" applyFill="1"/>
    <xf numFmtId="14" fontId="19" fillId="0" borderId="1" xfId="0" applyNumberFormat="1" applyFont="1" applyFill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 vertical="center"/>
    </xf>
    <xf numFmtId="2" fontId="18" fillId="7" borderId="1" xfId="0" applyNumberFormat="1" applyFont="1" applyFill="1" applyBorder="1" applyAlignment="1">
      <alignment horizontal="center"/>
    </xf>
    <xf numFmtId="1" fontId="18" fillId="13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/>
    <xf numFmtId="164" fontId="24" fillId="0" borderId="1" xfId="0" applyNumberFormat="1" applyFont="1" applyFill="1" applyBorder="1" applyAlignment="1">
      <alignment horizontal="center" vertical="center"/>
    </xf>
    <xf numFmtId="1" fontId="19" fillId="0" borderId="1" xfId="0" applyNumberFormat="1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0" fontId="19" fillId="0" borderId="0" xfId="0" applyFont="1" applyFill="1" applyAlignment="1">
      <alignment vertical="center"/>
    </xf>
    <xf numFmtId="2" fontId="18" fillId="11" borderId="1" xfId="0" applyNumberFormat="1" applyFont="1" applyFill="1" applyBorder="1" applyAlignment="1">
      <alignment horizontal="center"/>
    </xf>
    <xf numFmtId="1" fontId="18" fillId="11" borderId="1" xfId="0" applyNumberFormat="1" applyFont="1" applyFill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164" fontId="19" fillId="0" borderId="0" xfId="0" quotePrefix="1" applyNumberFormat="1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166" fontId="19" fillId="0" borderId="0" xfId="0" applyNumberFormat="1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164" fontId="19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2" fontId="18" fillId="9" borderId="1" xfId="0" applyNumberFormat="1" applyFont="1" applyFill="1" applyBorder="1" applyAlignment="1">
      <alignment horizontal="center"/>
    </xf>
    <xf numFmtId="1" fontId="18" fillId="9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/>
    </xf>
    <xf numFmtId="1" fontId="18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1" fontId="19" fillId="0" borderId="0" xfId="0" applyNumberFormat="1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 wrapText="1"/>
    </xf>
    <xf numFmtId="0" fontId="18" fillId="0" borderId="0" xfId="0" applyFont="1" applyFill="1"/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165" fontId="19" fillId="0" borderId="1" xfId="0" applyNumberFormat="1" applyFont="1" applyFill="1" applyBorder="1" applyAlignment="1">
      <alignment horizontal="center"/>
    </xf>
    <xf numFmtId="165" fontId="19" fillId="0" borderId="1" xfId="0" applyNumberFormat="1" applyFont="1" applyFill="1" applyBorder="1" applyAlignment="1">
      <alignment horizontal="center" vertical="center"/>
    </xf>
    <xf numFmtId="2" fontId="19" fillId="0" borderId="1" xfId="0" applyNumberFormat="1" applyFont="1" applyFill="1" applyBorder="1" applyAlignment="1">
      <alignment horizontal="center"/>
    </xf>
    <xf numFmtId="167" fontId="19" fillId="0" borderId="1" xfId="0" applyNumberFormat="1" applyFont="1" applyFill="1" applyBorder="1" applyAlignment="1">
      <alignment horizontal="center"/>
    </xf>
    <xf numFmtId="0" fontId="19" fillId="8" borderId="1" xfId="0" applyFont="1" applyFill="1" applyBorder="1" applyAlignment="1">
      <alignment horizontal="center" vertical="center"/>
    </xf>
    <xf numFmtId="165" fontId="19" fillId="8" borderId="1" xfId="0" applyNumberFormat="1" applyFont="1" applyFill="1" applyBorder="1" applyAlignment="1">
      <alignment horizontal="center" vertical="center"/>
    </xf>
    <xf numFmtId="165" fontId="19" fillId="8" borderId="1" xfId="0" applyNumberFormat="1" applyFont="1" applyFill="1" applyBorder="1" applyAlignment="1">
      <alignment horizontal="center"/>
    </xf>
    <xf numFmtId="1" fontId="19" fillId="8" borderId="1" xfId="0" applyNumberFormat="1" applyFont="1" applyFill="1" applyBorder="1" applyAlignment="1">
      <alignment horizontal="center"/>
    </xf>
    <xf numFmtId="1" fontId="19" fillId="8" borderId="1" xfId="0" applyNumberFormat="1" applyFont="1" applyFill="1" applyBorder="1" applyAlignment="1">
      <alignment horizontal="center" vertical="center"/>
    </xf>
    <xf numFmtId="167" fontId="19" fillId="8" borderId="1" xfId="0" applyNumberFormat="1" applyFont="1" applyFill="1" applyBorder="1" applyAlignment="1">
      <alignment horizontal="center" vertical="center"/>
    </xf>
    <xf numFmtId="2" fontId="19" fillId="8" borderId="1" xfId="0" applyNumberFormat="1" applyFont="1" applyFill="1" applyBorder="1" applyAlignment="1">
      <alignment horizontal="center"/>
    </xf>
    <xf numFmtId="167" fontId="19" fillId="8" borderId="1" xfId="0" applyNumberFormat="1" applyFont="1" applyFill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1" fontId="19" fillId="9" borderId="1" xfId="0" applyNumberFormat="1" applyFont="1" applyFill="1" applyBorder="1" applyAlignment="1">
      <alignment horizontal="center" vertical="center"/>
    </xf>
    <xf numFmtId="165" fontId="19" fillId="4" borderId="1" xfId="0" applyNumberFormat="1" applyFont="1" applyFill="1" applyBorder="1" applyAlignment="1">
      <alignment horizontal="center" vertical="center"/>
    </xf>
    <xf numFmtId="1" fontId="19" fillId="4" borderId="1" xfId="0" applyNumberFormat="1" applyFont="1" applyFill="1" applyBorder="1" applyAlignment="1">
      <alignment horizontal="center" vertical="center"/>
    </xf>
    <xf numFmtId="165" fontId="19" fillId="4" borderId="1" xfId="0" applyNumberFormat="1" applyFont="1" applyFill="1" applyBorder="1" applyAlignment="1">
      <alignment horizontal="center"/>
    </xf>
    <xf numFmtId="2" fontId="19" fillId="4" borderId="1" xfId="0" applyNumberFormat="1" applyFont="1" applyFill="1" applyBorder="1" applyAlignment="1">
      <alignment horizontal="center"/>
    </xf>
    <xf numFmtId="2" fontId="19" fillId="9" borderId="1" xfId="0" applyNumberFormat="1" applyFont="1" applyFill="1" applyBorder="1" applyAlignment="1">
      <alignment horizontal="center"/>
    </xf>
    <xf numFmtId="165" fontId="19" fillId="7" borderId="1" xfId="0" applyNumberFormat="1" applyFont="1" applyFill="1" applyBorder="1" applyAlignment="1">
      <alignment horizontal="center"/>
    </xf>
    <xf numFmtId="165" fontId="19" fillId="5" borderId="1" xfId="0" applyNumberFormat="1" applyFont="1" applyFill="1" applyBorder="1" applyAlignment="1">
      <alignment horizontal="center"/>
    </xf>
    <xf numFmtId="167" fontId="19" fillId="9" borderId="1" xfId="0" applyNumberFormat="1" applyFont="1" applyFill="1" applyBorder="1" applyAlignment="1">
      <alignment horizontal="center"/>
    </xf>
    <xf numFmtId="167" fontId="19" fillId="4" borderId="1" xfId="0" applyNumberFormat="1" applyFont="1" applyFill="1" applyBorder="1" applyAlignment="1">
      <alignment horizontal="center"/>
    </xf>
    <xf numFmtId="167" fontId="19" fillId="4" borderId="1" xfId="0" applyNumberFormat="1" applyFont="1" applyFill="1" applyBorder="1" applyAlignment="1">
      <alignment horizontal="center" vertical="center"/>
    </xf>
    <xf numFmtId="1" fontId="19" fillId="4" borderId="1" xfId="0" applyNumberFormat="1" applyFont="1" applyFill="1" applyBorder="1" applyAlignment="1">
      <alignment horizontal="center"/>
    </xf>
    <xf numFmtId="165" fontId="19" fillId="3" borderId="1" xfId="0" applyNumberFormat="1" applyFont="1" applyFill="1" applyBorder="1" applyAlignment="1">
      <alignment horizontal="center"/>
    </xf>
    <xf numFmtId="165" fontId="19" fillId="6" borderId="1" xfId="0" applyNumberFormat="1" applyFont="1" applyFill="1" applyBorder="1" applyAlignment="1">
      <alignment horizontal="center"/>
    </xf>
    <xf numFmtId="165" fontId="19" fillId="6" borderId="1" xfId="0" applyNumberFormat="1" applyFont="1" applyFill="1" applyBorder="1" applyAlignment="1">
      <alignment horizontal="center" vertical="center"/>
    </xf>
    <xf numFmtId="1" fontId="19" fillId="9" borderId="1" xfId="0" applyNumberFormat="1" applyFont="1" applyFill="1" applyBorder="1" applyAlignment="1">
      <alignment horizontal="center"/>
    </xf>
    <xf numFmtId="2" fontId="19" fillId="3" borderId="1" xfId="0" applyNumberFormat="1" applyFont="1" applyFill="1" applyBorder="1" applyAlignment="1">
      <alignment horizontal="center"/>
    </xf>
    <xf numFmtId="2" fontId="19" fillId="9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19" fillId="0" borderId="1" xfId="0" applyFont="1" applyFill="1" applyBorder="1" applyAlignment="1">
      <alignment horizontal="center"/>
    </xf>
    <xf numFmtId="1" fontId="17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1" fontId="19" fillId="3" borderId="1" xfId="0" applyNumberFormat="1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165" fontId="24" fillId="0" borderId="1" xfId="0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167" fontId="19" fillId="9" borderId="1" xfId="0" applyNumberFormat="1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24" fillId="0" borderId="7" xfId="0" applyFont="1" applyFill="1" applyBorder="1" applyAlignment="1">
      <alignment vertical="top"/>
    </xf>
    <xf numFmtId="0" fontId="24" fillId="0" borderId="13" xfId="0" applyFont="1" applyFill="1" applyBorder="1" applyAlignment="1">
      <alignment vertical="top"/>
    </xf>
    <xf numFmtId="0" fontId="23" fillId="0" borderId="13" xfId="0" applyFont="1" applyBorder="1" applyAlignment="1">
      <alignment vertical="top"/>
    </xf>
    <xf numFmtId="0" fontId="0" fillId="0" borderId="13" xfId="0" applyBorder="1" applyAlignment="1"/>
    <xf numFmtId="0" fontId="0" fillId="0" borderId="14" xfId="0" applyBorder="1" applyAlignment="1"/>
    <xf numFmtId="0" fontId="1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7" xfId="0" applyFont="1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25" fillId="0" borderId="1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0" borderId="7" xfId="0" applyFont="1" applyBorder="1" applyAlignment="1">
      <alignment horizontal="left" vertical="top"/>
    </xf>
    <xf numFmtId="0" fontId="19" fillId="0" borderId="7" xfId="0" applyFont="1" applyFill="1" applyBorder="1" applyAlignment="1">
      <alignment horizontal="left" vertical="top"/>
    </xf>
    <xf numFmtId="0" fontId="17" fillId="0" borderId="13" xfId="0" applyFont="1" applyBorder="1" applyAlignment="1">
      <alignment horizontal="left" vertical="top"/>
    </xf>
    <xf numFmtId="0" fontId="17" fillId="0" borderId="14" xfId="0" applyFont="1" applyBorder="1" applyAlignment="1">
      <alignment horizontal="left" vertical="top"/>
    </xf>
    <xf numFmtId="0" fontId="19" fillId="0" borderId="1" xfId="0" applyFont="1" applyFill="1" applyBorder="1" applyAlignment="1">
      <alignment horizontal="left" vertical="top"/>
    </xf>
    <xf numFmtId="0" fontId="17" fillId="0" borderId="1" xfId="0" applyFont="1" applyBorder="1" applyAlignment="1">
      <alignment horizontal="left" vertical="top"/>
    </xf>
    <xf numFmtId="0" fontId="2" fillId="0" borderId="7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/>
    </xf>
    <xf numFmtId="0" fontId="0" fillId="0" borderId="5" xfId="0" applyBorder="1" applyAlignment="1">
      <alignment horizontal="center" vertical="center" wrapText="1"/>
    </xf>
    <xf numFmtId="0" fontId="23" fillId="0" borderId="14" xfId="0" applyFont="1" applyBorder="1" applyAlignment="1">
      <alignment vertical="top"/>
    </xf>
    <xf numFmtId="0" fontId="19" fillId="0" borderId="7" xfId="0" applyFont="1" applyFill="1" applyBorder="1" applyAlignment="1">
      <alignment vertical="top" wrapText="1"/>
    </xf>
    <xf numFmtId="0" fontId="19" fillId="0" borderId="7" xfId="0" applyFont="1" applyFill="1" applyBorder="1" applyAlignment="1">
      <alignment vertical="top"/>
    </xf>
    <xf numFmtId="0" fontId="19" fillId="0" borderId="7" xfId="0" applyFont="1" applyFill="1" applyBorder="1" applyAlignment="1">
      <alignment horizontal="left" vertical="top" wrapText="1"/>
    </xf>
    <xf numFmtId="0" fontId="17" fillId="0" borderId="13" xfId="0" applyFont="1" applyBorder="1" applyAlignment="1">
      <alignment vertical="top"/>
    </xf>
    <xf numFmtId="0" fontId="19" fillId="0" borderId="1" xfId="0" applyFont="1" applyFill="1" applyBorder="1" applyAlignment="1">
      <alignment horizontal="left" vertical="top" wrapText="1"/>
    </xf>
    <xf numFmtId="0" fontId="17" fillId="0" borderId="14" xfId="0" applyFont="1" applyBorder="1" applyAlignment="1"/>
    <xf numFmtId="0" fontId="25" fillId="20" borderId="1" xfId="0" applyFont="1" applyFill="1" applyBorder="1" applyAlignment="1">
      <alignment horizontal="center" vertical="center"/>
    </xf>
    <xf numFmtId="0" fontId="25" fillId="19" borderId="1" xfId="0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1" fontId="19" fillId="3" borderId="1" xfId="0" applyNumberFormat="1" applyFont="1" applyFill="1" applyBorder="1" applyAlignment="1">
      <alignment horizontal="center" vertical="center"/>
    </xf>
    <xf numFmtId="167" fontId="19" fillId="3" borderId="1" xfId="0" applyNumberFormat="1" applyFont="1" applyFill="1" applyBorder="1" applyAlignment="1">
      <alignment horizontal="center" vertical="center"/>
    </xf>
    <xf numFmtId="0" fontId="16" fillId="20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9933"/>
      <color rgb="FF00FF00"/>
      <color rgb="FF00FFFF"/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t-EE"/>
              <a:t>Indikaator- ja tüübiopmaste kalaliikide arvu seos seirelõigu valgalaga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t-E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wer"/>
            <c:dispRSqr val="0"/>
            <c:dispEq val="0"/>
          </c:trendline>
          <c:xVal>
            <c:strRef>
              <c:f>[1]Liigid!$RZ$4:$RZ$765</c:f>
              <c:strCache>
                <c:ptCount val="762"/>
                <c:pt idx="0">
                  <c:v>62,7</c:v>
                </c:pt>
                <c:pt idx="1">
                  <c:v>120</c:v>
                </c:pt>
                <c:pt idx="2">
                  <c:v>159,1</c:v>
                </c:pt>
                <c:pt idx="3">
                  <c:v>167,5</c:v>
                </c:pt>
                <c:pt idx="4">
                  <c:v>177,4</c:v>
                </c:pt>
                <c:pt idx="5">
                  <c:v>180</c:v>
                </c:pt>
                <c:pt idx="6">
                  <c:v>725</c:v>
                </c:pt>
                <c:pt idx="7">
                  <c:v>733</c:v>
                </c:pt>
                <c:pt idx="8">
                  <c:v>24</c:v>
                </c:pt>
                <c:pt idx="9">
                  <c:v>206,4349</c:v>
                </c:pt>
                <c:pt idx="10">
                  <c:v>206,4349</c:v>
                </c:pt>
                <c:pt idx="11">
                  <c:v>325,50432</c:v>
                </c:pt>
                <c:pt idx="12">
                  <c:v>325</c:v>
                </c:pt>
                <c:pt idx="13">
                  <c:v>888,315171</c:v>
                </c:pt>
                <c:pt idx="14">
                  <c:v>888,315171</c:v>
                </c:pt>
                <c:pt idx="15">
                  <c:v>888,315171</c:v>
                </c:pt>
                <c:pt idx="16">
                  <c:v>888,315171</c:v>
                </c:pt>
                <c:pt idx="17">
                  <c:v>888,315171</c:v>
                </c:pt>
                <c:pt idx="18">
                  <c:v>888,315171</c:v>
                </c:pt>
                <c:pt idx="19">
                  <c:v>888,315171</c:v>
                </c:pt>
                <c:pt idx="20">
                  <c:v>888,315171</c:v>
                </c:pt>
                <c:pt idx="21">
                  <c:v>895</c:v>
                </c:pt>
                <c:pt idx="22">
                  <c:v>1024</c:v>
                </c:pt>
                <c:pt idx="23">
                  <c:v>1110,307599</c:v>
                </c:pt>
                <c:pt idx="24">
                  <c:v>1110,307599</c:v>
                </c:pt>
                <c:pt idx="25">
                  <c:v>65,9</c:v>
                </c:pt>
                <c:pt idx="26">
                  <c:v>150</c:v>
                </c:pt>
                <c:pt idx="27">
                  <c:v>48</c:v>
                </c:pt>
                <c:pt idx="28">
                  <c:v>1001,6</c:v>
                </c:pt>
                <c:pt idx="29">
                  <c:v>1001,6</c:v>
                </c:pt>
                <c:pt idx="30">
                  <c:v>9,5</c:v>
                </c:pt>
                <c:pt idx="31">
                  <c:v>40</c:v>
                </c:pt>
                <c:pt idx="32">
                  <c:v>61,1</c:v>
                </c:pt>
                <c:pt idx="33">
                  <c:v>18</c:v>
                </c:pt>
                <c:pt idx="34">
                  <c:v>67</c:v>
                </c:pt>
                <c:pt idx="35">
                  <c:v>159,2544</c:v>
                </c:pt>
                <c:pt idx="36">
                  <c:v>159,2544</c:v>
                </c:pt>
                <c:pt idx="37">
                  <c:v>51,261208</c:v>
                </c:pt>
                <c:pt idx="38">
                  <c:v>51,261208</c:v>
                </c:pt>
                <c:pt idx="39">
                  <c:v>26</c:v>
                </c:pt>
                <c:pt idx="40">
                  <c:v>26</c:v>
                </c:pt>
                <c:pt idx="41">
                  <c:v>35</c:v>
                </c:pt>
                <c:pt idx="42">
                  <c:v>65</c:v>
                </c:pt>
                <c:pt idx="43">
                  <c:v>96,029661</c:v>
                </c:pt>
                <c:pt idx="44">
                  <c:v>106,0852</c:v>
                </c:pt>
                <c:pt idx="45">
                  <c:v>106,0852</c:v>
                </c:pt>
                <c:pt idx="46">
                  <c:v>106,0852</c:v>
                </c:pt>
                <c:pt idx="47">
                  <c:v>13</c:v>
                </c:pt>
                <c:pt idx="48">
                  <c:v>10</c:v>
                </c:pt>
                <c:pt idx="49">
                  <c:v>20</c:v>
                </c:pt>
                <c:pt idx="50">
                  <c:v>258,8914486</c:v>
                </c:pt>
                <c:pt idx="51">
                  <c:v>258,8914486</c:v>
                </c:pt>
                <c:pt idx="52">
                  <c:v>219</c:v>
                </c:pt>
                <c:pt idx="53">
                  <c:v>378,170117</c:v>
                </c:pt>
                <c:pt idx="54">
                  <c:v>378,170117</c:v>
                </c:pt>
                <c:pt idx="55">
                  <c:v>378,170117</c:v>
                </c:pt>
                <c:pt idx="56">
                  <c:v>378,170117</c:v>
                </c:pt>
                <c:pt idx="57">
                  <c:v>378,170117</c:v>
                </c:pt>
                <c:pt idx="58">
                  <c:v>378,170117</c:v>
                </c:pt>
                <c:pt idx="59">
                  <c:v>378,170117</c:v>
                </c:pt>
                <c:pt idx="60">
                  <c:v>378,170117</c:v>
                </c:pt>
                <c:pt idx="61">
                  <c:v>76</c:v>
                </c:pt>
                <c:pt idx="62">
                  <c:v>91,727999</c:v>
                </c:pt>
                <c:pt idx="63">
                  <c:v>33</c:v>
                </c:pt>
                <c:pt idx="64">
                  <c:v>47,38462</c:v>
                </c:pt>
                <c:pt idx="65">
                  <c:v>47,38462</c:v>
                </c:pt>
                <c:pt idx="66">
                  <c:v>74</c:v>
                </c:pt>
                <c:pt idx="67">
                  <c:v>80</c:v>
                </c:pt>
                <c:pt idx="68">
                  <c:v>100</c:v>
                </c:pt>
                <c:pt idx="69">
                  <c:v>101,1</c:v>
                </c:pt>
                <c:pt idx="70">
                  <c:v>40,113575</c:v>
                </c:pt>
                <c:pt idx="71">
                  <c:v>245</c:v>
                </c:pt>
                <c:pt idx="72">
                  <c:v>245</c:v>
                </c:pt>
                <c:pt idx="73">
                  <c:v>245</c:v>
                </c:pt>
                <c:pt idx="74">
                  <c:v>320</c:v>
                </c:pt>
                <c:pt idx="75">
                  <c:v>335</c:v>
                </c:pt>
                <c:pt idx="76">
                  <c:v>335</c:v>
                </c:pt>
                <c:pt idx="77">
                  <c:v>335</c:v>
                </c:pt>
                <c:pt idx="78">
                  <c:v>450</c:v>
                </c:pt>
                <c:pt idx="79">
                  <c:v>22</c:v>
                </c:pt>
                <c:pt idx="80">
                  <c:v>57,7868</c:v>
                </c:pt>
                <c:pt idx="81">
                  <c:v>102</c:v>
                </c:pt>
                <c:pt idx="82">
                  <c:v>102</c:v>
                </c:pt>
                <c:pt idx="83">
                  <c:v>102</c:v>
                </c:pt>
                <c:pt idx="84">
                  <c:v>198</c:v>
                </c:pt>
                <c:pt idx="85">
                  <c:v>29,662701</c:v>
                </c:pt>
                <c:pt idx="86">
                  <c:v>22,584801</c:v>
                </c:pt>
                <c:pt idx="87">
                  <c:v>49,9703</c:v>
                </c:pt>
                <c:pt idx="88">
                  <c:v>15</c:v>
                </c:pt>
                <c:pt idx="89">
                  <c:v>40</c:v>
                </c:pt>
                <c:pt idx="90">
                  <c:v>65</c:v>
                </c:pt>
                <c:pt idx="91">
                  <c:v>93,429057</c:v>
                </c:pt>
                <c:pt idx="92">
                  <c:v>93,429057</c:v>
                </c:pt>
                <c:pt idx="93">
                  <c:v>105</c:v>
                </c:pt>
                <c:pt idx="94">
                  <c:v>105</c:v>
                </c:pt>
                <c:pt idx="95">
                  <c:v>110,791346</c:v>
                </c:pt>
                <c:pt idx="96">
                  <c:v>560,636515</c:v>
                </c:pt>
                <c:pt idx="97">
                  <c:v>740,8753</c:v>
                </c:pt>
                <c:pt idx="98">
                  <c:v>740,8753</c:v>
                </c:pt>
                <c:pt idx="99">
                  <c:v>920</c:v>
                </c:pt>
                <c:pt idx="100">
                  <c:v>920</c:v>
                </c:pt>
                <c:pt idx="101">
                  <c:v>~50</c:v>
                </c:pt>
                <c:pt idx="102">
                  <c:v>63,259222</c:v>
                </c:pt>
                <c:pt idx="103">
                  <c:v>75</c:v>
                </c:pt>
                <c:pt idx="104">
                  <c:v>125</c:v>
                </c:pt>
                <c:pt idx="105">
                  <c:v>125</c:v>
                </c:pt>
                <c:pt idx="106">
                  <c:v>125</c:v>
                </c:pt>
                <c:pt idx="107">
                  <c:v>94,997669</c:v>
                </c:pt>
                <c:pt idx="108">
                  <c:v>94,997669</c:v>
                </c:pt>
                <c:pt idx="109">
                  <c:v>126,582457</c:v>
                </c:pt>
                <c:pt idx="110">
                  <c:v>128</c:v>
                </c:pt>
                <c:pt idx="111">
                  <c:v>25</c:v>
                </c:pt>
                <c:pt idx="112">
                  <c:v>650</c:v>
                </c:pt>
                <c:pt idx="113">
                  <c:v>862,2606</c:v>
                </c:pt>
                <c:pt idx="114">
                  <c:v>862,2606</c:v>
                </c:pt>
                <c:pt idx="115">
                  <c:v>862,2606</c:v>
                </c:pt>
                <c:pt idx="116">
                  <c:v>862,2606</c:v>
                </c:pt>
                <c:pt idx="117">
                  <c:v>862,2606</c:v>
                </c:pt>
                <c:pt idx="118">
                  <c:v>862,2606</c:v>
                </c:pt>
                <c:pt idx="119">
                  <c:v>862,2606</c:v>
                </c:pt>
                <c:pt idx="120">
                  <c:v>862,2606</c:v>
                </c:pt>
                <c:pt idx="121">
                  <c:v>1033,963241</c:v>
                </c:pt>
                <c:pt idx="123">
                  <c:v>1320,4564</c:v>
                </c:pt>
                <c:pt idx="124">
                  <c:v>137</c:v>
                </c:pt>
                <c:pt idx="125">
                  <c:v>30</c:v>
                </c:pt>
                <c:pt idx="126">
                  <c:v>35</c:v>
                </c:pt>
                <c:pt idx="127">
                  <c:v>280</c:v>
                </c:pt>
                <c:pt idx="128">
                  <c:v>280</c:v>
                </c:pt>
                <c:pt idx="129">
                  <c:v>280</c:v>
                </c:pt>
                <c:pt idx="130">
                  <c:v>115</c:v>
                </c:pt>
                <c:pt idx="131">
                  <c:v>33</c:v>
                </c:pt>
                <c:pt idx="132">
                  <c:v>15</c:v>
                </c:pt>
                <c:pt idx="133">
                  <c:v>64,8</c:v>
                </c:pt>
                <c:pt idx="134">
                  <c:v>13,3</c:v>
                </c:pt>
                <c:pt idx="135">
                  <c:v>58</c:v>
                </c:pt>
                <c:pt idx="136">
                  <c:v>18,6</c:v>
                </c:pt>
                <c:pt idx="137">
                  <c:v>91,43273</c:v>
                </c:pt>
                <c:pt idx="138">
                  <c:v>140</c:v>
                </c:pt>
                <c:pt idx="139">
                  <c:v>140</c:v>
                </c:pt>
                <c:pt idx="140">
                  <c:v>140</c:v>
                </c:pt>
                <c:pt idx="141">
                  <c:v>260</c:v>
                </c:pt>
                <c:pt idx="142">
                  <c:v>457,8</c:v>
                </c:pt>
                <c:pt idx="143">
                  <c:v>22,2</c:v>
                </c:pt>
                <c:pt idx="144">
                  <c:v>29</c:v>
                </c:pt>
                <c:pt idx="145">
                  <c:v>52,313599</c:v>
                </c:pt>
                <c:pt idx="146">
                  <c:v>26</c:v>
                </c:pt>
                <c:pt idx="147">
                  <c:v>22,5</c:v>
                </c:pt>
                <c:pt idx="148">
                  <c:v>57,65327</c:v>
                </c:pt>
                <c:pt idx="149">
                  <c:v>34,939057</c:v>
                </c:pt>
                <c:pt idx="150">
                  <c:v>39</c:v>
                </c:pt>
                <c:pt idx="151">
                  <c:v>57,753552</c:v>
                </c:pt>
                <c:pt idx="152">
                  <c:v>75</c:v>
                </c:pt>
                <c:pt idx="153">
                  <c:v>162,9</c:v>
                </c:pt>
                <c:pt idx="154">
                  <c:v>162,9</c:v>
                </c:pt>
                <c:pt idx="155">
                  <c:v>49,5</c:v>
                </c:pt>
                <c:pt idx="156">
                  <c:v>360</c:v>
                </c:pt>
                <c:pt idx="157">
                  <c:v>395,614544</c:v>
                </c:pt>
                <c:pt idx="158">
                  <c:v>395,614544</c:v>
                </c:pt>
                <c:pt idx="159">
                  <c:v>395,614544</c:v>
                </c:pt>
                <c:pt idx="160">
                  <c:v>31,4</c:v>
                </c:pt>
                <c:pt idx="161">
                  <c:v>87</c:v>
                </c:pt>
                <c:pt idx="162">
                  <c:v>87</c:v>
                </c:pt>
                <c:pt idx="163">
                  <c:v>210</c:v>
                </c:pt>
                <c:pt idx="164">
                  <c:v>210</c:v>
                </c:pt>
                <c:pt idx="165">
                  <c:v>67,97681</c:v>
                </c:pt>
                <c:pt idx="166">
                  <c:v>22,9</c:v>
                </c:pt>
                <c:pt idx="167">
                  <c:v>57,235495</c:v>
                </c:pt>
                <c:pt idx="168">
                  <c:v>277,781763</c:v>
                </c:pt>
                <c:pt idx="169">
                  <c:v>277,781763</c:v>
                </c:pt>
                <c:pt idx="170">
                  <c:v>385,602301</c:v>
                </c:pt>
                <c:pt idx="171">
                  <c:v>385,602301</c:v>
                </c:pt>
                <c:pt idx="172">
                  <c:v>100,177979</c:v>
                </c:pt>
                <c:pt idx="173">
                  <c:v>100,177979</c:v>
                </c:pt>
                <c:pt idx="174">
                  <c:v>33,8</c:v>
                </c:pt>
                <c:pt idx="175">
                  <c:v>52</c:v>
                </c:pt>
                <c:pt idx="176">
                  <c:v>115</c:v>
                </c:pt>
                <c:pt idx="177">
                  <c:v>163,135499</c:v>
                </c:pt>
                <c:pt idx="178">
                  <c:v>163,135499</c:v>
                </c:pt>
                <c:pt idx="179">
                  <c:v>45</c:v>
                </c:pt>
                <c:pt idx="180">
                  <c:v>45</c:v>
                </c:pt>
                <c:pt idx="181">
                  <c:v>80</c:v>
                </c:pt>
                <c:pt idx="182">
                  <c:v>106,3529</c:v>
                </c:pt>
                <c:pt idx="183">
                  <c:v>190</c:v>
                </c:pt>
                <c:pt idx="184">
                  <c:v>190</c:v>
                </c:pt>
                <c:pt idx="185">
                  <c:v>190</c:v>
                </c:pt>
                <c:pt idx="186">
                  <c:v>35</c:v>
                </c:pt>
                <c:pt idx="187">
                  <c:v>7,4</c:v>
                </c:pt>
                <c:pt idx="189">
                  <c:v>23</c:v>
                </c:pt>
                <c:pt idx="190">
                  <c:v>25,6</c:v>
                </c:pt>
                <c:pt idx="191">
                  <c:v>138,908275</c:v>
                </c:pt>
                <c:pt idx="192">
                  <c:v>211,3</c:v>
                </c:pt>
                <c:pt idx="193">
                  <c:v>211,3</c:v>
                </c:pt>
                <c:pt idx="194">
                  <c:v>211,3</c:v>
                </c:pt>
                <c:pt idx="195">
                  <c:v>211,3</c:v>
                </c:pt>
                <c:pt idx="196">
                  <c:v>20</c:v>
                </c:pt>
                <c:pt idx="197">
                  <c:v>45</c:v>
                </c:pt>
                <c:pt idx="198">
                  <c:v>45</c:v>
                </c:pt>
                <c:pt idx="199">
                  <c:v>265</c:v>
                </c:pt>
                <c:pt idx="200">
                  <c:v>265</c:v>
                </c:pt>
                <c:pt idx="201">
                  <c:v>20</c:v>
                </c:pt>
                <c:pt idx="202">
                  <c:v>170,9</c:v>
                </c:pt>
                <c:pt idx="203">
                  <c:v>170,9</c:v>
                </c:pt>
                <c:pt idx="204">
                  <c:v>65</c:v>
                </c:pt>
                <c:pt idx="205">
                  <c:v>67</c:v>
                </c:pt>
                <c:pt idx="206">
                  <c:v>68</c:v>
                </c:pt>
                <c:pt idx="207">
                  <c:v>56</c:v>
                </c:pt>
                <c:pt idx="208">
                  <c:v>103</c:v>
                </c:pt>
                <c:pt idx="209">
                  <c:v>171,148518</c:v>
                </c:pt>
                <c:pt idx="210">
                  <c:v>395</c:v>
                </c:pt>
                <c:pt idx="211">
                  <c:v>400,496399</c:v>
                </c:pt>
                <c:pt idx="212">
                  <c:v>400,496399</c:v>
                </c:pt>
                <c:pt idx="213">
                  <c:v>400,496399</c:v>
                </c:pt>
                <c:pt idx="214">
                  <c:v>400,496399</c:v>
                </c:pt>
                <c:pt idx="215">
                  <c:v>400,496399</c:v>
                </c:pt>
                <c:pt idx="216">
                  <c:v>400,496399</c:v>
                </c:pt>
                <c:pt idx="217">
                  <c:v>400,496399</c:v>
                </c:pt>
                <c:pt idx="218">
                  <c:v>400,496399</c:v>
                </c:pt>
                <c:pt idx="219">
                  <c:v>400,496399</c:v>
                </c:pt>
                <c:pt idx="220">
                  <c:v>47</c:v>
                </c:pt>
                <c:pt idx="221">
                  <c:v>42</c:v>
                </c:pt>
                <c:pt idx="222">
                  <c:v>77,268905</c:v>
                </c:pt>
                <c:pt idx="223">
                  <c:v>77,268905</c:v>
                </c:pt>
                <c:pt idx="224">
                  <c:v>313</c:v>
                </c:pt>
                <c:pt idx="225">
                  <c:v>313</c:v>
                </c:pt>
                <c:pt idx="226">
                  <c:v>81,6</c:v>
                </c:pt>
                <c:pt idx="227">
                  <c:v>81,6</c:v>
                </c:pt>
                <c:pt idx="228">
                  <c:v>25</c:v>
                </c:pt>
                <c:pt idx="229">
                  <c:v>65</c:v>
                </c:pt>
                <c:pt idx="230">
                  <c:v>56,629766</c:v>
                </c:pt>
                <c:pt idx="231">
                  <c:v>56,629766</c:v>
                </c:pt>
                <c:pt idx="232">
                  <c:v>120</c:v>
                </c:pt>
                <c:pt idx="233">
                  <c:v>249,0789</c:v>
                </c:pt>
                <c:pt idx="234">
                  <c:v>249,0789</c:v>
                </c:pt>
                <c:pt idx="235">
                  <c:v>249,0789</c:v>
                </c:pt>
                <c:pt idx="236">
                  <c:v>50</c:v>
                </c:pt>
                <c:pt idx="237">
                  <c:v>55</c:v>
                </c:pt>
                <c:pt idx="238">
                  <c:v>56,8</c:v>
                </c:pt>
                <c:pt idx="239">
                  <c:v>20</c:v>
                </c:pt>
                <c:pt idx="240">
                  <c:v>72,641448</c:v>
                </c:pt>
                <c:pt idx="241">
                  <c:v>72,641448</c:v>
                </c:pt>
                <c:pt idx="243">
                  <c:v>43</c:v>
                </c:pt>
                <c:pt idx="244">
                  <c:v>30,335983</c:v>
                </c:pt>
                <c:pt idx="245">
                  <c:v>66,3</c:v>
                </c:pt>
                <c:pt idx="246">
                  <c:v>66,3</c:v>
                </c:pt>
                <c:pt idx="247">
                  <c:v>131</c:v>
                </c:pt>
                <c:pt idx="248">
                  <c:v>131</c:v>
                </c:pt>
                <c:pt idx="249">
                  <c:v>138</c:v>
                </c:pt>
                <c:pt idx="250">
                  <c:v>11,199547</c:v>
                </c:pt>
                <c:pt idx="251">
                  <c:v>12</c:v>
                </c:pt>
                <c:pt idx="252">
                  <c:v>15</c:v>
                </c:pt>
                <c:pt idx="253">
                  <c:v>29</c:v>
                </c:pt>
                <c:pt idx="254">
                  <c:v>29,5</c:v>
                </c:pt>
                <c:pt idx="255">
                  <c:v>15</c:v>
                </c:pt>
                <c:pt idx="256">
                  <c:v>20</c:v>
                </c:pt>
                <c:pt idx="257">
                  <c:v>18</c:v>
                </c:pt>
                <c:pt idx="258">
                  <c:v>27</c:v>
                </c:pt>
                <c:pt idx="259">
                  <c:v>?</c:v>
                </c:pt>
                <c:pt idx="260">
                  <c:v>10</c:v>
                </c:pt>
                <c:pt idx="261">
                  <c:v>40</c:v>
                </c:pt>
                <c:pt idx="262">
                  <c:v>15</c:v>
                </c:pt>
                <c:pt idx="263">
                  <c:v>117,4</c:v>
                </c:pt>
                <c:pt idx="264">
                  <c:v>117,4</c:v>
                </c:pt>
                <c:pt idx="265">
                  <c:v>8</c:v>
                </c:pt>
                <c:pt idx="266">
                  <c:v>18</c:v>
                </c:pt>
                <c:pt idx="267">
                  <c:v>20</c:v>
                </c:pt>
                <c:pt idx="268">
                  <c:v>70</c:v>
                </c:pt>
                <c:pt idx="269">
                  <c:v>56,1</c:v>
                </c:pt>
                <c:pt idx="270">
                  <c:v>320</c:v>
                </c:pt>
                <c:pt idx="271">
                  <c:v>338,2</c:v>
                </c:pt>
                <c:pt idx="272">
                  <c:v>51</c:v>
                </c:pt>
                <c:pt idx="273">
                  <c:v>51,639499</c:v>
                </c:pt>
                <c:pt idx="274">
                  <c:v>73,5</c:v>
                </c:pt>
                <c:pt idx="275">
                  <c:v>73,5</c:v>
                </c:pt>
                <c:pt idx="276">
                  <c:v>93,025149</c:v>
                </c:pt>
                <c:pt idx="277">
                  <c:v>93</c:v>
                </c:pt>
                <c:pt idx="278">
                  <c:v>7,800407</c:v>
                </c:pt>
                <c:pt idx="279">
                  <c:v>7,800407</c:v>
                </c:pt>
                <c:pt idx="280">
                  <c:v>15</c:v>
                </c:pt>
                <c:pt idx="281">
                  <c:v>15</c:v>
                </c:pt>
                <c:pt idx="282">
                  <c:v>35,161965</c:v>
                </c:pt>
                <c:pt idx="283">
                  <c:v>39</c:v>
                </c:pt>
                <c:pt idx="284">
                  <c:v>170</c:v>
                </c:pt>
                <c:pt idx="285">
                  <c:v>170</c:v>
                </c:pt>
                <c:pt idx="286">
                  <c:v>212</c:v>
                </c:pt>
                <c:pt idx="287">
                  <c:v>215,4</c:v>
                </c:pt>
                <c:pt idx="288">
                  <c:v>215,5</c:v>
                </c:pt>
                <c:pt idx="289">
                  <c:v>41,2</c:v>
                </c:pt>
                <c:pt idx="290">
                  <c:v>34,7</c:v>
                </c:pt>
                <c:pt idx="291">
                  <c:v>30</c:v>
                </c:pt>
                <c:pt idx="292">
                  <c:v>137</c:v>
                </c:pt>
                <c:pt idx="293">
                  <c:v>390</c:v>
                </c:pt>
                <c:pt idx="294">
                  <c:v>390</c:v>
                </c:pt>
                <c:pt idx="295">
                  <c:v>390</c:v>
                </c:pt>
                <c:pt idx="296">
                  <c:v>520</c:v>
                </c:pt>
                <c:pt idx="297">
                  <c:v>811</c:v>
                </c:pt>
                <c:pt idx="298">
                  <c:v>811</c:v>
                </c:pt>
                <c:pt idx="299">
                  <c:v>818,2002</c:v>
                </c:pt>
                <c:pt idx="300">
                  <c:v>818,2002</c:v>
                </c:pt>
                <c:pt idx="301">
                  <c:v>818,2002</c:v>
                </c:pt>
                <c:pt idx="302">
                  <c:v>230,6</c:v>
                </c:pt>
                <c:pt idx="303">
                  <c:v>230,6</c:v>
                </c:pt>
                <c:pt idx="304">
                  <c:v>100</c:v>
                </c:pt>
                <c:pt idx="305">
                  <c:v>105</c:v>
                </c:pt>
                <c:pt idx="306">
                  <c:v>44,5</c:v>
                </c:pt>
                <c:pt idx="307">
                  <c:v>118,8373</c:v>
                </c:pt>
                <c:pt idx="308">
                  <c:v>169,620138</c:v>
                </c:pt>
                <c:pt idx="309">
                  <c:v>52,668501</c:v>
                </c:pt>
                <c:pt idx="310">
                  <c:v>100,5</c:v>
                </c:pt>
                <c:pt idx="311">
                  <c:v>105,226894</c:v>
                </c:pt>
                <c:pt idx="312">
                  <c:v>165</c:v>
                </c:pt>
                <c:pt idx="313">
                  <c:v>45,207172</c:v>
                </c:pt>
                <c:pt idx="314">
                  <c:v>68,463146</c:v>
                </c:pt>
                <c:pt idx="315">
                  <c:v>500</c:v>
                </c:pt>
                <c:pt idx="316">
                  <c:v>500</c:v>
                </c:pt>
                <c:pt idx="317">
                  <c:v>520</c:v>
                </c:pt>
                <c:pt idx="318">
                  <c:v>520</c:v>
                </c:pt>
                <c:pt idx="319">
                  <c:v>45</c:v>
                </c:pt>
                <c:pt idx="320">
                  <c:v>78,485631</c:v>
                </c:pt>
                <c:pt idx="321">
                  <c:v>78,485631</c:v>
                </c:pt>
                <c:pt idx="322">
                  <c:v>80,169699</c:v>
                </c:pt>
                <c:pt idx="323">
                  <c:v>128,917401</c:v>
                </c:pt>
                <c:pt idx="324">
                  <c:v>210</c:v>
                </c:pt>
                <c:pt idx="325">
                  <c:v>406,631638</c:v>
                </c:pt>
                <c:pt idx="326">
                  <c:v>406,631638</c:v>
                </c:pt>
                <c:pt idx="327">
                  <c:v>406,631638</c:v>
                </c:pt>
                <c:pt idx="328">
                  <c:v>406,631638</c:v>
                </c:pt>
                <c:pt idx="329">
                  <c:v>406,631638</c:v>
                </c:pt>
                <c:pt idx="330">
                  <c:v>406,631638</c:v>
                </c:pt>
                <c:pt idx="331">
                  <c:v>406,631638</c:v>
                </c:pt>
                <c:pt idx="332">
                  <c:v>406,631638</c:v>
                </c:pt>
                <c:pt idx="333">
                  <c:v>406,631638</c:v>
                </c:pt>
                <c:pt idx="334">
                  <c:v>71,1</c:v>
                </c:pt>
                <c:pt idx="335">
                  <c:v>48,866562</c:v>
                </c:pt>
                <c:pt idx="336">
                  <c:v>54,642855</c:v>
                </c:pt>
                <c:pt idx="337">
                  <c:v>54,642855</c:v>
                </c:pt>
                <c:pt idx="338">
                  <c:v>144,245899</c:v>
                </c:pt>
                <c:pt idx="339">
                  <c:v>152,25149</c:v>
                </c:pt>
                <c:pt idx="340">
                  <c:v>152,25149</c:v>
                </c:pt>
                <c:pt idx="341">
                  <c:v>48,259987</c:v>
                </c:pt>
                <c:pt idx="342">
                  <c:v>40,193963</c:v>
                </c:pt>
                <c:pt idx="343">
                  <c:v>40,193963</c:v>
                </c:pt>
                <c:pt idx="344">
                  <c:v>305,3223</c:v>
                </c:pt>
                <c:pt idx="345">
                  <c:v>305,3223</c:v>
                </c:pt>
                <c:pt idx="346">
                  <c:v>90,5193</c:v>
                </c:pt>
                <c:pt idx="347">
                  <c:v>212,339387</c:v>
                </c:pt>
                <c:pt idx="348">
                  <c:v>429,258</c:v>
                </c:pt>
                <c:pt idx="349">
                  <c:v>436,1485</c:v>
                </c:pt>
                <c:pt idx="350">
                  <c:v>30</c:v>
                </c:pt>
                <c:pt idx="351">
                  <c:v>125</c:v>
                </c:pt>
                <c:pt idx="352">
                  <c:v>125</c:v>
                </c:pt>
                <c:pt idx="353">
                  <c:v>125</c:v>
                </c:pt>
                <c:pt idx="354">
                  <c:v>125</c:v>
                </c:pt>
                <c:pt idx="355">
                  <c:v>125</c:v>
                </c:pt>
                <c:pt idx="356">
                  <c:v>125</c:v>
                </c:pt>
                <c:pt idx="357">
                  <c:v>125</c:v>
                </c:pt>
                <c:pt idx="358">
                  <c:v>125</c:v>
                </c:pt>
                <c:pt idx="359">
                  <c:v>136,8673</c:v>
                </c:pt>
                <c:pt idx="360">
                  <c:v>12,6</c:v>
                </c:pt>
                <c:pt idx="361">
                  <c:v>37,551211</c:v>
                </c:pt>
                <c:pt idx="362">
                  <c:v>166,783099</c:v>
                </c:pt>
                <c:pt idx="363">
                  <c:v>380,765946</c:v>
                </c:pt>
                <c:pt idx="364">
                  <c:v>1205</c:v>
                </c:pt>
                <c:pt idx="365">
                  <c:v>1258,5</c:v>
                </c:pt>
                <c:pt idx="366">
                  <c:v>1575</c:v>
                </c:pt>
                <c:pt idx="367">
                  <c:v>1578,147664</c:v>
                </c:pt>
                <c:pt idx="368">
                  <c:v>1578,147664</c:v>
                </c:pt>
                <c:pt idx="369">
                  <c:v>94,455231</c:v>
                </c:pt>
                <c:pt idx="370">
                  <c:v>160</c:v>
                </c:pt>
                <c:pt idx="371">
                  <c:v>165</c:v>
                </c:pt>
                <c:pt idx="372">
                  <c:v>214,423401</c:v>
                </c:pt>
                <c:pt idx="373">
                  <c:v>55</c:v>
                </c:pt>
                <c:pt idx="374">
                  <c:v>39,6554</c:v>
                </c:pt>
                <c:pt idx="375">
                  <c:v>121</c:v>
                </c:pt>
                <c:pt idx="376">
                  <c:v>60</c:v>
                </c:pt>
                <c:pt idx="377">
                  <c:v>69,2</c:v>
                </c:pt>
                <c:pt idx="378">
                  <c:v>157,016901</c:v>
                </c:pt>
                <c:pt idx="379">
                  <c:v>232,9078</c:v>
                </c:pt>
                <c:pt idx="380">
                  <c:v>121,801999</c:v>
                </c:pt>
                <c:pt idx="381">
                  <c:v>306,558402</c:v>
                </c:pt>
                <c:pt idx="382">
                  <c:v>322,9</c:v>
                </c:pt>
                <c:pt idx="383">
                  <c:v>322,9</c:v>
                </c:pt>
                <c:pt idx="384">
                  <c:v>54,9515</c:v>
                </c:pt>
                <c:pt idx="385">
                  <c:v>54,9515</c:v>
                </c:pt>
                <c:pt idx="386">
                  <c:v>155</c:v>
                </c:pt>
                <c:pt idx="387">
                  <c:v>198,311699</c:v>
                </c:pt>
                <c:pt idx="388">
                  <c:v>634,738701</c:v>
                </c:pt>
                <c:pt idx="389">
                  <c:v>632,590372</c:v>
                </c:pt>
                <c:pt idx="390">
                  <c:v>727,255646</c:v>
                </c:pt>
                <c:pt idx="391">
                  <c:v>800</c:v>
                </c:pt>
                <c:pt idx="392">
                  <c:v>804,8996</c:v>
                </c:pt>
                <c:pt idx="393">
                  <c:v>153,3042</c:v>
                </c:pt>
                <c:pt idx="394">
                  <c:v>75,6737</c:v>
                </c:pt>
                <c:pt idx="395">
                  <c:v>58,2</c:v>
                </c:pt>
                <c:pt idx="396">
                  <c:v>38</c:v>
                </c:pt>
                <c:pt idx="397">
                  <c:v>36,8</c:v>
                </c:pt>
                <c:pt idx="398">
                  <c:v>~150</c:v>
                </c:pt>
                <c:pt idx="399">
                  <c:v>153,246198</c:v>
                </c:pt>
                <c:pt idx="400">
                  <c:v>153,246198</c:v>
                </c:pt>
                <c:pt idx="401">
                  <c:v>205</c:v>
                </c:pt>
                <c:pt idx="402">
                  <c:v>205</c:v>
                </c:pt>
                <c:pt idx="403">
                  <c:v>276,420976</c:v>
                </c:pt>
                <c:pt idx="404">
                  <c:v>276,420976</c:v>
                </c:pt>
                <c:pt idx="405">
                  <c:v>316,4</c:v>
                </c:pt>
                <c:pt idx="406">
                  <c:v>316,4</c:v>
                </c:pt>
                <c:pt idx="407">
                  <c:v>41,81824</c:v>
                </c:pt>
                <c:pt idx="408">
                  <c:v>41,81824</c:v>
                </c:pt>
                <c:pt idx="409">
                  <c:v>47,786553</c:v>
                </c:pt>
                <c:pt idx="410">
                  <c:v>~600</c:v>
                </c:pt>
                <c:pt idx="411">
                  <c:v>669,3</c:v>
                </c:pt>
                <c:pt idx="412">
                  <c:v>44,461336</c:v>
                </c:pt>
                <c:pt idx="413">
                  <c:v>119,2</c:v>
                </c:pt>
                <c:pt idx="414">
                  <c:v>119,2</c:v>
                </c:pt>
                <c:pt idx="415">
                  <c:v>415</c:v>
                </c:pt>
                <c:pt idx="416">
                  <c:v>~90</c:v>
                </c:pt>
                <c:pt idx="417">
                  <c:v>132,418902</c:v>
                </c:pt>
                <c:pt idx="418">
                  <c:v>132,418902</c:v>
                </c:pt>
                <c:pt idx="419">
                  <c:v>482,3162</c:v>
                </c:pt>
                <c:pt idx="420">
                  <c:v>482,3162</c:v>
                </c:pt>
                <c:pt idx="421">
                  <c:v>482,3162</c:v>
                </c:pt>
                <c:pt idx="422">
                  <c:v>482,3162</c:v>
                </c:pt>
                <c:pt idx="423">
                  <c:v>482,3162</c:v>
                </c:pt>
                <c:pt idx="424">
                  <c:v>482,3162</c:v>
                </c:pt>
                <c:pt idx="425">
                  <c:v>482,3162</c:v>
                </c:pt>
                <c:pt idx="426">
                  <c:v>482,3162</c:v>
                </c:pt>
                <c:pt idx="427">
                  <c:v>482,3162</c:v>
                </c:pt>
                <c:pt idx="428">
                  <c:v>85</c:v>
                </c:pt>
                <c:pt idx="429">
                  <c:v>~15</c:v>
                </c:pt>
                <c:pt idx="430">
                  <c:v>78</c:v>
                </c:pt>
                <c:pt idx="431">
                  <c:v>78</c:v>
                </c:pt>
                <c:pt idx="432">
                  <c:v>93,230386</c:v>
                </c:pt>
                <c:pt idx="433">
                  <c:v>93,230386</c:v>
                </c:pt>
                <c:pt idx="434">
                  <c:v>~70</c:v>
                </c:pt>
                <c:pt idx="435">
                  <c:v>34,803512</c:v>
                </c:pt>
                <c:pt idx="436">
                  <c:v>34,803512</c:v>
                </c:pt>
                <c:pt idx="437">
                  <c:v>34,803512</c:v>
                </c:pt>
                <c:pt idx="438">
                  <c:v>107,550388</c:v>
                </c:pt>
                <c:pt idx="439">
                  <c:v>107,550388</c:v>
                </c:pt>
                <c:pt idx="440">
                  <c:v>107,550388</c:v>
                </c:pt>
                <c:pt idx="441">
                  <c:v>62,614271</c:v>
                </c:pt>
                <c:pt idx="442">
                  <c:v>62,614271</c:v>
                </c:pt>
                <c:pt idx="443">
                  <c:v>9,5</c:v>
                </c:pt>
                <c:pt idx="444">
                  <c:v>40</c:v>
                </c:pt>
                <c:pt idx="445">
                  <c:v>105,1</c:v>
                </c:pt>
                <c:pt idx="446">
                  <c:v>~120</c:v>
                </c:pt>
                <c:pt idx="447">
                  <c:v>16,9</c:v>
                </c:pt>
                <c:pt idx="448">
                  <c:v>56,1</c:v>
                </c:pt>
                <c:pt idx="449">
                  <c:v>141,575702</c:v>
                </c:pt>
                <c:pt idx="450">
                  <c:v>~150</c:v>
                </c:pt>
                <c:pt idx="451">
                  <c:v>567</c:v>
                </c:pt>
                <c:pt idx="452">
                  <c:v>567</c:v>
                </c:pt>
                <c:pt idx="453">
                  <c:v>831</c:v>
                </c:pt>
                <c:pt idx="454">
                  <c:v>831</c:v>
                </c:pt>
                <c:pt idx="455">
                  <c:v>2655,8573</c:v>
                </c:pt>
                <c:pt idx="456">
                  <c:v>2655,8573</c:v>
                </c:pt>
                <c:pt idx="457">
                  <c:v>70,724257</c:v>
                </c:pt>
                <c:pt idx="458">
                  <c:v>~105</c:v>
                </c:pt>
                <c:pt idx="459">
                  <c:v>106,5623</c:v>
                </c:pt>
                <c:pt idx="460">
                  <c:v>35</c:v>
                </c:pt>
                <c:pt idx="461">
                  <c:v>80</c:v>
                </c:pt>
                <c:pt idx="462">
                  <c:v>91,961965</c:v>
                </c:pt>
                <c:pt idx="463">
                  <c:v>91,961965</c:v>
                </c:pt>
                <c:pt idx="464">
                  <c:v>469,656625</c:v>
                </c:pt>
                <c:pt idx="465">
                  <c:v>590</c:v>
                </c:pt>
                <c:pt idx="466">
                  <c:v>648,469093</c:v>
                </c:pt>
                <c:pt idx="467">
                  <c:v>662,659772</c:v>
                </c:pt>
                <c:pt idx="468">
                  <c:v>662,659772</c:v>
                </c:pt>
                <c:pt idx="469">
                  <c:v>38,048048</c:v>
                </c:pt>
                <c:pt idx="470">
                  <c:v>~40</c:v>
                </c:pt>
                <c:pt idx="471">
                  <c:v>48</c:v>
                </c:pt>
                <c:pt idx="472">
                  <c:v>80</c:v>
                </c:pt>
                <c:pt idx="473">
                  <c:v>136,6342</c:v>
                </c:pt>
                <c:pt idx="474">
                  <c:v>136,6342</c:v>
                </c:pt>
                <c:pt idx="475">
                  <c:v>136,6342</c:v>
                </c:pt>
                <c:pt idx="476">
                  <c:v>136,6342</c:v>
                </c:pt>
                <c:pt idx="477">
                  <c:v>136,6342</c:v>
                </c:pt>
                <c:pt idx="478">
                  <c:v>136,6342</c:v>
                </c:pt>
                <c:pt idx="479">
                  <c:v>136,6342</c:v>
                </c:pt>
                <c:pt idx="480">
                  <c:v>136,6342</c:v>
                </c:pt>
                <c:pt idx="481">
                  <c:v>813,914602</c:v>
                </c:pt>
                <c:pt idx="482">
                  <c:v>15</c:v>
                </c:pt>
                <c:pt idx="483">
                  <c:v>111,87785</c:v>
                </c:pt>
                <c:pt idx="484">
                  <c:v>203,222699</c:v>
                </c:pt>
                <c:pt idx="485">
                  <c:v>203,222699</c:v>
                </c:pt>
                <c:pt idx="486">
                  <c:v>74,133137</c:v>
                </c:pt>
                <c:pt idx="487">
                  <c:v>117,916613</c:v>
                </c:pt>
                <c:pt idx="488">
                  <c:v>117,916613</c:v>
                </c:pt>
                <c:pt idx="489">
                  <c:v>239,893201</c:v>
                </c:pt>
                <c:pt idx="490">
                  <c:v>57,9395</c:v>
                </c:pt>
                <c:pt idx="491">
                  <c:v>57,9395</c:v>
                </c:pt>
                <c:pt idx="492">
                  <c:v>144,200812</c:v>
                </c:pt>
                <c:pt idx="493">
                  <c:v>262,2</c:v>
                </c:pt>
                <c:pt idx="494">
                  <c:v>262,2</c:v>
                </c:pt>
                <c:pt idx="495">
                  <c:v>262,2</c:v>
                </c:pt>
                <c:pt idx="496">
                  <c:v>42,867854</c:v>
                </c:pt>
                <c:pt idx="497">
                  <c:v>42,867854</c:v>
                </c:pt>
                <c:pt idx="498">
                  <c:v>42,867854</c:v>
                </c:pt>
                <c:pt idx="499">
                  <c:v>190</c:v>
                </c:pt>
                <c:pt idx="500">
                  <c:v>190</c:v>
                </c:pt>
                <c:pt idx="501">
                  <c:v>~50</c:v>
                </c:pt>
                <c:pt idx="502">
                  <c:v>28,5</c:v>
                </c:pt>
                <c:pt idx="503">
                  <c:v>28,5</c:v>
                </c:pt>
                <c:pt idx="504">
                  <c:v>201,358109</c:v>
                </c:pt>
                <c:pt idx="505">
                  <c:v>201,358109</c:v>
                </c:pt>
                <c:pt idx="506">
                  <c:v>201,358109</c:v>
                </c:pt>
                <c:pt idx="507">
                  <c:v>201,358109</c:v>
                </c:pt>
                <c:pt idx="508">
                  <c:v>268,131611</c:v>
                </c:pt>
                <c:pt idx="509">
                  <c:v>65,3</c:v>
                </c:pt>
                <c:pt idx="510">
                  <c:v>65,3</c:v>
                </c:pt>
                <c:pt idx="511">
                  <c:v>30</c:v>
                </c:pt>
                <c:pt idx="512">
                  <c:v>35</c:v>
                </c:pt>
                <c:pt idx="513">
                  <c:v>82,082691</c:v>
                </c:pt>
                <c:pt idx="514">
                  <c:v>52</c:v>
                </c:pt>
                <c:pt idx="515">
                  <c:v>17,830834</c:v>
                </c:pt>
                <c:pt idx="516">
                  <c:v>54,8</c:v>
                </c:pt>
                <c:pt idx="517">
                  <c:v>60</c:v>
                </c:pt>
                <c:pt idx="518">
                  <c:v>312,9</c:v>
                </c:pt>
                <c:pt idx="519">
                  <c:v>312,9</c:v>
                </c:pt>
                <c:pt idx="520">
                  <c:v>47,2</c:v>
                </c:pt>
                <c:pt idx="521">
                  <c:v>48</c:v>
                </c:pt>
                <c:pt idx="522">
                  <c:v>70</c:v>
                </c:pt>
                <c:pt idx="523">
                  <c:v>57,557235</c:v>
                </c:pt>
                <c:pt idx="524">
                  <c:v>70</c:v>
                </c:pt>
                <c:pt idx="525">
                  <c:v>70</c:v>
                </c:pt>
                <c:pt idx="526">
                  <c:v>379,774604</c:v>
                </c:pt>
                <c:pt idx="527">
                  <c:v>379,774604</c:v>
                </c:pt>
                <c:pt idx="528">
                  <c:v>580</c:v>
                </c:pt>
                <c:pt idx="529">
                  <c:v>580</c:v>
                </c:pt>
                <c:pt idx="530">
                  <c:v>1444,6734</c:v>
                </c:pt>
                <c:pt idx="531">
                  <c:v>1444,6734</c:v>
                </c:pt>
                <c:pt idx="532">
                  <c:v>1728,491976</c:v>
                </c:pt>
                <c:pt idx="533">
                  <c:v>1728,491976</c:v>
                </c:pt>
                <c:pt idx="534">
                  <c:v>2076,023191</c:v>
                </c:pt>
                <c:pt idx="535">
                  <c:v>5344,402232</c:v>
                </c:pt>
                <c:pt idx="536">
                  <c:v>5344,402232</c:v>
                </c:pt>
                <c:pt idx="537">
                  <c:v>78,156</c:v>
                </c:pt>
                <c:pt idx="538">
                  <c:v>78,156</c:v>
                </c:pt>
                <c:pt idx="539">
                  <c:v>155</c:v>
                </c:pt>
                <c:pt idx="540">
                  <c:v>191,442941</c:v>
                </c:pt>
                <c:pt idx="541">
                  <c:v>200</c:v>
                </c:pt>
                <c:pt idx="542">
                  <c:v>264,5326</c:v>
                </c:pt>
                <c:pt idx="543">
                  <c:v>264,5326</c:v>
                </c:pt>
                <c:pt idx="544">
                  <c:v>20</c:v>
                </c:pt>
                <c:pt idx="545">
                  <c:v>260</c:v>
                </c:pt>
                <c:pt idx="546">
                  <c:v>260</c:v>
                </c:pt>
                <c:pt idx="547">
                  <c:v>101,8</c:v>
                </c:pt>
                <c:pt idx="548">
                  <c:v>101,8</c:v>
                </c:pt>
                <c:pt idx="549">
                  <c:v>283,623901</c:v>
                </c:pt>
                <c:pt idx="550">
                  <c:v>30</c:v>
                </c:pt>
                <c:pt idx="551">
                  <c:v>38,598332</c:v>
                </c:pt>
                <c:pt idx="552">
                  <c:v>23,3</c:v>
                </c:pt>
                <c:pt idx="553">
                  <c:v>20</c:v>
                </c:pt>
                <c:pt idx="554">
                  <c:v>78</c:v>
                </c:pt>
                <c:pt idx="555">
                  <c:v>70</c:v>
                </c:pt>
                <c:pt idx="556">
                  <c:v>291,817245</c:v>
                </c:pt>
                <c:pt idx="557">
                  <c:v>15</c:v>
                </c:pt>
                <c:pt idx="558">
                  <c:v>15</c:v>
                </c:pt>
                <c:pt idx="559">
                  <c:v>30</c:v>
                </c:pt>
                <c:pt idx="560">
                  <c:v>49,5</c:v>
                </c:pt>
                <c:pt idx="561">
                  <c:v>105</c:v>
                </c:pt>
                <c:pt idx="562">
                  <c:v>263,444666</c:v>
                </c:pt>
                <c:pt idx="563">
                  <c:v>263,444666</c:v>
                </c:pt>
                <c:pt idx="564">
                  <c:v>263,444666</c:v>
                </c:pt>
                <c:pt idx="565">
                  <c:v>55,4</c:v>
                </c:pt>
                <c:pt idx="566">
                  <c:v>67,300224</c:v>
                </c:pt>
                <c:pt idx="567">
                  <c:v>198,532702</c:v>
                </c:pt>
                <c:pt idx="568">
                  <c:v>596,171727</c:v>
                </c:pt>
                <c:pt idx="569">
                  <c:v>596,171727</c:v>
                </c:pt>
                <c:pt idx="570">
                  <c:v>604,610793</c:v>
                </c:pt>
                <c:pt idx="571">
                  <c:v>1046,8961</c:v>
                </c:pt>
                <c:pt idx="572">
                  <c:v>1046,8961</c:v>
                </c:pt>
                <c:pt idx="573">
                  <c:v>2958</c:v>
                </c:pt>
                <c:pt idx="574">
                  <c:v>40,698702</c:v>
                </c:pt>
                <c:pt idx="575">
                  <c:v>40,698702</c:v>
                </c:pt>
                <c:pt idx="576">
                  <c:v>31,8</c:v>
                </c:pt>
                <c:pt idx="577">
                  <c:v>35,473942</c:v>
                </c:pt>
                <c:pt idx="578">
                  <c:v>48,730601</c:v>
                </c:pt>
                <c:pt idx="579">
                  <c:v>48,730601</c:v>
                </c:pt>
                <c:pt idx="580">
                  <c:v>25</c:v>
                </c:pt>
                <c:pt idx="581">
                  <c:v>184,1288</c:v>
                </c:pt>
                <c:pt idx="582">
                  <c:v>184,1288</c:v>
                </c:pt>
                <c:pt idx="583">
                  <c:v>184,1288</c:v>
                </c:pt>
                <c:pt idx="584">
                  <c:v>184,1288</c:v>
                </c:pt>
                <c:pt idx="585">
                  <c:v>184,1288</c:v>
                </c:pt>
                <c:pt idx="586">
                  <c:v>184,1288</c:v>
                </c:pt>
                <c:pt idx="587">
                  <c:v>184,1288</c:v>
                </c:pt>
                <c:pt idx="588">
                  <c:v>184,1288</c:v>
                </c:pt>
                <c:pt idx="589">
                  <c:v>4</c:v>
                </c:pt>
                <c:pt idx="590">
                  <c:v>122,7</c:v>
                </c:pt>
                <c:pt idx="591">
                  <c:v>122,7</c:v>
                </c:pt>
                <c:pt idx="592">
                  <c:v>616,563767</c:v>
                </c:pt>
                <c:pt idx="593">
                  <c:v>1881,240599</c:v>
                </c:pt>
                <c:pt idx="594">
                  <c:v>1881,240599</c:v>
                </c:pt>
                <c:pt idx="595">
                  <c:v>25</c:v>
                </c:pt>
                <c:pt idx="596">
                  <c:v>49</c:v>
                </c:pt>
                <c:pt idx="597">
                  <c:v>49</c:v>
                </c:pt>
                <c:pt idx="598">
                  <c:v>90,941873</c:v>
                </c:pt>
                <c:pt idx="599">
                  <c:v>5</c:v>
                </c:pt>
                <c:pt idx="600">
                  <c:v>59</c:v>
                </c:pt>
                <c:pt idx="601">
                  <c:v>51</c:v>
                </c:pt>
                <c:pt idx="602">
                  <c:v>160</c:v>
                </c:pt>
                <c:pt idx="603">
                  <c:v>160</c:v>
                </c:pt>
                <c:pt idx="604">
                  <c:v>160</c:v>
                </c:pt>
                <c:pt idx="605">
                  <c:v>165</c:v>
                </c:pt>
                <c:pt idx="606">
                  <c:v>230</c:v>
                </c:pt>
                <c:pt idx="607">
                  <c:v>34,6</c:v>
                </c:pt>
                <c:pt idx="608">
                  <c:v>34,6</c:v>
                </c:pt>
                <c:pt idx="609">
                  <c:v>44,8</c:v>
                </c:pt>
                <c:pt idx="610">
                  <c:v>44,8</c:v>
                </c:pt>
                <c:pt idx="611">
                  <c:v>17,895993</c:v>
                </c:pt>
                <c:pt idx="612">
                  <c:v>45,4</c:v>
                </c:pt>
                <c:pt idx="613">
                  <c:v>52,9</c:v>
                </c:pt>
                <c:pt idx="614">
                  <c:v>52,9</c:v>
                </c:pt>
                <c:pt idx="615">
                  <c:v>15</c:v>
                </c:pt>
                <c:pt idx="616">
                  <c:v>26</c:v>
                </c:pt>
                <c:pt idx="617">
                  <c:v>40,23232</c:v>
                </c:pt>
                <c:pt idx="618">
                  <c:v>21,139111</c:v>
                </c:pt>
                <c:pt idx="619">
                  <c:v>56,032757</c:v>
                </c:pt>
                <c:pt idx="620">
                  <c:v>279,739035</c:v>
                </c:pt>
                <c:pt idx="621">
                  <c:v>379,467072</c:v>
                </c:pt>
                <c:pt idx="622">
                  <c:v>21,226348</c:v>
                </c:pt>
                <c:pt idx="623">
                  <c:v>15</c:v>
                </c:pt>
                <c:pt idx="624">
                  <c:v>60</c:v>
                </c:pt>
                <c:pt idx="625">
                  <c:v>65,336277</c:v>
                </c:pt>
                <c:pt idx="627">
                  <c:v>80,6</c:v>
                </c:pt>
                <c:pt idx="628">
                  <c:v>202,1</c:v>
                </c:pt>
                <c:pt idx="629">
                  <c:v>40</c:v>
                </c:pt>
                <c:pt idx="630">
                  <c:v>332,5</c:v>
                </c:pt>
                <c:pt idx="631">
                  <c:v>400</c:v>
                </c:pt>
                <c:pt idx="632">
                  <c:v>400</c:v>
                </c:pt>
                <c:pt idx="633">
                  <c:v>680</c:v>
                </c:pt>
                <c:pt idx="634">
                  <c:v>680</c:v>
                </c:pt>
                <c:pt idx="635">
                  <c:v>680</c:v>
                </c:pt>
                <c:pt idx="636">
                  <c:v>680</c:v>
                </c:pt>
                <c:pt idx="637">
                  <c:v>680</c:v>
                </c:pt>
                <c:pt idx="638">
                  <c:v>680</c:v>
                </c:pt>
                <c:pt idx="639">
                  <c:v>680</c:v>
                </c:pt>
                <c:pt idx="640">
                  <c:v>680</c:v>
                </c:pt>
                <c:pt idx="641">
                  <c:v>12,4</c:v>
                </c:pt>
                <c:pt idx="642">
                  <c:v>47,2</c:v>
                </c:pt>
                <c:pt idx="643">
                  <c:v>60,189107</c:v>
                </c:pt>
                <c:pt idx="644">
                  <c:v>21,3</c:v>
                </c:pt>
                <c:pt idx="645">
                  <c:v>84</c:v>
                </c:pt>
                <c:pt idx="646">
                  <c:v>186,446101</c:v>
                </c:pt>
                <c:pt idx="647">
                  <c:v>186,446101</c:v>
                </c:pt>
                <c:pt idx="648">
                  <c:v>32</c:v>
                </c:pt>
                <c:pt idx="649">
                  <c:v>50</c:v>
                </c:pt>
                <c:pt idx="650">
                  <c:v>38,973347</c:v>
                </c:pt>
                <c:pt idx="651">
                  <c:v>164,385237</c:v>
                </c:pt>
                <c:pt idx="652">
                  <c:v>533,4212</c:v>
                </c:pt>
                <c:pt idx="653">
                  <c:v>20</c:v>
                </c:pt>
                <c:pt idx="654">
                  <c:v>84</c:v>
                </c:pt>
                <c:pt idx="655">
                  <c:v>116,1</c:v>
                </c:pt>
                <c:pt idx="656">
                  <c:v>40</c:v>
                </c:pt>
                <c:pt idx="657">
                  <c:v>40</c:v>
                </c:pt>
                <c:pt idx="658">
                  <c:v>40</c:v>
                </c:pt>
                <c:pt idx="659">
                  <c:v>71,1659</c:v>
                </c:pt>
                <c:pt idx="660">
                  <c:v>180</c:v>
                </c:pt>
                <c:pt idx="661">
                  <c:v>183,8</c:v>
                </c:pt>
                <c:pt idx="662">
                  <c:v>70</c:v>
                </c:pt>
                <c:pt idx="663">
                  <c:v>31,9</c:v>
                </c:pt>
                <c:pt idx="664">
                  <c:v>56</c:v>
                </c:pt>
                <c:pt idx="665">
                  <c:v>56</c:v>
                </c:pt>
                <c:pt idx="666">
                  <c:v>56</c:v>
                </c:pt>
                <c:pt idx="667">
                  <c:v>56</c:v>
                </c:pt>
                <c:pt idx="668">
                  <c:v>21</c:v>
                </c:pt>
                <c:pt idx="669">
                  <c:v>7,8</c:v>
                </c:pt>
                <c:pt idx="670">
                  <c:v>60</c:v>
                </c:pt>
                <c:pt idx="671">
                  <c:v>60</c:v>
                </c:pt>
                <c:pt idx="672">
                  <c:v>51</c:v>
                </c:pt>
                <c:pt idx="673">
                  <c:v>75,054</c:v>
                </c:pt>
                <c:pt idx="674">
                  <c:v>30</c:v>
                </c:pt>
                <c:pt idx="675">
                  <c:v>173,973301</c:v>
                </c:pt>
                <c:pt idx="676">
                  <c:v>405,106628</c:v>
                </c:pt>
                <c:pt idx="677">
                  <c:v>425</c:v>
                </c:pt>
                <c:pt idx="678">
                  <c:v>520,370224</c:v>
                </c:pt>
                <c:pt idx="679">
                  <c:v>520,370224</c:v>
                </c:pt>
                <c:pt idx="680">
                  <c:v>1810</c:v>
                </c:pt>
                <c:pt idx="681">
                  <c:v>1810</c:v>
                </c:pt>
                <c:pt idx="682">
                  <c:v>1820</c:v>
                </c:pt>
                <c:pt idx="683">
                  <c:v>95,724919</c:v>
                </c:pt>
                <c:pt idx="684">
                  <c:v>99</c:v>
                </c:pt>
                <c:pt idx="685">
                  <c:v>124,2708</c:v>
                </c:pt>
                <c:pt idx="686">
                  <c:v>180</c:v>
                </c:pt>
                <c:pt idx="687">
                  <c:v>185</c:v>
                </c:pt>
                <c:pt idx="688">
                  <c:v>190</c:v>
                </c:pt>
                <c:pt idx="689">
                  <c:v>190</c:v>
                </c:pt>
                <c:pt idx="690">
                  <c:v>190</c:v>
                </c:pt>
                <c:pt idx="691">
                  <c:v>70,4</c:v>
                </c:pt>
                <c:pt idx="692">
                  <c:v>465</c:v>
                </c:pt>
                <c:pt idx="693">
                  <c:v>470</c:v>
                </c:pt>
                <c:pt idx="694">
                  <c:v>470</c:v>
                </c:pt>
                <c:pt idx="695">
                  <c:v>470</c:v>
                </c:pt>
                <c:pt idx="696">
                  <c:v>590</c:v>
                </c:pt>
                <c:pt idx="697">
                  <c:v>596</c:v>
                </c:pt>
                <c:pt idx="698">
                  <c:v>113</c:v>
                </c:pt>
                <c:pt idx="699">
                  <c:v>113</c:v>
                </c:pt>
                <c:pt idx="700">
                  <c:v>29,5</c:v>
                </c:pt>
                <c:pt idx="701">
                  <c:v>74</c:v>
                </c:pt>
                <c:pt idx="702">
                  <c:v>74</c:v>
                </c:pt>
                <c:pt idx="703">
                  <c:v>36,662712</c:v>
                </c:pt>
                <c:pt idx="704">
                  <c:v>36,662712</c:v>
                </c:pt>
                <c:pt idx="705">
                  <c:v>410</c:v>
                </c:pt>
                <c:pt idx="706">
                  <c:v>425</c:v>
                </c:pt>
                <c:pt idx="707">
                  <c:v>54,0878</c:v>
                </c:pt>
                <c:pt idx="708">
                  <c:v>54,0878</c:v>
                </c:pt>
                <c:pt idx="709">
                  <c:v>54,0878</c:v>
                </c:pt>
                <c:pt idx="710">
                  <c:v>90</c:v>
                </c:pt>
                <c:pt idx="711">
                  <c:v>90</c:v>
                </c:pt>
                <c:pt idx="712">
                  <c:v>90</c:v>
                </c:pt>
                <c:pt idx="713">
                  <c:v>68,6</c:v>
                </c:pt>
                <c:pt idx="714">
                  <c:v>43,7</c:v>
                </c:pt>
                <c:pt idx="715">
                  <c:v>50</c:v>
                </c:pt>
                <c:pt idx="716">
                  <c:v>97,5</c:v>
                </c:pt>
                <c:pt idx="717">
                  <c:v>17</c:v>
                </c:pt>
                <c:pt idx="718">
                  <c:v>17</c:v>
                </c:pt>
                <c:pt idx="719">
                  <c:v>17</c:v>
                </c:pt>
                <c:pt idx="720">
                  <c:v>17</c:v>
                </c:pt>
                <c:pt idx="721">
                  <c:v>7</c:v>
                </c:pt>
                <c:pt idx="722">
                  <c:v>10</c:v>
                </c:pt>
                <c:pt idx="723">
                  <c:v>10</c:v>
                </c:pt>
                <c:pt idx="724">
                  <c:v>46,214301</c:v>
                </c:pt>
                <c:pt idx="725">
                  <c:v>12</c:v>
                </c:pt>
                <c:pt idx="726">
                  <c:v>10</c:v>
                </c:pt>
                <c:pt idx="727">
                  <c:v>12</c:v>
                </c:pt>
                <c:pt idx="728">
                  <c:v>11</c:v>
                </c:pt>
                <c:pt idx="729">
                  <c:v>46,6</c:v>
                </c:pt>
                <c:pt idx="730">
                  <c:v>68</c:v>
                </c:pt>
                <c:pt idx="731">
                  <c:v>68</c:v>
                </c:pt>
                <c:pt idx="732">
                  <c:v>45</c:v>
                </c:pt>
                <c:pt idx="733">
                  <c:v>99,404779</c:v>
                </c:pt>
                <c:pt idx="734">
                  <c:v>198,7</c:v>
                </c:pt>
                <c:pt idx="735">
                  <c:v>198,7</c:v>
                </c:pt>
                <c:pt idx="736">
                  <c:v>198,7</c:v>
                </c:pt>
                <c:pt idx="737">
                  <c:v>45</c:v>
                </c:pt>
                <c:pt idx="738">
                  <c:v>51,48142</c:v>
                </c:pt>
                <c:pt idx="739">
                  <c:v>305</c:v>
                </c:pt>
                <c:pt idx="740">
                  <c:v>60</c:v>
                </c:pt>
                <c:pt idx="741">
                  <c:v>77,1</c:v>
                </c:pt>
                <c:pt idx="742">
                  <c:v>77,1</c:v>
                </c:pt>
                <c:pt idx="743">
                  <c:v>60</c:v>
                </c:pt>
                <c:pt idx="744">
                  <c:v>8</c:v>
                </c:pt>
                <c:pt idx="745">
                  <c:v>44,495845</c:v>
                </c:pt>
                <c:pt idx="746">
                  <c:v>18,2</c:v>
                </c:pt>
                <c:pt idx="747">
                  <c:v>18,2</c:v>
                </c:pt>
                <c:pt idx="748">
                  <c:v>46</c:v>
                </c:pt>
                <c:pt idx="749">
                  <c:v>96,62366</c:v>
                </c:pt>
                <c:pt idx="750">
                  <c:v>96,62366</c:v>
                </c:pt>
                <c:pt idx="751">
                  <c:v>96,62366</c:v>
                </c:pt>
                <c:pt idx="752">
                  <c:v>93,786518</c:v>
                </c:pt>
                <c:pt idx="753">
                  <c:v>105</c:v>
                </c:pt>
                <c:pt idx="754">
                  <c:v>105</c:v>
                </c:pt>
                <c:pt idx="755">
                  <c:v>90</c:v>
                </c:pt>
                <c:pt idx="756">
                  <c:v>96</c:v>
                </c:pt>
                <c:pt idx="757">
                  <c:v>8</c:v>
                </c:pt>
                <c:pt idx="758">
                  <c:v>36,435569</c:v>
                </c:pt>
                <c:pt idx="759">
                  <c:v>111</c:v>
                </c:pt>
                <c:pt idx="760">
                  <c:v>167,1</c:v>
                </c:pt>
                <c:pt idx="761">
                  <c:v>167,1</c:v>
                </c:pt>
              </c:strCache>
            </c:strRef>
          </c:xVal>
          <c:yVal>
            <c:numRef>
              <c:f>[1]Liigid!$NC$4:$NC$765</c:f>
              <c:numCache>
                <c:formatCode>General</c:formatCode>
                <c:ptCount val="762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8</c:v>
                </c:pt>
                <c:pt idx="5">
                  <c:v>9</c:v>
                </c:pt>
                <c:pt idx="6">
                  <c:v>16</c:v>
                </c:pt>
                <c:pt idx="7">
                  <c:v>16</c:v>
                </c:pt>
                <c:pt idx="8">
                  <c:v>4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10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17</c:v>
                </c:pt>
                <c:pt idx="18">
                  <c:v>18</c:v>
                </c:pt>
                <c:pt idx="19">
                  <c:v>18</c:v>
                </c:pt>
                <c:pt idx="20">
                  <c:v>17</c:v>
                </c:pt>
                <c:pt idx="21">
                  <c:v>17</c:v>
                </c:pt>
                <c:pt idx="22">
                  <c:v>12</c:v>
                </c:pt>
                <c:pt idx="23">
                  <c:v>19</c:v>
                </c:pt>
                <c:pt idx="24">
                  <c:v>19</c:v>
                </c:pt>
                <c:pt idx="25">
                  <c:v>11</c:v>
                </c:pt>
                <c:pt idx="26">
                  <c:v>10</c:v>
                </c:pt>
                <c:pt idx="27">
                  <c:v>5</c:v>
                </c:pt>
                <c:pt idx="28">
                  <c:v>16</c:v>
                </c:pt>
                <c:pt idx="29">
                  <c:v>11</c:v>
                </c:pt>
                <c:pt idx="31">
                  <c:v>7</c:v>
                </c:pt>
                <c:pt idx="32">
                  <c:v>11</c:v>
                </c:pt>
                <c:pt idx="33">
                  <c:v>6</c:v>
                </c:pt>
                <c:pt idx="34">
                  <c:v>7</c:v>
                </c:pt>
                <c:pt idx="35">
                  <c:v>13</c:v>
                </c:pt>
                <c:pt idx="36">
                  <c:v>13</c:v>
                </c:pt>
                <c:pt idx="37">
                  <c:v>13</c:v>
                </c:pt>
                <c:pt idx="38">
                  <c:v>13</c:v>
                </c:pt>
                <c:pt idx="39">
                  <c:v>6</c:v>
                </c:pt>
                <c:pt idx="40">
                  <c:v>7</c:v>
                </c:pt>
                <c:pt idx="42">
                  <c:v>6</c:v>
                </c:pt>
                <c:pt idx="43">
                  <c:v>8</c:v>
                </c:pt>
                <c:pt idx="44">
                  <c:v>11</c:v>
                </c:pt>
                <c:pt idx="45">
                  <c:v>11</c:v>
                </c:pt>
                <c:pt idx="46">
                  <c:v>11</c:v>
                </c:pt>
                <c:pt idx="50">
                  <c:v>10</c:v>
                </c:pt>
                <c:pt idx="51">
                  <c:v>11</c:v>
                </c:pt>
                <c:pt idx="52">
                  <c:v>12</c:v>
                </c:pt>
                <c:pt idx="53">
                  <c:v>13</c:v>
                </c:pt>
                <c:pt idx="54">
                  <c:v>12</c:v>
                </c:pt>
                <c:pt idx="55">
                  <c:v>13</c:v>
                </c:pt>
                <c:pt idx="56">
                  <c:v>13</c:v>
                </c:pt>
                <c:pt idx="57">
                  <c:v>13</c:v>
                </c:pt>
                <c:pt idx="58">
                  <c:v>12</c:v>
                </c:pt>
                <c:pt idx="59">
                  <c:v>13</c:v>
                </c:pt>
                <c:pt idx="60">
                  <c:v>13</c:v>
                </c:pt>
                <c:pt idx="61">
                  <c:v>8</c:v>
                </c:pt>
                <c:pt idx="62">
                  <c:v>10</c:v>
                </c:pt>
                <c:pt idx="64">
                  <c:v>5</c:v>
                </c:pt>
                <c:pt idx="65">
                  <c:v>5</c:v>
                </c:pt>
                <c:pt idx="66">
                  <c:v>9</c:v>
                </c:pt>
                <c:pt idx="67">
                  <c:v>9</c:v>
                </c:pt>
                <c:pt idx="68">
                  <c:v>13</c:v>
                </c:pt>
                <c:pt idx="69">
                  <c:v>13</c:v>
                </c:pt>
                <c:pt idx="70">
                  <c:v>7</c:v>
                </c:pt>
                <c:pt idx="71">
                  <c:v>11</c:v>
                </c:pt>
                <c:pt idx="72">
                  <c:v>11</c:v>
                </c:pt>
                <c:pt idx="73">
                  <c:v>11</c:v>
                </c:pt>
                <c:pt idx="75">
                  <c:v>14</c:v>
                </c:pt>
                <c:pt idx="76">
                  <c:v>14</c:v>
                </c:pt>
                <c:pt idx="77">
                  <c:v>14</c:v>
                </c:pt>
                <c:pt idx="80">
                  <c:v>8</c:v>
                </c:pt>
                <c:pt idx="81">
                  <c:v>9</c:v>
                </c:pt>
                <c:pt idx="82">
                  <c:v>9</c:v>
                </c:pt>
                <c:pt idx="83">
                  <c:v>10</c:v>
                </c:pt>
                <c:pt idx="85">
                  <c:v>7</c:v>
                </c:pt>
                <c:pt idx="86">
                  <c:v>9</c:v>
                </c:pt>
                <c:pt idx="87">
                  <c:v>7</c:v>
                </c:pt>
                <c:pt idx="89">
                  <c:v>3</c:v>
                </c:pt>
                <c:pt idx="90">
                  <c:v>7</c:v>
                </c:pt>
                <c:pt idx="91">
                  <c:v>6</c:v>
                </c:pt>
                <c:pt idx="92">
                  <c:v>6</c:v>
                </c:pt>
                <c:pt idx="93">
                  <c:v>9</c:v>
                </c:pt>
                <c:pt idx="94">
                  <c:v>10</c:v>
                </c:pt>
                <c:pt idx="95">
                  <c:v>7</c:v>
                </c:pt>
                <c:pt idx="96">
                  <c:v>9</c:v>
                </c:pt>
                <c:pt idx="97">
                  <c:v>15</c:v>
                </c:pt>
                <c:pt idx="98">
                  <c:v>16</c:v>
                </c:pt>
                <c:pt idx="99">
                  <c:v>19</c:v>
                </c:pt>
                <c:pt idx="100">
                  <c:v>19</c:v>
                </c:pt>
                <c:pt idx="101">
                  <c:v>6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8</c:v>
                </c:pt>
                <c:pt idx="107">
                  <c:v>6</c:v>
                </c:pt>
                <c:pt idx="108">
                  <c:v>6</c:v>
                </c:pt>
                <c:pt idx="109">
                  <c:v>7</c:v>
                </c:pt>
                <c:pt idx="110">
                  <c:v>6</c:v>
                </c:pt>
                <c:pt idx="111">
                  <c:v>4</c:v>
                </c:pt>
                <c:pt idx="112">
                  <c:v>12</c:v>
                </c:pt>
                <c:pt idx="113">
                  <c:v>15</c:v>
                </c:pt>
                <c:pt idx="114">
                  <c:v>15</c:v>
                </c:pt>
                <c:pt idx="115">
                  <c:v>14</c:v>
                </c:pt>
                <c:pt idx="116">
                  <c:v>14</c:v>
                </c:pt>
                <c:pt idx="117">
                  <c:v>15</c:v>
                </c:pt>
                <c:pt idx="118">
                  <c:v>15</c:v>
                </c:pt>
                <c:pt idx="119">
                  <c:v>14</c:v>
                </c:pt>
                <c:pt idx="120">
                  <c:v>14</c:v>
                </c:pt>
                <c:pt idx="121">
                  <c:v>15</c:v>
                </c:pt>
                <c:pt idx="123">
                  <c:v>17</c:v>
                </c:pt>
                <c:pt idx="124">
                  <c:v>5</c:v>
                </c:pt>
                <c:pt idx="127">
                  <c:v>6</c:v>
                </c:pt>
                <c:pt idx="128">
                  <c:v>6</c:v>
                </c:pt>
                <c:pt idx="129">
                  <c:v>7</c:v>
                </c:pt>
                <c:pt idx="130">
                  <c:v>5</c:v>
                </c:pt>
                <c:pt idx="131">
                  <c:v>3</c:v>
                </c:pt>
                <c:pt idx="132">
                  <c:v>4</c:v>
                </c:pt>
                <c:pt idx="135">
                  <c:v>10</c:v>
                </c:pt>
                <c:pt idx="136">
                  <c:v>6</c:v>
                </c:pt>
                <c:pt idx="137">
                  <c:v>8</c:v>
                </c:pt>
                <c:pt idx="138">
                  <c:v>8</c:v>
                </c:pt>
                <c:pt idx="139">
                  <c:v>7</c:v>
                </c:pt>
                <c:pt idx="140">
                  <c:v>8</c:v>
                </c:pt>
                <c:pt idx="141">
                  <c:v>13</c:v>
                </c:pt>
                <c:pt idx="144">
                  <c:v>8</c:v>
                </c:pt>
                <c:pt idx="145">
                  <c:v>7</c:v>
                </c:pt>
                <c:pt idx="146">
                  <c:v>6</c:v>
                </c:pt>
                <c:pt idx="148">
                  <c:v>8</c:v>
                </c:pt>
                <c:pt idx="149">
                  <c:v>10</c:v>
                </c:pt>
                <c:pt idx="151">
                  <c:v>6</c:v>
                </c:pt>
                <c:pt idx="152">
                  <c:v>8</c:v>
                </c:pt>
                <c:pt idx="153">
                  <c:v>12</c:v>
                </c:pt>
                <c:pt idx="154">
                  <c:v>12</c:v>
                </c:pt>
                <c:pt idx="155">
                  <c:v>9</c:v>
                </c:pt>
                <c:pt idx="156">
                  <c:v>12</c:v>
                </c:pt>
                <c:pt idx="157">
                  <c:v>12</c:v>
                </c:pt>
                <c:pt idx="158">
                  <c:v>12</c:v>
                </c:pt>
                <c:pt idx="159">
                  <c:v>12</c:v>
                </c:pt>
                <c:pt idx="161">
                  <c:v>10</c:v>
                </c:pt>
                <c:pt idx="162">
                  <c:v>10</c:v>
                </c:pt>
                <c:pt idx="163">
                  <c:v>10</c:v>
                </c:pt>
                <c:pt idx="164">
                  <c:v>10</c:v>
                </c:pt>
                <c:pt idx="165">
                  <c:v>7</c:v>
                </c:pt>
                <c:pt idx="166">
                  <c:v>8</c:v>
                </c:pt>
                <c:pt idx="167">
                  <c:v>9</c:v>
                </c:pt>
                <c:pt idx="168">
                  <c:v>11</c:v>
                </c:pt>
                <c:pt idx="169">
                  <c:v>11</c:v>
                </c:pt>
                <c:pt idx="170">
                  <c:v>18</c:v>
                </c:pt>
                <c:pt idx="171">
                  <c:v>19</c:v>
                </c:pt>
                <c:pt idx="172">
                  <c:v>9</c:v>
                </c:pt>
                <c:pt idx="173">
                  <c:v>9</c:v>
                </c:pt>
                <c:pt idx="175">
                  <c:v>6</c:v>
                </c:pt>
                <c:pt idx="176">
                  <c:v>10</c:v>
                </c:pt>
                <c:pt idx="177">
                  <c:v>13</c:v>
                </c:pt>
                <c:pt idx="178">
                  <c:v>8</c:v>
                </c:pt>
                <c:pt idx="182">
                  <c:v>10</c:v>
                </c:pt>
                <c:pt idx="183">
                  <c:v>13</c:v>
                </c:pt>
                <c:pt idx="184">
                  <c:v>13</c:v>
                </c:pt>
                <c:pt idx="185">
                  <c:v>11</c:v>
                </c:pt>
                <c:pt idx="186">
                  <c:v>6</c:v>
                </c:pt>
                <c:pt idx="187">
                  <c:v>7</c:v>
                </c:pt>
                <c:pt idx="189">
                  <c:v>5</c:v>
                </c:pt>
                <c:pt idx="190">
                  <c:v>4</c:v>
                </c:pt>
                <c:pt idx="191">
                  <c:v>8</c:v>
                </c:pt>
                <c:pt idx="192">
                  <c:v>11</c:v>
                </c:pt>
                <c:pt idx="193">
                  <c:v>11</c:v>
                </c:pt>
                <c:pt idx="194">
                  <c:v>11</c:v>
                </c:pt>
                <c:pt idx="195">
                  <c:v>11</c:v>
                </c:pt>
                <c:pt idx="196">
                  <c:v>3</c:v>
                </c:pt>
                <c:pt idx="197">
                  <c:v>3</c:v>
                </c:pt>
                <c:pt idx="198">
                  <c:v>6</c:v>
                </c:pt>
                <c:pt idx="199">
                  <c:v>11</c:v>
                </c:pt>
                <c:pt idx="200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5</c:v>
                </c:pt>
                <c:pt idx="205">
                  <c:v>8</c:v>
                </c:pt>
                <c:pt idx="206">
                  <c:v>8</c:v>
                </c:pt>
                <c:pt idx="207">
                  <c:v>7</c:v>
                </c:pt>
                <c:pt idx="208">
                  <c:v>8</c:v>
                </c:pt>
                <c:pt idx="209">
                  <c:v>9</c:v>
                </c:pt>
                <c:pt idx="210">
                  <c:v>9</c:v>
                </c:pt>
                <c:pt idx="211">
                  <c:v>13</c:v>
                </c:pt>
                <c:pt idx="212">
                  <c:v>12</c:v>
                </c:pt>
                <c:pt idx="213">
                  <c:v>13</c:v>
                </c:pt>
                <c:pt idx="214">
                  <c:v>12</c:v>
                </c:pt>
                <c:pt idx="215">
                  <c:v>12</c:v>
                </c:pt>
                <c:pt idx="216">
                  <c:v>13</c:v>
                </c:pt>
                <c:pt idx="217">
                  <c:v>14</c:v>
                </c:pt>
                <c:pt idx="218">
                  <c:v>14</c:v>
                </c:pt>
                <c:pt idx="219">
                  <c:v>14</c:v>
                </c:pt>
                <c:pt idx="220">
                  <c:v>4</c:v>
                </c:pt>
                <c:pt idx="221">
                  <c:v>4</c:v>
                </c:pt>
                <c:pt idx="222">
                  <c:v>8</c:v>
                </c:pt>
                <c:pt idx="223">
                  <c:v>8</c:v>
                </c:pt>
                <c:pt idx="224">
                  <c:v>18</c:v>
                </c:pt>
                <c:pt idx="225">
                  <c:v>17</c:v>
                </c:pt>
                <c:pt idx="228">
                  <c:v>5</c:v>
                </c:pt>
                <c:pt idx="230">
                  <c:v>8</c:v>
                </c:pt>
                <c:pt idx="231">
                  <c:v>7</c:v>
                </c:pt>
                <c:pt idx="232">
                  <c:v>8</c:v>
                </c:pt>
                <c:pt idx="233">
                  <c:v>11</c:v>
                </c:pt>
                <c:pt idx="234">
                  <c:v>13</c:v>
                </c:pt>
                <c:pt idx="235">
                  <c:v>13</c:v>
                </c:pt>
                <c:pt idx="240">
                  <c:v>5</c:v>
                </c:pt>
                <c:pt idx="241">
                  <c:v>5</c:v>
                </c:pt>
                <c:pt idx="244">
                  <c:v>4</c:v>
                </c:pt>
                <c:pt idx="245">
                  <c:v>4</c:v>
                </c:pt>
                <c:pt idx="246">
                  <c:v>5</c:v>
                </c:pt>
                <c:pt idx="247">
                  <c:v>8</c:v>
                </c:pt>
                <c:pt idx="248">
                  <c:v>9</c:v>
                </c:pt>
                <c:pt idx="249">
                  <c:v>10</c:v>
                </c:pt>
                <c:pt idx="250">
                  <c:v>6</c:v>
                </c:pt>
                <c:pt idx="259">
                  <c:v>14</c:v>
                </c:pt>
                <c:pt idx="262">
                  <c:v>5</c:v>
                </c:pt>
                <c:pt idx="263">
                  <c:v>7</c:v>
                </c:pt>
                <c:pt idx="264">
                  <c:v>6</c:v>
                </c:pt>
                <c:pt idx="267">
                  <c:v>4</c:v>
                </c:pt>
                <c:pt idx="268">
                  <c:v>6</c:v>
                </c:pt>
                <c:pt idx="270">
                  <c:v>9</c:v>
                </c:pt>
                <c:pt idx="272">
                  <c:v>15</c:v>
                </c:pt>
                <c:pt idx="273">
                  <c:v>13</c:v>
                </c:pt>
                <c:pt idx="274">
                  <c:v>9</c:v>
                </c:pt>
                <c:pt idx="275">
                  <c:v>9</c:v>
                </c:pt>
                <c:pt idx="276">
                  <c:v>11</c:v>
                </c:pt>
                <c:pt idx="277">
                  <c:v>11</c:v>
                </c:pt>
                <c:pt idx="278">
                  <c:v>5</c:v>
                </c:pt>
                <c:pt idx="279">
                  <c:v>4</c:v>
                </c:pt>
                <c:pt idx="282">
                  <c:v>7</c:v>
                </c:pt>
                <c:pt idx="283">
                  <c:v>7</c:v>
                </c:pt>
                <c:pt idx="284">
                  <c:v>10</c:v>
                </c:pt>
                <c:pt idx="285">
                  <c:v>10</c:v>
                </c:pt>
                <c:pt idx="286">
                  <c:v>11</c:v>
                </c:pt>
                <c:pt idx="287">
                  <c:v>10</c:v>
                </c:pt>
                <c:pt idx="288">
                  <c:v>10</c:v>
                </c:pt>
                <c:pt idx="291">
                  <c:v>7</c:v>
                </c:pt>
                <c:pt idx="292">
                  <c:v>9</c:v>
                </c:pt>
                <c:pt idx="293">
                  <c:v>12</c:v>
                </c:pt>
                <c:pt idx="294">
                  <c:v>12</c:v>
                </c:pt>
                <c:pt idx="295">
                  <c:v>12</c:v>
                </c:pt>
                <c:pt idx="296">
                  <c:v>14</c:v>
                </c:pt>
                <c:pt idx="297">
                  <c:v>14</c:v>
                </c:pt>
                <c:pt idx="298">
                  <c:v>11</c:v>
                </c:pt>
                <c:pt idx="299">
                  <c:v>17</c:v>
                </c:pt>
                <c:pt idx="300">
                  <c:v>17</c:v>
                </c:pt>
                <c:pt idx="301">
                  <c:v>15</c:v>
                </c:pt>
                <c:pt idx="302">
                  <c:v>11</c:v>
                </c:pt>
                <c:pt idx="303">
                  <c:v>11</c:v>
                </c:pt>
                <c:pt idx="307">
                  <c:v>8</c:v>
                </c:pt>
                <c:pt idx="308">
                  <c:v>9</c:v>
                </c:pt>
                <c:pt idx="309">
                  <c:v>8</c:v>
                </c:pt>
                <c:pt idx="310">
                  <c:v>7</c:v>
                </c:pt>
                <c:pt idx="311">
                  <c:v>7</c:v>
                </c:pt>
                <c:pt idx="312">
                  <c:v>7</c:v>
                </c:pt>
                <c:pt idx="313">
                  <c:v>6</c:v>
                </c:pt>
                <c:pt idx="314">
                  <c:v>8</c:v>
                </c:pt>
                <c:pt idx="315">
                  <c:v>10</c:v>
                </c:pt>
                <c:pt idx="316">
                  <c:v>10</c:v>
                </c:pt>
                <c:pt idx="317">
                  <c:v>8</c:v>
                </c:pt>
                <c:pt idx="318">
                  <c:v>11</c:v>
                </c:pt>
                <c:pt idx="320">
                  <c:v>7</c:v>
                </c:pt>
                <c:pt idx="321">
                  <c:v>10</c:v>
                </c:pt>
                <c:pt idx="322">
                  <c:v>8</c:v>
                </c:pt>
                <c:pt idx="323">
                  <c:v>10</c:v>
                </c:pt>
                <c:pt idx="324">
                  <c:v>11</c:v>
                </c:pt>
                <c:pt idx="325">
                  <c:v>11</c:v>
                </c:pt>
                <c:pt idx="326">
                  <c:v>12</c:v>
                </c:pt>
                <c:pt idx="327">
                  <c:v>11</c:v>
                </c:pt>
                <c:pt idx="328">
                  <c:v>11</c:v>
                </c:pt>
                <c:pt idx="329">
                  <c:v>12</c:v>
                </c:pt>
                <c:pt idx="330">
                  <c:v>12</c:v>
                </c:pt>
                <c:pt idx="331">
                  <c:v>12</c:v>
                </c:pt>
                <c:pt idx="332">
                  <c:v>12</c:v>
                </c:pt>
                <c:pt idx="333">
                  <c:v>12</c:v>
                </c:pt>
                <c:pt idx="334">
                  <c:v>9</c:v>
                </c:pt>
                <c:pt idx="335">
                  <c:v>7</c:v>
                </c:pt>
                <c:pt idx="336">
                  <c:v>6</c:v>
                </c:pt>
                <c:pt idx="337">
                  <c:v>6</c:v>
                </c:pt>
                <c:pt idx="338">
                  <c:v>8</c:v>
                </c:pt>
                <c:pt idx="339">
                  <c:v>12</c:v>
                </c:pt>
                <c:pt idx="340">
                  <c:v>12</c:v>
                </c:pt>
                <c:pt idx="341">
                  <c:v>8</c:v>
                </c:pt>
                <c:pt idx="342">
                  <c:v>9</c:v>
                </c:pt>
                <c:pt idx="343">
                  <c:v>8</c:v>
                </c:pt>
                <c:pt idx="344">
                  <c:v>11</c:v>
                </c:pt>
                <c:pt idx="345">
                  <c:v>11</c:v>
                </c:pt>
                <c:pt idx="346">
                  <c:v>6</c:v>
                </c:pt>
                <c:pt idx="347">
                  <c:v>9</c:v>
                </c:pt>
                <c:pt idx="348">
                  <c:v>9</c:v>
                </c:pt>
                <c:pt idx="349">
                  <c:v>16</c:v>
                </c:pt>
                <c:pt idx="351">
                  <c:v>5</c:v>
                </c:pt>
                <c:pt idx="352">
                  <c:v>5</c:v>
                </c:pt>
                <c:pt idx="353">
                  <c:v>4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6</c:v>
                </c:pt>
                <c:pt idx="358">
                  <c:v>6</c:v>
                </c:pt>
                <c:pt idx="359">
                  <c:v>6</c:v>
                </c:pt>
                <c:pt idx="360">
                  <c:v>5</c:v>
                </c:pt>
                <c:pt idx="361">
                  <c:v>6</c:v>
                </c:pt>
                <c:pt idx="362">
                  <c:v>10</c:v>
                </c:pt>
                <c:pt idx="363">
                  <c:v>11</c:v>
                </c:pt>
                <c:pt idx="364">
                  <c:v>9</c:v>
                </c:pt>
                <c:pt idx="365">
                  <c:v>19</c:v>
                </c:pt>
                <c:pt idx="366">
                  <c:v>19</c:v>
                </c:pt>
                <c:pt idx="367">
                  <c:v>23</c:v>
                </c:pt>
                <c:pt idx="368">
                  <c:v>23</c:v>
                </c:pt>
                <c:pt idx="369">
                  <c:v>8</c:v>
                </c:pt>
                <c:pt idx="370">
                  <c:v>8</c:v>
                </c:pt>
                <c:pt idx="371">
                  <c:v>8</c:v>
                </c:pt>
                <c:pt idx="372">
                  <c:v>9</c:v>
                </c:pt>
                <c:pt idx="373">
                  <c:v>6</c:v>
                </c:pt>
                <c:pt idx="374">
                  <c:v>3</c:v>
                </c:pt>
                <c:pt idx="375">
                  <c:v>7</c:v>
                </c:pt>
                <c:pt idx="376">
                  <c:v>7</c:v>
                </c:pt>
                <c:pt idx="377">
                  <c:v>7</c:v>
                </c:pt>
                <c:pt idx="378">
                  <c:v>8</c:v>
                </c:pt>
                <c:pt idx="379">
                  <c:v>8</c:v>
                </c:pt>
                <c:pt idx="380">
                  <c:v>7</c:v>
                </c:pt>
                <c:pt idx="381">
                  <c:v>6</c:v>
                </c:pt>
                <c:pt idx="382">
                  <c:v>9</c:v>
                </c:pt>
                <c:pt idx="383">
                  <c:v>9</c:v>
                </c:pt>
                <c:pt idx="384">
                  <c:v>7</c:v>
                </c:pt>
                <c:pt idx="385">
                  <c:v>7</c:v>
                </c:pt>
                <c:pt idx="386">
                  <c:v>10</c:v>
                </c:pt>
                <c:pt idx="387">
                  <c:v>14</c:v>
                </c:pt>
                <c:pt idx="388">
                  <c:v>15</c:v>
                </c:pt>
                <c:pt idx="389">
                  <c:v>16</c:v>
                </c:pt>
                <c:pt idx="390">
                  <c:v>16</c:v>
                </c:pt>
                <c:pt idx="391">
                  <c:v>16</c:v>
                </c:pt>
                <c:pt idx="392">
                  <c:v>18</c:v>
                </c:pt>
                <c:pt idx="393">
                  <c:v>6</c:v>
                </c:pt>
                <c:pt idx="394">
                  <c:v>10</c:v>
                </c:pt>
                <c:pt idx="398">
                  <c:v>6</c:v>
                </c:pt>
                <c:pt idx="399">
                  <c:v>8</c:v>
                </c:pt>
                <c:pt idx="400">
                  <c:v>8</c:v>
                </c:pt>
                <c:pt idx="401">
                  <c:v>9</c:v>
                </c:pt>
                <c:pt idx="402">
                  <c:v>8</c:v>
                </c:pt>
                <c:pt idx="403">
                  <c:v>6</c:v>
                </c:pt>
                <c:pt idx="404">
                  <c:v>13</c:v>
                </c:pt>
                <c:pt idx="405">
                  <c:v>14</c:v>
                </c:pt>
                <c:pt idx="406">
                  <c:v>15</c:v>
                </c:pt>
                <c:pt idx="407">
                  <c:v>7</c:v>
                </c:pt>
                <c:pt idx="408">
                  <c:v>7</c:v>
                </c:pt>
                <c:pt idx="409">
                  <c:v>5</c:v>
                </c:pt>
                <c:pt idx="410">
                  <c:v>11</c:v>
                </c:pt>
                <c:pt idx="411">
                  <c:v>10</c:v>
                </c:pt>
                <c:pt idx="412">
                  <c:v>3</c:v>
                </c:pt>
                <c:pt idx="413">
                  <c:v>10</c:v>
                </c:pt>
                <c:pt idx="414">
                  <c:v>10</c:v>
                </c:pt>
                <c:pt idx="415">
                  <c:v>11</c:v>
                </c:pt>
                <c:pt idx="416">
                  <c:v>10</c:v>
                </c:pt>
                <c:pt idx="417">
                  <c:v>12</c:v>
                </c:pt>
                <c:pt idx="418">
                  <c:v>10</c:v>
                </c:pt>
                <c:pt idx="419">
                  <c:v>11</c:v>
                </c:pt>
                <c:pt idx="420">
                  <c:v>15</c:v>
                </c:pt>
                <c:pt idx="421">
                  <c:v>16</c:v>
                </c:pt>
                <c:pt idx="422">
                  <c:v>15</c:v>
                </c:pt>
                <c:pt idx="423">
                  <c:v>14</c:v>
                </c:pt>
                <c:pt idx="424">
                  <c:v>14</c:v>
                </c:pt>
                <c:pt idx="425">
                  <c:v>15</c:v>
                </c:pt>
                <c:pt idx="426">
                  <c:v>15</c:v>
                </c:pt>
                <c:pt idx="427">
                  <c:v>15</c:v>
                </c:pt>
                <c:pt idx="428">
                  <c:v>7</c:v>
                </c:pt>
                <c:pt idx="429">
                  <c:v>3</c:v>
                </c:pt>
                <c:pt idx="430">
                  <c:v>7</c:v>
                </c:pt>
                <c:pt idx="431">
                  <c:v>7</c:v>
                </c:pt>
                <c:pt idx="432">
                  <c:v>6</c:v>
                </c:pt>
                <c:pt idx="433">
                  <c:v>6</c:v>
                </c:pt>
                <c:pt idx="434">
                  <c:v>2</c:v>
                </c:pt>
                <c:pt idx="435">
                  <c:v>5</c:v>
                </c:pt>
                <c:pt idx="436">
                  <c:v>6</c:v>
                </c:pt>
                <c:pt idx="437">
                  <c:v>6</c:v>
                </c:pt>
                <c:pt idx="438">
                  <c:v>10</c:v>
                </c:pt>
                <c:pt idx="439">
                  <c:v>10</c:v>
                </c:pt>
                <c:pt idx="440">
                  <c:v>9</c:v>
                </c:pt>
                <c:pt idx="441">
                  <c:v>9</c:v>
                </c:pt>
                <c:pt idx="442">
                  <c:v>11</c:v>
                </c:pt>
                <c:pt idx="445">
                  <c:v>8</c:v>
                </c:pt>
                <c:pt idx="446">
                  <c:v>8</c:v>
                </c:pt>
                <c:pt idx="449">
                  <c:v>6</c:v>
                </c:pt>
                <c:pt idx="450">
                  <c:v>8</c:v>
                </c:pt>
                <c:pt idx="451">
                  <c:v>11</c:v>
                </c:pt>
                <c:pt idx="452">
                  <c:v>11</c:v>
                </c:pt>
                <c:pt idx="453">
                  <c:v>13</c:v>
                </c:pt>
                <c:pt idx="454">
                  <c:v>15</c:v>
                </c:pt>
                <c:pt idx="455">
                  <c:v>15</c:v>
                </c:pt>
                <c:pt idx="456">
                  <c:v>15</c:v>
                </c:pt>
                <c:pt idx="457">
                  <c:v>10</c:v>
                </c:pt>
                <c:pt idx="458">
                  <c:v>9</c:v>
                </c:pt>
                <c:pt idx="459">
                  <c:v>10</c:v>
                </c:pt>
                <c:pt idx="461">
                  <c:v>9</c:v>
                </c:pt>
                <c:pt idx="462">
                  <c:v>12</c:v>
                </c:pt>
                <c:pt idx="463">
                  <c:v>12</c:v>
                </c:pt>
                <c:pt idx="464">
                  <c:v>13</c:v>
                </c:pt>
                <c:pt idx="465">
                  <c:v>13</c:v>
                </c:pt>
                <c:pt idx="466">
                  <c:v>15</c:v>
                </c:pt>
                <c:pt idx="467">
                  <c:v>15</c:v>
                </c:pt>
                <c:pt idx="468">
                  <c:v>15</c:v>
                </c:pt>
                <c:pt idx="469">
                  <c:v>9</c:v>
                </c:pt>
                <c:pt idx="470">
                  <c:v>4</c:v>
                </c:pt>
                <c:pt idx="471">
                  <c:v>5</c:v>
                </c:pt>
                <c:pt idx="472">
                  <c:v>8</c:v>
                </c:pt>
                <c:pt idx="473">
                  <c:v>9</c:v>
                </c:pt>
                <c:pt idx="474">
                  <c:v>9</c:v>
                </c:pt>
                <c:pt idx="475">
                  <c:v>9</c:v>
                </c:pt>
                <c:pt idx="476">
                  <c:v>9</c:v>
                </c:pt>
                <c:pt idx="477">
                  <c:v>10</c:v>
                </c:pt>
                <c:pt idx="478">
                  <c:v>9</c:v>
                </c:pt>
                <c:pt idx="479">
                  <c:v>9</c:v>
                </c:pt>
                <c:pt idx="480">
                  <c:v>9</c:v>
                </c:pt>
                <c:pt idx="481">
                  <c:v>11</c:v>
                </c:pt>
                <c:pt idx="483">
                  <c:v>6</c:v>
                </c:pt>
                <c:pt idx="484">
                  <c:v>8</c:v>
                </c:pt>
                <c:pt idx="485">
                  <c:v>9</c:v>
                </c:pt>
                <c:pt idx="486">
                  <c:v>8</c:v>
                </c:pt>
                <c:pt idx="487">
                  <c:v>8</c:v>
                </c:pt>
                <c:pt idx="488">
                  <c:v>7</c:v>
                </c:pt>
                <c:pt idx="489">
                  <c:v>9</c:v>
                </c:pt>
                <c:pt idx="490">
                  <c:v>9</c:v>
                </c:pt>
                <c:pt idx="491">
                  <c:v>7</c:v>
                </c:pt>
                <c:pt idx="492">
                  <c:v>11</c:v>
                </c:pt>
                <c:pt idx="493">
                  <c:v>17</c:v>
                </c:pt>
                <c:pt idx="494">
                  <c:v>15</c:v>
                </c:pt>
                <c:pt idx="495">
                  <c:v>14</c:v>
                </c:pt>
                <c:pt idx="496">
                  <c:v>10</c:v>
                </c:pt>
                <c:pt idx="497">
                  <c:v>9</c:v>
                </c:pt>
                <c:pt idx="498">
                  <c:v>10</c:v>
                </c:pt>
                <c:pt idx="499">
                  <c:v>9</c:v>
                </c:pt>
                <c:pt idx="500">
                  <c:v>10</c:v>
                </c:pt>
                <c:pt idx="501">
                  <c:v>6</c:v>
                </c:pt>
                <c:pt idx="504">
                  <c:v>12</c:v>
                </c:pt>
                <c:pt idx="505">
                  <c:v>11</c:v>
                </c:pt>
                <c:pt idx="506">
                  <c:v>12</c:v>
                </c:pt>
                <c:pt idx="507">
                  <c:v>11</c:v>
                </c:pt>
                <c:pt idx="508">
                  <c:v>12</c:v>
                </c:pt>
                <c:pt idx="513">
                  <c:v>5</c:v>
                </c:pt>
                <c:pt idx="514">
                  <c:v>3</c:v>
                </c:pt>
                <c:pt idx="515">
                  <c:v>6</c:v>
                </c:pt>
                <c:pt idx="516">
                  <c:v>9</c:v>
                </c:pt>
                <c:pt idx="517">
                  <c:v>8</c:v>
                </c:pt>
                <c:pt idx="518">
                  <c:v>11</c:v>
                </c:pt>
                <c:pt idx="519">
                  <c:v>12</c:v>
                </c:pt>
                <c:pt idx="521">
                  <c:v>4</c:v>
                </c:pt>
                <c:pt idx="522">
                  <c:v>6</c:v>
                </c:pt>
                <c:pt idx="523">
                  <c:v>6</c:v>
                </c:pt>
                <c:pt idx="524">
                  <c:v>5</c:v>
                </c:pt>
                <c:pt idx="525">
                  <c:v>9</c:v>
                </c:pt>
                <c:pt idx="526">
                  <c:v>10</c:v>
                </c:pt>
                <c:pt idx="527">
                  <c:v>10</c:v>
                </c:pt>
                <c:pt idx="528">
                  <c:v>13</c:v>
                </c:pt>
                <c:pt idx="529">
                  <c:v>13</c:v>
                </c:pt>
                <c:pt idx="530">
                  <c:v>20</c:v>
                </c:pt>
                <c:pt idx="531">
                  <c:v>19</c:v>
                </c:pt>
                <c:pt idx="532">
                  <c:v>21</c:v>
                </c:pt>
                <c:pt idx="533">
                  <c:v>22</c:v>
                </c:pt>
                <c:pt idx="534">
                  <c:v>19</c:v>
                </c:pt>
                <c:pt idx="535">
                  <c:v>21</c:v>
                </c:pt>
                <c:pt idx="536">
                  <c:v>21</c:v>
                </c:pt>
                <c:pt idx="537">
                  <c:v>5</c:v>
                </c:pt>
                <c:pt idx="538">
                  <c:v>6</c:v>
                </c:pt>
                <c:pt idx="539">
                  <c:v>6</c:v>
                </c:pt>
                <c:pt idx="540">
                  <c:v>8</c:v>
                </c:pt>
                <c:pt idx="541">
                  <c:v>10</c:v>
                </c:pt>
                <c:pt idx="542">
                  <c:v>8</c:v>
                </c:pt>
                <c:pt idx="543">
                  <c:v>8</c:v>
                </c:pt>
                <c:pt idx="544">
                  <c:v>5</c:v>
                </c:pt>
                <c:pt idx="545">
                  <c:v>8</c:v>
                </c:pt>
                <c:pt idx="546">
                  <c:v>10</c:v>
                </c:pt>
                <c:pt idx="547">
                  <c:v>6</c:v>
                </c:pt>
                <c:pt idx="548">
                  <c:v>7</c:v>
                </c:pt>
                <c:pt idx="549">
                  <c:v>14</c:v>
                </c:pt>
                <c:pt idx="550">
                  <c:v>4</c:v>
                </c:pt>
                <c:pt idx="551">
                  <c:v>10</c:v>
                </c:pt>
                <c:pt idx="553">
                  <c:v>3</c:v>
                </c:pt>
                <c:pt idx="554">
                  <c:v>13</c:v>
                </c:pt>
                <c:pt idx="555">
                  <c:v>9</c:v>
                </c:pt>
                <c:pt idx="556">
                  <c:v>14</c:v>
                </c:pt>
                <c:pt idx="557">
                  <c:v>4</c:v>
                </c:pt>
                <c:pt idx="558">
                  <c:v>4</c:v>
                </c:pt>
                <c:pt idx="560">
                  <c:v>6</c:v>
                </c:pt>
                <c:pt idx="561">
                  <c:v>10</c:v>
                </c:pt>
                <c:pt idx="562">
                  <c:v>13</c:v>
                </c:pt>
                <c:pt idx="563">
                  <c:v>16</c:v>
                </c:pt>
                <c:pt idx="564">
                  <c:v>16</c:v>
                </c:pt>
                <c:pt idx="566">
                  <c:v>6</c:v>
                </c:pt>
                <c:pt idx="567">
                  <c:v>9</c:v>
                </c:pt>
                <c:pt idx="568">
                  <c:v>16</c:v>
                </c:pt>
                <c:pt idx="569">
                  <c:v>16</c:v>
                </c:pt>
                <c:pt idx="570">
                  <c:v>18</c:v>
                </c:pt>
                <c:pt idx="571">
                  <c:v>19</c:v>
                </c:pt>
                <c:pt idx="572">
                  <c:v>17</c:v>
                </c:pt>
                <c:pt idx="573">
                  <c:v>21</c:v>
                </c:pt>
                <c:pt idx="574">
                  <c:v>6</c:v>
                </c:pt>
                <c:pt idx="575">
                  <c:v>6</c:v>
                </c:pt>
                <c:pt idx="577">
                  <c:v>10</c:v>
                </c:pt>
                <c:pt idx="578">
                  <c:v>11</c:v>
                </c:pt>
                <c:pt idx="579">
                  <c:v>11</c:v>
                </c:pt>
                <c:pt idx="580">
                  <c:v>5</c:v>
                </c:pt>
                <c:pt idx="581">
                  <c:v>12</c:v>
                </c:pt>
                <c:pt idx="582">
                  <c:v>13</c:v>
                </c:pt>
                <c:pt idx="583">
                  <c:v>13</c:v>
                </c:pt>
                <c:pt idx="584">
                  <c:v>13</c:v>
                </c:pt>
                <c:pt idx="585">
                  <c:v>13</c:v>
                </c:pt>
                <c:pt idx="586">
                  <c:v>13</c:v>
                </c:pt>
                <c:pt idx="587">
                  <c:v>13</c:v>
                </c:pt>
                <c:pt idx="588">
                  <c:v>11</c:v>
                </c:pt>
                <c:pt idx="589">
                  <c:v>2</c:v>
                </c:pt>
                <c:pt idx="590">
                  <c:v>10</c:v>
                </c:pt>
                <c:pt idx="591">
                  <c:v>10</c:v>
                </c:pt>
                <c:pt idx="592">
                  <c:v>16</c:v>
                </c:pt>
                <c:pt idx="593">
                  <c:v>19</c:v>
                </c:pt>
                <c:pt idx="594">
                  <c:v>17</c:v>
                </c:pt>
                <c:pt idx="595">
                  <c:v>6</c:v>
                </c:pt>
                <c:pt idx="596">
                  <c:v>6</c:v>
                </c:pt>
                <c:pt idx="597">
                  <c:v>6</c:v>
                </c:pt>
                <c:pt idx="598">
                  <c:v>7</c:v>
                </c:pt>
                <c:pt idx="599">
                  <c:v>4</c:v>
                </c:pt>
                <c:pt idx="600">
                  <c:v>10</c:v>
                </c:pt>
                <c:pt idx="601">
                  <c:v>6</c:v>
                </c:pt>
                <c:pt idx="602">
                  <c:v>14</c:v>
                </c:pt>
                <c:pt idx="603">
                  <c:v>13</c:v>
                </c:pt>
                <c:pt idx="604">
                  <c:v>14</c:v>
                </c:pt>
                <c:pt idx="605">
                  <c:v>14</c:v>
                </c:pt>
                <c:pt idx="606">
                  <c:v>15</c:v>
                </c:pt>
                <c:pt idx="607">
                  <c:v>7</c:v>
                </c:pt>
                <c:pt idx="608">
                  <c:v>7</c:v>
                </c:pt>
                <c:pt idx="609">
                  <c:v>7</c:v>
                </c:pt>
                <c:pt idx="610">
                  <c:v>7</c:v>
                </c:pt>
                <c:pt idx="611">
                  <c:v>5</c:v>
                </c:pt>
                <c:pt idx="612">
                  <c:v>8</c:v>
                </c:pt>
                <c:pt idx="613">
                  <c:v>8</c:v>
                </c:pt>
                <c:pt idx="614">
                  <c:v>8</c:v>
                </c:pt>
                <c:pt idx="615">
                  <c:v>6</c:v>
                </c:pt>
                <c:pt idx="616">
                  <c:v>6</c:v>
                </c:pt>
                <c:pt idx="617">
                  <c:v>5</c:v>
                </c:pt>
                <c:pt idx="618">
                  <c:v>7</c:v>
                </c:pt>
                <c:pt idx="619">
                  <c:v>7</c:v>
                </c:pt>
                <c:pt idx="620">
                  <c:v>13</c:v>
                </c:pt>
                <c:pt idx="621">
                  <c:v>13</c:v>
                </c:pt>
                <c:pt idx="622">
                  <c:v>5</c:v>
                </c:pt>
                <c:pt idx="623">
                  <c:v>4</c:v>
                </c:pt>
                <c:pt idx="624">
                  <c:v>4</c:v>
                </c:pt>
                <c:pt idx="625">
                  <c:v>4</c:v>
                </c:pt>
                <c:pt idx="627">
                  <c:v>8</c:v>
                </c:pt>
                <c:pt idx="628">
                  <c:v>9</c:v>
                </c:pt>
                <c:pt idx="629">
                  <c:v>6</c:v>
                </c:pt>
                <c:pt idx="630">
                  <c:v>8</c:v>
                </c:pt>
                <c:pt idx="631">
                  <c:v>13</c:v>
                </c:pt>
                <c:pt idx="632">
                  <c:v>16</c:v>
                </c:pt>
                <c:pt idx="633">
                  <c:v>14</c:v>
                </c:pt>
                <c:pt idx="634">
                  <c:v>15</c:v>
                </c:pt>
                <c:pt idx="635">
                  <c:v>15</c:v>
                </c:pt>
                <c:pt idx="636">
                  <c:v>15</c:v>
                </c:pt>
                <c:pt idx="637">
                  <c:v>14</c:v>
                </c:pt>
                <c:pt idx="638">
                  <c:v>18</c:v>
                </c:pt>
                <c:pt idx="639">
                  <c:v>17</c:v>
                </c:pt>
                <c:pt idx="640">
                  <c:v>17</c:v>
                </c:pt>
                <c:pt idx="642">
                  <c:v>9</c:v>
                </c:pt>
                <c:pt idx="643">
                  <c:v>8</c:v>
                </c:pt>
                <c:pt idx="644">
                  <c:v>6</c:v>
                </c:pt>
                <c:pt idx="645">
                  <c:v>8</c:v>
                </c:pt>
                <c:pt idx="646">
                  <c:v>10</c:v>
                </c:pt>
                <c:pt idx="647">
                  <c:v>9</c:v>
                </c:pt>
                <c:pt idx="649">
                  <c:v>10</c:v>
                </c:pt>
                <c:pt idx="650">
                  <c:v>7</c:v>
                </c:pt>
                <c:pt idx="651">
                  <c:v>10</c:v>
                </c:pt>
                <c:pt idx="652">
                  <c:v>14</c:v>
                </c:pt>
                <c:pt idx="653">
                  <c:v>5</c:v>
                </c:pt>
                <c:pt idx="654">
                  <c:v>7</c:v>
                </c:pt>
                <c:pt idx="655">
                  <c:v>9</c:v>
                </c:pt>
                <c:pt idx="656">
                  <c:v>4</c:v>
                </c:pt>
                <c:pt idx="657">
                  <c:v>4</c:v>
                </c:pt>
                <c:pt idx="658">
                  <c:v>5</c:v>
                </c:pt>
                <c:pt idx="659">
                  <c:v>7</c:v>
                </c:pt>
                <c:pt idx="660">
                  <c:v>10</c:v>
                </c:pt>
                <c:pt idx="661">
                  <c:v>7</c:v>
                </c:pt>
                <c:pt idx="662">
                  <c:v>7</c:v>
                </c:pt>
                <c:pt idx="663">
                  <c:v>6</c:v>
                </c:pt>
                <c:pt idx="664">
                  <c:v>10</c:v>
                </c:pt>
                <c:pt idx="665">
                  <c:v>10</c:v>
                </c:pt>
                <c:pt idx="666">
                  <c:v>8</c:v>
                </c:pt>
                <c:pt idx="667">
                  <c:v>10</c:v>
                </c:pt>
                <c:pt idx="668">
                  <c:v>7</c:v>
                </c:pt>
                <c:pt idx="670">
                  <c:v>7</c:v>
                </c:pt>
                <c:pt idx="671">
                  <c:v>8</c:v>
                </c:pt>
                <c:pt idx="673">
                  <c:v>13</c:v>
                </c:pt>
                <c:pt idx="674">
                  <c:v>9</c:v>
                </c:pt>
                <c:pt idx="675">
                  <c:v>11</c:v>
                </c:pt>
                <c:pt idx="676">
                  <c:v>14</c:v>
                </c:pt>
                <c:pt idx="677">
                  <c:v>15</c:v>
                </c:pt>
                <c:pt idx="678">
                  <c:v>15</c:v>
                </c:pt>
                <c:pt idx="679">
                  <c:v>14</c:v>
                </c:pt>
                <c:pt idx="680">
                  <c:v>17</c:v>
                </c:pt>
                <c:pt idx="681">
                  <c:v>12</c:v>
                </c:pt>
                <c:pt idx="682">
                  <c:v>16</c:v>
                </c:pt>
                <c:pt idx="683">
                  <c:v>10</c:v>
                </c:pt>
                <c:pt idx="684">
                  <c:v>10</c:v>
                </c:pt>
                <c:pt idx="685">
                  <c:v>12</c:v>
                </c:pt>
                <c:pt idx="686">
                  <c:v>12</c:v>
                </c:pt>
                <c:pt idx="687">
                  <c:v>13</c:v>
                </c:pt>
                <c:pt idx="688">
                  <c:v>12</c:v>
                </c:pt>
                <c:pt idx="689">
                  <c:v>11</c:v>
                </c:pt>
                <c:pt idx="690">
                  <c:v>12</c:v>
                </c:pt>
                <c:pt idx="692">
                  <c:v>14</c:v>
                </c:pt>
                <c:pt idx="693">
                  <c:v>13</c:v>
                </c:pt>
                <c:pt idx="694">
                  <c:v>13</c:v>
                </c:pt>
                <c:pt idx="695">
                  <c:v>14</c:v>
                </c:pt>
                <c:pt idx="696">
                  <c:v>13</c:v>
                </c:pt>
                <c:pt idx="697">
                  <c:v>13</c:v>
                </c:pt>
                <c:pt idx="698">
                  <c:v>9</c:v>
                </c:pt>
                <c:pt idx="699">
                  <c:v>9</c:v>
                </c:pt>
                <c:pt idx="701">
                  <c:v>6</c:v>
                </c:pt>
                <c:pt idx="702">
                  <c:v>6</c:v>
                </c:pt>
                <c:pt idx="703">
                  <c:v>7</c:v>
                </c:pt>
                <c:pt idx="704">
                  <c:v>7</c:v>
                </c:pt>
                <c:pt idx="705">
                  <c:v>13</c:v>
                </c:pt>
                <c:pt idx="706">
                  <c:v>16</c:v>
                </c:pt>
                <c:pt idx="707">
                  <c:v>11</c:v>
                </c:pt>
                <c:pt idx="708">
                  <c:v>10</c:v>
                </c:pt>
                <c:pt idx="709">
                  <c:v>10</c:v>
                </c:pt>
                <c:pt idx="710">
                  <c:v>8</c:v>
                </c:pt>
                <c:pt idx="711">
                  <c:v>8</c:v>
                </c:pt>
                <c:pt idx="712">
                  <c:v>8</c:v>
                </c:pt>
                <c:pt idx="713">
                  <c:v>9</c:v>
                </c:pt>
                <c:pt idx="716">
                  <c:v>9</c:v>
                </c:pt>
                <c:pt idx="717">
                  <c:v>5</c:v>
                </c:pt>
                <c:pt idx="718">
                  <c:v>5</c:v>
                </c:pt>
                <c:pt idx="719">
                  <c:v>5</c:v>
                </c:pt>
                <c:pt idx="720">
                  <c:v>5</c:v>
                </c:pt>
                <c:pt idx="722">
                  <c:v>3</c:v>
                </c:pt>
                <c:pt idx="724">
                  <c:v>6</c:v>
                </c:pt>
                <c:pt idx="725">
                  <c:v>4</c:v>
                </c:pt>
                <c:pt idx="729">
                  <c:v>5</c:v>
                </c:pt>
                <c:pt idx="730">
                  <c:v>7</c:v>
                </c:pt>
                <c:pt idx="731">
                  <c:v>7</c:v>
                </c:pt>
                <c:pt idx="732">
                  <c:v>3</c:v>
                </c:pt>
                <c:pt idx="733">
                  <c:v>4</c:v>
                </c:pt>
                <c:pt idx="734">
                  <c:v>12</c:v>
                </c:pt>
                <c:pt idx="735">
                  <c:v>12</c:v>
                </c:pt>
                <c:pt idx="736">
                  <c:v>12</c:v>
                </c:pt>
                <c:pt idx="738">
                  <c:v>5</c:v>
                </c:pt>
                <c:pt idx="739">
                  <c:v>10</c:v>
                </c:pt>
                <c:pt idx="740">
                  <c:v>3</c:v>
                </c:pt>
                <c:pt idx="741">
                  <c:v>4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6</c:v>
                </c:pt>
                <c:pt idx="746">
                  <c:v>5</c:v>
                </c:pt>
                <c:pt idx="747">
                  <c:v>5</c:v>
                </c:pt>
                <c:pt idx="748">
                  <c:v>6</c:v>
                </c:pt>
                <c:pt idx="749">
                  <c:v>6</c:v>
                </c:pt>
                <c:pt idx="750">
                  <c:v>6</c:v>
                </c:pt>
                <c:pt idx="751">
                  <c:v>5</c:v>
                </c:pt>
                <c:pt idx="752">
                  <c:v>6</c:v>
                </c:pt>
                <c:pt idx="753">
                  <c:v>8</c:v>
                </c:pt>
                <c:pt idx="754">
                  <c:v>8</c:v>
                </c:pt>
                <c:pt idx="755">
                  <c:v>4</c:v>
                </c:pt>
                <c:pt idx="756">
                  <c:v>5</c:v>
                </c:pt>
                <c:pt idx="758">
                  <c:v>6</c:v>
                </c:pt>
                <c:pt idx="760">
                  <c:v>6</c:v>
                </c:pt>
                <c:pt idx="761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87677088"/>
        <c:axId val="-1687681984"/>
      </c:scatterChart>
      <c:valAx>
        <c:axId val="-1687677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t-EE"/>
                  <a:t>Valgala (km</a:t>
                </a:r>
                <a:r>
                  <a:rPr lang="et-EE" baseline="30000"/>
                  <a:t>2</a:t>
                </a:r>
                <a:r>
                  <a:rPr lang="et-EE"/>
                  <a:t>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t-E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-1687681984"/>
        <c:crosses val="autoZero"/>
        <c:crossBetween val="midCat"/>
      </c:valAx>
      <c:valAx>
        <c:axId val="-1687681984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t-EE"/>
                  <a:t>Liikide arv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t-E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t-EE"/>
          </a:p>
        </c:txPr>
        <c:crossAx val="-1687677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t-E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374</xdr:col>
      <xdr:colOff>0</xdr:colOff>
      <xdr:row>13</xdr:row>
      <xdr:rowOff>0</xdr:rowOff>
    </xdr:from>
    <xdr:to>
      <xdr:col>384</xdr:col>
      <xdr:colOff>104776</xdr:colOff>
      <xdr:row>15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M&#220;/Seire/Seire%202021/T&#228;iendatud%20j&#245;gede%20kalastiku%20seire%20andmebaas,%202007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igid"/>
      <sheetName val="Võrdlustingimused"/>
      <sheetName val="Selgitused"/>
      <sheetName val="Emajõgi - har"/>
      <sheetName val="Emajõgi -kuts"/>
      <sheetName val="Narva - har"/>
      <sheetName val="Narva - kuts"/>
      <sheetName val="Valgala"/>
    </sheetNames>
    <sheetDataSet>
      <sheetData sheetId="0">
        <row r="4">
          <cell r="NC4">
            <v>9</v>
          </cell>
          <cell r="RZ4">
            <v>62.7</v>
          </cell>
        </row>
        <row r="5">
          <cell r="NC5">
            <v>9</v>
          </cell>
          <cell r="RZ5">
            <v>120</v>
          </cell>
        </row>
        <row r="6">
          <cell r="NC6">
            <v>9</v>
          </cell>
          <cell r="RZ6">
            <v>159.1</v>
          </cell>
        </row>
        <row r="7">
          <cell r="NC7">
            <v>9</v>
          </cell>
          <cell r="RZ7">
            <v>167.5</v>
          </cell>
        </row>
        <row r="8">
          <cell r="NC8">
            <v>8</v>
          </cell>
          <cell r="RZ8">
            <v>177.4</v>
          </cell>
        </row>
        <row r="9">
          <cell r="NC9">
            <v>9</v>
          </cell>
          <cell r="RZ9">
            <v>180</v>
          </cell>
        </row>
        <row r="10">
          <cell r="NC10">
            <v>16</v>
          </cell>
          <cell r="RZ10">
            <v>725</v>
          </cell>
        </row>
        <row r="11">
          <cell r="NC11">
            <v>16</v>
          </cell>
          <cell r="RZ11">
            <v>733</v>
          </cell>
        </row>
        <row r="12">
          <cell r="NC12">
            <v>4</v>
          </cell>
          <cell r="RZ12">
            <v>24</v>
          </cell>
        </row>
        <row r="13">
          <cell r="NC13">
            <v>6</v>
          </cell>
          <cell r="RZ13">
            <v>206.43489999992821</v>
          </cell>
        </row>
        <row r="14">
          <cell r="NC14">
            <v>7</v>
          </cell>
          <cell r="RZ14">
            <v>206.43489999992821</v>
          </cell>
        </row>
        <row r="15">
          <cell r="NC15">
            <v>8</v>
          </cell>
          <cell r="RZ15">
            <v>325.50432000000001</v>
          </cell>
        </row>
        <row r="16">
          <cell r="NC16">
            <v>10</v>
          </cell>
          <cell r="RZ16">
            <v>325</v>
          </cell>
        </row>
        <row r="17">
          <cell r="NC17">
            <v>18</v>
          </cell>
          <cell r="RZ17">
            <v>888.31517099999996</v>
          </cell>
        </row>
        <row r="18">
          <cell r="NC18">
            <v>18</v>
          </cell>
          <cell r="RZ18">
            <v>888.31517099999996</v>
          </cell>
        </row>
        <row r="19">
          <cell r="NC19">
            <v>18</v>
          </cell>
          <cell r="RZ19">
            <v>888.31517099999996</v>
          </cell>
        </row>
        <row r="20">
          <cell r="NC20">
            <v>18</v>
          </cell>
          <cell r="RZ20">
            <v>888.31517099999996</v>
          </cell>
        </row>
        <row r="21">
          <cell r="NC21">
            <v>17</v>
          </cell>
          <cell r="RZ21">
            <v>888.31517099999996</v>
          </cell>
        </row>
        <row r="22">
          <cell r="NC22">
            <v>18</v>
          </cell>
          <cell r="RZ22">
            <v>888.31517099999996</v>
          </cell>
        </row>
        <row r="23">
          <cell r="NC23">
            <v>18</v>
          </cell>
          <cell r="RZ23">
            <v>888.31517099999996</v>
          </cell>
        </row>
        <row r="24">
          <cell r="NC24">
            <v>17</v>
          </cell>
          <cell r="RZ24">
            <v>888.31517099999996</v>
          </cell>
        </row>
        <row r="25">
          <cell r="NC25">
            <v>17</v>
          </cell>
          <cell r="RZ25">
            <v>895</v>
          </cell>
        </row>
        <row r="26">
          <cell r="NC26">
            <v>12</v>
          </cell>
          <cell r="RZ26">
            <v>1024</v>
          </cell>
        </row>
        <row r="27">
          <cell r="NC27">
            <v>19</v>
          </cell>
          <cell r="RZ27">
            <v>1110.3075990000002</v>
          </cell>
        </row>
        <row r="28">
          <cell r="NC28">
            <v>19</v>
          </cell>
          <cell r="RZ28">
            <v>1110.3075990000002</v>
          </cell>
        </row>
        <row r="29">
          <cell r="NC29">
            <v>11</v>
          </cell>
          <cell r="RZ29">
            <v>65.900000000000006</v>
          </cell>
        </row>
        <row r="30">
          <cell r="NC30">
            <v>10</v>
          </cell>
          <cell r="RZ30">
            <v>150</v>
          </cell>
        </row>
        <row r="31">
          <cell r="NC31">
            <v>5</v>
          </cell>
          <cell r="RZ31">
            <v>48</v>
          </cell>
        </row>
        <row r="32">
          <cell r="NC32">
            <v>16</v>
          </cell>
          <cell r="RZ32">
            <v>1001.6</v>
          </cell>
        </row>
        <row r="33">
          <cell r="NC33">
            <v>11</v>
          </cell>
          <cell r="RZ33">
            <v>1001.6</v>
          </cell>
        </row>
        <row r="34">
          <cell r="NC34"/>
          <cell r="RZ34">
            <v>9.5</v>
          </cell>
        </row>
        <row r="35">
          <cell r="NC35">
            <v>7</v>
          </cell>
          <cell r="RZ35">
            <v>40</v>
          </cell>
        </row>
        <row r="36">
          <cell r="NC36">
            <v>11</v>
          </cell>
          <cell r="RZ36">
            <v>61.1</v>
          </cell>
        </row>
        <row r="37">
          <cell r="NC37">
            <v>6</v>
          </cell>
          <cell r="RZ37">
            <v>18</v>
          </cell>
        </row>
        <row r="38">
          <cell r="NC38">
            <v>7</v>
          </cell>
          <cell r="RZ38">
            <v>67</v>
          </cell>
        </row>
        <row r="39">
          <cell r="NC39">
            <v>13</v>
          </cell>
          <cell r="RZ39">
            <v>159.2544</v>
          </cell>
        </row>
        <row r="40">
          <cell r="NC40">
            <v>13</v>
          </cell>
          <cell r="RZ40">
            <v>159.2544</v>
          </cell>
        </row>
        <row r="41">
          <cell r="NC41">
            <v>13</v>
          </cell>
          <cell r="RZ41">
            <v>51.261208000000003</v>
          </cell>
        </row>
        <row r="42">
          <cell r="NC42">
            <v>13</v>
          </cell>
          <cell r="RZ42">
            <v>51.261208000000003</v>
          </cell>
        </row>
        <row r="43">
          <cell r="NC43">
            <v>6</v>
          </cell>
          <cell r="RZ43">
            <v>26</v>
          </cell>
        </row>
        <row r="44">
          <cell r="NC44">
            <v>7</v>
          </cell>
          <cell r="RZ44">
            <v>26</v>
          </cell>
        </row>
        <row r="45">
          <cell r="NC45"/>
          <cell r="RZ45">
            <v>35</v>
          </cell>
        </row>
        <row r="46">
          <cell r="NC46">
            <v>6</v>
          </cell>
          <cell r="RZ46">
            <v>65</v>
          </cell>
        </row>
        <row r="47">
          <cell r="NC47">
            <v>8</v>
          </cell>
          <cell r="RZ47">
            <v>96.029661000000004</v>
          </cell>
        </row>
        <row r="48">
          <cell r="NC48">
            <v>11</v>
          </cell>
          <cell r="RZ48">
            <v>106.08520000000001</v>
          </cell>
        </row>
        <row r="49">
          <cell r="NC49">
            <v>11</v>
          </cell>
          <cell r="RZ49">
            <v>106.08520000000001</v>
          </cell>
        </row>
        <row r="50">
          <cell r="NC50">
            <v>11</v>
          </cell>
          <cell r="RZ50">
            <v>106.08520000000001</v>
          </cell>
        </row>
        <row r="51">
          <cell r="NC51"/>
          <cell r="RZ51">
            <v>13</v>
          </cell>
        </row>
        <row r="52">
          <cell r="NC52"/>
          <cell r="RZ52">
            <v>10</v>
          </cell>
        </row>
        <row r="53">
          <cell r="NC53"/>
          <cell r="RZ53">
            <v>20</v>
          </cell>
        </row>
        <row r="54">
          <cell r="NC54">
            <v>10</v>
          </cell>
          <cell r="RZ54">
            <v>258.8914485922146</v>
          </cell>
        </row>
        <row r="55">
          <cell r="NC55">
            <v>11</v>
          </cell>
          <cell r="RZ55">
            <v>258.8914485922146</v>
          </cell>
        </row>
        <row r="56">
          <cell r="NC56">
            <v>12</v>
          </cell>
          <cell r="RZ56">
            <v>219</v>
          </cell>
        </row>
        <row r="57">
          <cell r="NC57">
            <v>13</v>
          </cell>
          <cell r="RZ57">
            <v>378.170117</v>
          </cell>
        </row>
        <row r="58">
          <cell r="NC58">
            <v>12</v>
          </cell>
          <cell r="RZ58">
            <v>378.170117</v>
          </cell>
        </row>
        <row r="59">
          <cell r="NC59">
            <v>13</v>
          </cell>
          <cell r="RZ59">
            <v>378.170117</v>
          </cell>
        </row>
        <row r="60">
          <cell r="NC60">
            <v>13</v>
          </cell>
          <cell r="RZ60">
            <v>378.170117</v>
          </cell>
        </row>
        <row r="61">
          <cell r="NC61">
            <v>13</v>
          </cell>
          <cell r="RZ61">
            <v>378.170117</v>
          </cell>
        </row>
        <row r="62">
          <cell r="NC62">
            <v>12</v>
          </cell>
          <cell r="RZ62">
            <v>378.170117</v>
          </cell>
        </row>
        <row r="63">
          <cell r="NC63">
            <v>13</v>
          </cell>
          <cell r="RZ63">
            <v>378.170117</v>
          </cell>
        </row>
        <row r="64">
          <cell r="NC64">
            <v>13</v>
          </cell>
          <cell r="RZ64">
            <v>378.170117</v>
          </cell>
        </row>
        <row r="65">
          <cell r="NC65">
            <v>8</v>
          </cell>
          <cell r="RZ65">
            <v>76</v>
          </cell>
        </row>
        <row r="66">
          <cell r="NC66">
            <v>10</v>
          </cell>
          <cell r="RZ66">
            <v>91.727998999999997</v>
          </cell>
        </row>
        <row r="67">
          <cell r="NC67"/>
          <cell r="RZ67">
            <v>33</v>
          </cell>
        </row>
        <row r="68">
          <cell r="NC68">
            <v>5</v>
          </cell>
          <cell r="RZ68">
            <v>47.384619999999998</v>
          </cell>
        </row>
        <row r="69">
          <cell r="NC69">
            <v>5</v>
          </cell>
          <cell r="RZ69">
            <v>47.384619999999998</v>
          </cell>
        </row>
        <row r="70">
          <cell r="NC70">
            <v>9</v>
          </cell>
          <cell r="RZ70">
            <v>74</v>
          </cell>
        </row>
        <row r="71">
          <cell r="NC71">
            <v>9</v>
          </cell>
          <cell r="RZ71">
            <v>80</v>
          </cell>
        </row>
        <row r="72">
          <cell r="NC72">
            <v>13</v>
          </cell>
          <cell r="RZ72">
            <v>100</v>
          </cell>
        </row>
        <row r="73">
          <cell r="NC73">
            <v>13</v>
          </cell>
          <cell r="RZ73">
            <v>101.1</v>
          </cell>
        </row>
        <row r="74">
          <cell r="NC74">
            <v>7</v>
          </cell>
          <cell r="RZ74">
            <v>40.113575000000004</v>
          </cell>
        </row>
        <row r="75">
          <cell r="NC75">
            <v>11</v>
          </cell>
          <cell r="RZ75">
            <v>245</v>
          </cell>
        </row>
        <row r="76">
          <cell r="NC76">
            <v>11</v>
          </cell>
          <cell r="RZ76">
            <v>245</v>
          </cell>
        </row>
        <row r="77">
          <cell r="NC77">
            <v>11</v>
          </cell>
          <cell r="RZ77">
            <v>245</v>
          </cell>
        </row>
        <row r="78">
          <cell r="NC78"/>
          <cell r="RZ78">
            <v>320</v>
          </cell>
        </row>
        <row r="79">
          <cell r="NC79">
            <v>14</v>
          </cell>
          <cell r="RZ79">
            <v>335</v>
          </cell>
        </row>
        <row r="80">
          <cell r="NC80">
            <v>14</v>
          </cell>
          <cell r="RZ80">
            <v>335</v>
          </cell>
        </row>
        <row r="81">
          <cell r="NC81">
            <v>14</v>
          </cell>
          <cell r="RZ81">
            <v>335</v>
          </cell>
        </row>
        <row r="82">
          <cell r="NC82"/>
          <cell r="RZ82">
            <v>450</v>
          </cell>
        </row>
        <row r="83">
          <cell r="NC83"/>
          <cell r="RZ83">
            <v>22</v>
          </cell>
        </row>
        <row r="84">
          <cell r="NC84">
            <v>8</v>
          </cell>
          <cell r="RZ84">
            <v>57.786799999999999</v>
          </cell>
        </row>
        <row r="85">
          <cell r="NC85">
            <v>9</v>
          </cell>
          <cell r="RZ85">
            <v>102</v>
          </cell>
        </row>
        <row r="86">
          <cell r="NC86">
            <v>9</v>
          </cell>
          <cell r="RZ86">
            <v>102</v>
          </cell>
        </row>
        <row r="87">
          <cell r="NC87">
            <v>10</v>
          </cell>
          <cell r="RZ87">
            <v>102</v>
          </cell>
        </row>
        <row r="88">
          <cell r="NC88"/>
          <cell r="RZ88">
            <v>198</v>
          </cell>
        </row>
        <row r="89">
          <cell r="NC89">
            <v>7</v>
          </cell>
          <cell r="RZ89">
            <v>29.662701000000002</v>
          </cell>
        </row>
        <row r="90">
          <cell r="NC90">
            <v>9</v>
          </cell>
          <cell r="RZ90">
            <v>22.584800999999995</v>
          </cell>
        </row>
        <row r="91">
          <cell r="NC91">
            <v>7</v>
          </cell>
          <cell r="RZ91">
            <v>49.970300000000009</v>
          </cell>
        </row>
        <row r="92">
          <cell r="NC92"/>
          <cell r="RZ92">
            <v>15</v>
          </cell>
        </row>
        <row r="93">
          <cell r="NC93">
            <v>3</v>
          </cell>
          <cell r="RZ93">
            <v>40</v>
          </cell>
        </row>
        <row r="94">
          <cell r="NC94">
            <v>7</v>
          </cell>
          <cell r="RZ94">
            <v>65</v>
          </cell>
        </row>
        <row r="95">
          <cell r="NC95">
            <v>6</v>
          </cell>
          <cell r="RZ95">
            <v>93.429057</v>
          </cell>
        </row>
        <row r="96">
          <cell r="NC96">
            <v>6</v>
          </cell>
          <cell r="RZ96">
            <v>93.429057</v>
          </cell>
        </row>
        <row r="97">
          <cell r="NC97">
            <v>9</v>
          </cell>
          <cell r="RZ97">
            <v>105</v>
          </cell>
        </row>
        <row r="98">
          <cell r="NC98">
            <v>10</v>
          </cell>
          <cell r="RZ98">
            <v>105</v>
          </cell>
        </row>
        <row r="99">
          <cell r="NC99">
            <v>7</v>
          </cell>
          <cell r="RZ99">
            <v>110.791346</v>
          </cell>
        </row>
        <row r="100">
          <cell r="NC100">
            <v>9</v>
          </cell>
          <cell r="RZ100">
            <v>560.63651500000003</v>
          </cell>
        </row>
        <row r="101">
          <cell r="NC101">
            <v>15</v>
          </cell>
          <cell r="RZ101">
            <v>740.87529999986293</v>
          </cell>
        </row>
        <row r="102">
          <cell r="NC102">
            <v>16</v>
          </cell>
          <cell r="RZ102">
            <v>740.87529999986293</v>
          </cell>
        </row>
        <row r="103">
          <cell r="NC103">
            <v>19</v>
          </cell>
          <cell r="RZ103">
            <v>920</v>
          </cell>
        </row>
        <row r="104">
          <cell r="NC104">
            <v>19</v>
          </cell>
          <cell r="RZ104">
            <v>920</v>
          </cell>
        </row>
        <row r="105">
          <cell r="NC105">
            <v>6</v>
          </cell>
          <cell r="RZ105" t="str">
            <v>~50</v>
          </cell>
        </row>
        <row r="106">
          <cell r="NC106">
            <v>7</v>
          </cell>
          <cell r="RZ106">
            <v>63.259222000000001</v>
          </cell>
        </row>
        <row r="107">
          <cell r="NC107">
            <v>7</v>
          </cell>
          <cell r="RZ107">
            <v>75</v>
          </cell>
        </row>
        <row r="108">
          <cell r="NC108">
            <v>7</v>
          </cell>
          <cell r="RZ108">
            <v>125</v>
          </cell>
        </row>
        <row r="109">
          <cell r="NC109">
            <v>7</v>
          </cell>
          <cell r="RZ109">
            <v>125</v>
          </cell>
        </row>
        <row r="110">
          <cell r="NC110">
            <v>8</v>
          </cell>
          <cell r="RZ110">
            <v>125</v>
          </cell>
        </row>
        <row r="111">
          <cell r="NC111">
            <v>6</v>
          </cell>
          <cell r="RZ111">
            <v>94.997669000000002</v>
          </cell>
        </row>
        <row r="112">
          <cell r="NC112">
            <v>6</v>
          </cell>
          <cell r="RZ112">
            <v>94.997669000000002</v>
          </cell>
        </row>
        <row r="113">
          <cell r="NC113">
            <v>7</v>
          </cell>
          <cell r="RZ113">
            <v>126.58245699999999</v>
          </cell>
        </row>
        <row r="114">
          <cell r="NC114">
            <v>6</v>
          </cell>
          <cell r="RZ114">
            <v>128</v>
          </cell>
        </row>
        <row r="115">
          <cell r="NC115">
            <v>4</v>
          </cell>
          <cell r="RZ115">
            <v>25</v>
          </cell>
        </row>
        <row r="116">
          <cell r="NC116">
            <v>12</v>
          </cell>
          <cell r="RZ116">
            <v>650</v>
          </cell>
        </row>
        <row r="117">
          <cell r="NC117">
            <v>15</v>
          </cell>
          <cell r="RZ117">
            <v>862.26060000038592</v>
          </cell>
        </row>
        <row r="118">
          <cell r="NC118">
            <v>15</v>
          </cell>
          <cell r="RZ118">
            <v>862.26060000038592</v>
          </cell>
        </row>
        <row r="119">
          <cell r="NC119">
            <v>14</v>
          </cell>
          <cell r="RZ119">
            <v>862.26060000038592</v>
          </cell>
        </row>
        <row r="120">
          <cell r="NC120">
            <v>14</v>
          </cell>
          <cell r="RZ120">
            <v>862.26060000038592</v>
          </cell>
        </row>
        <row r="121">
          <cell r="NC121">
            <v>15</v>
          </cell>
          <cell r="RZ121">
            <v>862.26060000038592</v>
          </cell>
        </row>
        <row r="122">
          <cell r="NC122">
            <v>15</v>
          </cell>
          <cell r="RZ122">
            <v>862.26060000038592</v>
          </cell>
        </row>
        <row r="123">
          <cell r="NC123">
            <v>14</v>
          </cell>
          <cell r="RZ123">
            <v>862.26060000038592</v>
          </cell>
        </row>
        <row r="124">
          <cell r="NC124">
            <v>14</v>
          </cell>
          <cell r="RZ124">
            <v>862.26060000038592</v>
          </cell>
        </row>
        <row r="125">
          <cell r="NC125">
            <v>15</v>
          </cell>
          <cell r="RZ125">
            <v>1033.9632410000002</v>
          </cell>
        </row>
        <row r="126">
          <cell r="NC126"/>
          <cell r="RZ126"/>
        </row>
        <row r="127">
          <cell r="NC127">
            <v>17</v>
          </cell>
          <cell r="RZ127">
            <v>1320.4564000000003</v>
          </cell>
        </row>
        <row r="128">
          <cell r="NC128">
            <v>5</v>
          </cell>
          <cell r="RZ128">
            <v>137</v>
          </cell>
        </row>
        <row r="129">
          <cell r="NC129"/>
          <cell r="RZ129">
            <v>30</v>
          </cell>
        </row>
        <row r="130">
          <cell r="NC130"/>
          <cell r="RZ130">
            <v>35</v>
          </cell>
        </row>
        <row r="131">
          <cell r="NC131">
            <v>6</v>
          </cell>
          <cell r="RZ131">
            <v>280</v>
          </cell>
        </row>
        <row r="132">
          <cell r="NC132">
            <v>6</v>
          </cell>
          <cell r="RZ132">
            <v>280</v>
          </cell>
        </row>
        <row r="133">
          <cell r="NC133">
            <v>7</v>
          </cell>
          <cell r="RZ133">
            <v>280</v>
          </cell>
        </row>
        <row r="134">
          <cell r="NC134">
            <v>5</v>
          </cell>
          <cell r="RZ134">
            <v>115</v>
          </cell>
        </row>
        <row r="135">
          <cell r="NC135">
            <v>3</v>
          </cell>
          <cell r="RZ135">
            <v>33</v>
          </cell>
        </row>
        <row r="136">
          <cell r="NC136">
            <v>4</v>
          </cell>
          <cell r="RZ136">
            <v>15</v>
          </cell>
        </row>
        <row r="137">
          <cell r="NC137"/>
          <cell r="RZ137">
            <v>64.8</v>
          </cell>
        </row>
        <row r="138">
          <cell r="NC138"/>
          <cell r="RZ138">
            <v>13.3</v>
          </cell>
        </row>
        <row r="139">
          <cell r="NC139">
            <v>10</v>
          </cell>
          <cell r="RZ139">
            <v>58</v>
          </cell>
        </row>
        <row r="140">
          <cell r="NC140">
            <v>6</v>
          </cell>
          <cell r="RZ140">
            <v>18.600000000000001</v>
          </cell>
        </row>
        <row r="141">
          <cell r="NC141">
            <v>8</v>
          </cell>
          <cell r="RZ141">
            <v>91.432729999999992</v>
          </cell>
        </row>
        <row r="142">
          <cell r="NC142">
            <v>8</v>
          </cell>
          <cell r="RZ142">
            <v>140</v>
          </cell>
        </row>
        <row r="143">
          <cell r="NC143">
            <v>7</v>
          </cell>
          <cell r="RZ143">
            <v>140</v>
          </cell>
        </row>
        <row r="144">
          <cell r="NC144">
            <v>8</v>
          </cell>
          <cell r="RZ144">
            <v>140</v>
          </cell>
        </row>
        <row r="145">
          <cell r="NC145">
            <v>13</v>
          </cell>
          <cell r="RZ145">
            <v>260</v>
          </cell>
        </row>
        <row r="146">
          <cell r="NC146"/>
          <cell r="RZ146">
            <v>457.8</v>
          </cell>
        </row>
        <row r="147">
          <cell r="NC147"/>
          <cell r="RZ147">
            <v>22.2</v>
          </cell>
        </row>
        <row r="148">
          <cell r="NC148">
            <v>8</v>
          </cell>
          <cell r="RZ148">
            <v>29</v>
          </cell>
        </row>
        <row r="149">
          <cell r="NC149">
            <v>7</v>
          </cell>
          <cell r="RZ149">
            <v>52.313598999999996</v>
          </cell>
        </row>
        <row r="150">
          <cell r="NC150">
            <v>6</v>
          </cell>
          <cell r="RZ150">
            <v>26</v>
          </cell>
        </row>
        <row r="151">
          <cell r="NC151"/>
          <cell r="RZ151">
            <v>22.5</v>
          </cell>
        </row>
        <row r="152">
          <cell r="NC152">
            <v>8</v>
          </cell>
          <cell r="RZ152">
            <v>57.653269999999992</v>
          </cell>
        </row>
        <row r="153">
          <cell r="NC153">
            <v>10</v>
          </cell>
          <cell r="RZ153">
            <v>34.939056999999998</v>
          </cell>
        </row>
        <row r="154">
          <cell r="NC154"/>
          <cell r="RZ154">
            <v>39</v>
          </cell>
        </row>
        <row r="155">
          <cell r="NC155">
            <v>6</v>
          </cell>
          <cell r="RZ155">
            <v>57.753551999999999</v>
          </cell>
        </row>
        <row r="156">
          <cell r="NC156">
            <v>8</v>
          </cell>
          <cell r="RZ156">
            <v>75</v>
          </cell>
        </row>
        <row r="157">
          <cell r="NC157">
            <v>12</v>
          </cell>
          <cell r="RZ157">
            <v>162.9</v>
          </cell>
        </row>
        <row r="158">
          <cell r="NC158">
            <v>12</v>
          </cell>
          <cell r="RZ158">
            <v>162.9</v>
          </cell>
        </row>
        <row r="159">
          <cell r="NC159">
            <v>9</v>
          </cell>
          <cell r="RZ159">
            <v>49.5</v>
          </cell>
        </row>
        <row r="160">
          <cell r="NC160">
            <v>12</v>
          </cell>
          <cell r="RZ160">
            <v>360</v>
          </cell>
        </row>
        <row r="161">
          <cell r="NC161">
            <v>12</v>
          </cell>
          <cell r="RZ161">
            <v>395.61454400000002</v>
          </cell>
        </row>
        <row r="162">
          <cell r="NC162">
            <v>12</v>
          </cell>
          <cell r="RZ162">
            <v>395.61454400000002</v>
          </cell>
        </row>
        <row r="163">
          <cell r="NC163">
            <v>12</v>
          </cell>
          <cell r="RZ163">
            <v>395.61454400000002</v>
          </cell>
        </row>
        <row r="164">
          <cell r="NC164"/>
          <cell r="RZ164">
            <v>31.4</v>
          </cell>
        </row>
        <row r="165">
          <cell r="NC165">
            <v>10</v>
          </cell>
          <cell r="RZ165">
            <v>87</v>
          </cell>
        </row>
        <row r="166">
          <cell r="NC166">
            <v>10</v>
          </cell>
          <cell r="RZ166">
            <v>87</v>
          </cell>
        </row>
        <row r="167">
          <cell r="NC167">
            <v>10</v>
          </cell>
          <cell r="RZ167">
            <v>210</v>
          </cell>
        </row>
        <row r="168">
          <cell r="NC168">
            <v>10</v>
          </cell>
          <cell r="RZ168">
            <v>210</v>
          </cell>
        </row>
        <row r="169">
          <cell r="NC169">
            <v>7</v>
          </cell>
          <cell r="RZ169">
            <v>67.97681</v>
          </cell>
        </row>
        <row r="170">
          <cell r="NC170">
            <v>8</v>
          </cell>
          <cell r="RZ170">
            <v>22.9</v>
          </cell>
        </row>
        <row r="171">
          <cell r="NC171">
            <v>9</v>
          </cell>
          <cell r="RZ171">
            <v>57.235495000000007</v>
          </cell>
        </row>
        <row r="172">
          <cell r="NC172">
            <v>11</v>
          </cell>
          <cell r="RZ172">
            <v>277.78176300000001</v>
          </cell>
        </row>
        <row r="173">
          <cell r="NC173">
            <v>11</v>
          </cell>
          <cell r="RZ173">
            <v>277.78176300000001</v>
          </cell>
        </row>
        <row r="174">
          <cell r="NC174">
            <v>18</v>
          </cell>
          <cell r="RZ174">
            <v>385.60230100000001</v>
          </cell>
        </row>
        <row r="175">
          <cell r="NC175">
            <v>19</v>
          </cell>
          <cell r="RZ175">
            <v>385.60230100000001</v>
          </cell>
        </row>
        <row r="176">
          <cell r="NC176">
            <v>9</v>
          </cell>
          <cell r="RZ176">
            <v>100.17797899999999</v>
          </cell>
        </row>
        <row r="177">
          <cell r="NC177">
            <v>9</v>
          </cell>
          <cell r="RZ177">
            <v>100.17797899999999</v>
          </cell>
        </row>
        <row r="178">
          <cell r="NC178"/>
          <cell r="RZ178">
            <v>33.799999999999997</v>
          </cell>
        </row>
        <row r="179">
          <cell r="NC179">
            <v>6</v>
          </cell>
          <cell r="RZ179">
            <v>52</v>
          </cell>
        </row>
        <row r="180">
          <cell r="NC180">
            <v>10</v>
          </cell>
          <cell r="RZ180">
            <v>115</v>
          </cell>
        </row>
        <row r="181">
          <cell r="NC181">
            <v>13</v>
          </cell>
          <cell r="RZ181">
            <v>163.13549900000001</v>
          </cell>
        </row>
        <row r="182">
          <cell r="NC182">
            <v>8</v>
          </cell>
          <cell r="RZ182">
            <v>163.13549900000001</v>
          </cell>
        </row>
        <row r="183">
          <cell r="NC183"/>
          <cell r="RZ183">
            <v>45</v>
          </cell>
        </row>
        <row r="184">
          <cell r="NC184"/>
          <cell r="RZ184">
            <v>45</v>
          </cell>
        </row>
        <row r="185">
          <cell r="NC185"/>
          <cell r="RZ185">
            <v>80</v>
          </cell>
        </row>
        <row r="186">
          <cell r="NC186">
            <v>10</v>
          </cell>
          <cell r="RZ186">
            <v>106.35290000000002</v>
          </cell>
        </row>
        <row r="187">
          <cell r="NC187">
            <v>13</v>
          </cell>
          <cell r="RZ187">
            <v>190</v>
          </cell>
        </row>
        <row r="188">
          <cell r="NC188">
            <v>13</v>
          </cell>
          <cell r="RZ188">
            <v>190</v>
          </cell>
        </row>
        <row r="189">
          <cell r="NC189">
            <v>11</v>
          </cell>
          <cell r="RZ189">
            <v>190</v>
          </cell>
        </row>
        <row r="190">
          <cell r="NC190">
            <v>6</v>
          </cell>
          <cell r="RZ190">
            <v>35</v>
          </cell>
        </row>
        <row r="191">
          <cell r="NC191">
            <v>7</v>
          </cell>
          <cell r="RZ191">
            <v>7.4</v>
          </cell>
        </row>
        <row r="192">
          <cell r="NC192"/>
          <cell r="RZ192"/>
        </row>
        <row r="193">
          <cell r="NC193">
            <v>5</v>
          </cell>
          <cell r="RZ193">
            <v>23</v>
          </cell>
        </row>
        <row r="194">
          <cell r="NC194">
            <v>4</v>
          </cell>
          <cell r="RZ194">
            <v>25.6</v>
          </cell>
        </row>
        <row r="195">
          <cell r="NC195">
            <v>8</v>
          </cell>
          <cell r="RZ195">
            <v>138.90827499999997</v>
          </cell>
        </row>
        <row r="196">
          <cell r="NC196">
            <v>11</v>
          </cell>
          <cell r="RZ196">
            <v>211.3</v>
          </cell>
        </row>
        <row r="197">
          <cell r="NC197">
            <v>11</v>
          </cell>
          <cell r="RZ197">
            <v>211.3</v>
          </cell>
        </row>
        <row r="198">
          <cell r="NC198">
            <v>11</v>
          </cell>
          <cell r="RZ198">
            <v>211.3</v>
          </cell>
        </row>
        <row r="199">
          <cell r="NC199">
            <v>11</v>
          </cell>
          <cell r="RZ199">
            <v>211.3</v>
          </cell>
        </row>
        <row r="200">
          <cell r="NC200">
            <v>3</v>
          </cell>
          <cell r="RZ200">
            <v>20</v>
          </cell>
        </row>
        <row r="201">
          <cell r="NC201">
            <v>3</v>
          </cell>
          <cell r="RZ201">
            <v>45</v>
          </cell>
        </row>
        <row r="202">
          <cell r="NC202">
            <v>6</v>
          </cell>
          <cell r="RZ202">
            <v>45</v>
          </cell>
        </row>
        <row r="203">
          <cell r="NC203">
            <v>11</v>
          </cell>
          <cell r="RZ203">
            <v>265</v>
          </cell>
        </row>
        <row r="204">
          <cell r="NC204">
            <v>10</v>
          </cell>
          <cell r="RZ204">
            <v>265</v>
          </cell>
        </row>
        <row r="205">
          <cell r="NC205"/>
          <cell r="RZ205">
            <v>20</v>
          </cell>
        </row>
        <row r="206">
          <cell r="NC206">
            <v>10</v>
          </cell>
          <cell r="RZ206">
            <v>170.9</v>
          </cell>
        </row>
        <row r="207">
          <cell r="NC207">
            <v>10</v>
          </cell>
          <cell r="RZ207">
            <v>170.9</v>
          </cell>
        </row>
        <row r="208">
          <cell r="NC208">
            <v>5</v>
          </cell>
          <cell r="RZ208">
            <v>65</v>
          </cell>
        </row>
        <row r="209">
          <cell r="NC209">
            <v>8</v>
          </cell>
          <cell r="RZ209">
            <v>67</v>
          </cell>
        </row>
        <row r="210">
          <cell r="NC210">
            <v>8</v>
          </cell>
          <cell r="RZ210">
            <v>68</v>
          </cell>
        </row>
        <row r="211">
          <cell r="NC211">
            <v>7</v>
          </cell>
          <cell r="RZ211">
            <v>56</v>
          </cell>
        </row>
        <row r="212">
          <cell r="NC212">
            <v>8</v>
          </cell>
          <cell r="RZ212">
            <v>103</v>
          </cell>
        </row>
        <row r="213">
          <cell r="NC213">
            <v>9</v>
          </cell>
          <cell r="RZ213">
            <v>171.148518</v>
          </cell>
        </row>
        <row r="214">
          <cell r="NC214">
            <v>9</v>
          </cell>
          <cell r="RZ214">
            <v>395</v>
          </cell>
        </row>
        <row r="215">
          <cell r="NC215">
            <v>13</v>
          </cell>
          <cell r="RZ215">
            <v>400.49639900000005</v>
          </cell>
        </row>
        <row r="216">
          <cell r="NC216">
            <v>12</v>
          </cell>
          <cell r="RZ216">
            <v>400.49639900000005</v>
          </cell>
        </row>
        <row r="217">
          <cell r="NC217">
            <v>13</v>
          </cell>
          <cell r="RZ217">
            <v>400.49639900000005</v>
          </cell>
        </row>
        <row r="218">
          <cell r="NC218">
            <v>12</v>
          </cell>
          <cell r="RZ218">
            <v>400.49639900000005</v>
          </cell>
        </row>
        <row r="219">
          <cell r="NC219">
            <v>12</v>
          </cell>
          <cell r="RZ219">
            <v>400.49639900000005</v>
          </cell>
        </row>
        <row r="220">
          <cell r="NC220">
            <v>13</v>
          </cell>
          <cell r="RZ220">
            <v>400.49639900000005</v>
          </cell>
        </row>
        <row r="221">
          <cell r="NC221">
            <v>14</v>
          </cell>
          <cell r="RZ221">
            <v>400.49639900000005</v>
          </cell>
        </row>
        <row r="222">
          <cell r="NC222">
            <v>14</v>
          </cell>
          <cell r="RZ222">
            <v>400.49639900000005</v>
          </cell>
        </row>
        <row r="223">
          <cell r="NC223">
            <v>14</v>
          </cell>
          <cell r="RZ223">
            <v>400.49639900000005</v>
          </cell>
        </row>
        <row r="224">
          <cell r="NC224">
            <v>4</v>
          </cell>
          <cell r="RZ224">
            <v>47</v>
          </cell>
        </row>
        <row r="225">
          <cell r="NC225">
            <v>4</v>
          </cell>
          <cell r="RZ225">
            <v>42</v>
          </cell>
        </row>
        <row r="226">
          <cell r="NC226">
            <v>8</v>
          </cell>
          <cell r="RZ226">
            <v>77.268905000000004</v>
          </cell>
        </row>
        <row r="227">
          <cell r="NC227">
            <v>8</v>
          </cell>
          <cell r="RZ227">
            <v>77.268905000000004</v>
          </cell>
        </row>
        <row r="228">
          <cell r="NC228">
            <v>18</v>
          </cell>
          <cell r="RZ228">
            <v>313</v>
          </cell>
        </row>
        <row r="229">
          <cell r="NC229">
            <v>17</v>
          </cell>
          <cell r="RZ229">
            <v>313</v>
          </cell>
        </row>
        <row r="230">
          <cell r="NC230"/>
          <cell r="RZ230">
            <v>81.599999999999994</v>
          </cell>
        </row>
        <row r="231">
          <cell r="NC231"/>
          <cell r="RZ231">
            <v>81.599999999999994</v>
          </cell>
        </row>
        <row r="232">
          <cell r="NC232">
            <v>5</v>
          </cell>
          <cell r="RZ232">
            <v>25</v>
          </cell>
        </row>
        <row r="233">
          <cell r="NC233"/>
          <cell r="RZ233">
            <v>65</v>
          </cell>
        </row>
        <row r="234">
          <cell r="NC234">
            <v>8</v>
          </cell>
          <cell r="RZ234">
            <v>56.629765999999996</v>
          </cell>
        </row>
        <row r="235">
          <cell r="NC235">
            <v>7</v>
          </cell>
          <cell r="RZ235">
            <v>56.629765999999996</v>
          </cell>
        </row>
        <row r="236">
          <cell r="NC236">
            <v>8</v>
          </cell>
          <cell r="RZ236">
            <v>120</v>
          </cell>
        </row>
        <row r="237">
          <cell r="NC237">
            <v>11</v>
          </cell>
          <cell r="RZ237">
            <v>249.07890000011002</v>
          </cell>
        </row>
        <row r="238">
          <cell r="NC238">
            <v>13</v>
          </cell>
          <cell r="RZ238">
            <v>249.07890000011002</v>
          </cell>
        </row>
        <row r="239">
          <cell r="NC239">
            <v>13</v>
          </cell>
          <cell r="RZ239">
            <v>249.07890000011002</v>
          </cell>
        </row>
        <row r="240">
          <cell r="NC240"/>
          <cell r="RZ240">
            <v>50</v>
          </cell>
        </row>
        <row r="241">
          <cell r="NC241"/>
          <cell r="RZ241">
            <v>55</v>
          </cell>
        </row>
        <row r="242">
          <cell r="NC242"/>
          <cell r="RZ242">
            <v>56.8</v>
          </cell>
        </row>
        <row r="243">
          <cell r="NC243"/>
          <cell r="RZ243">
            <v>20</v>
          </cell>
        </row>
        <row r="244">
          <cell r="NC244">
            <v>5</v>
          </cell>
          <cell r="RZ244">
            <v>72.641447999999997</v>
          </cell>
        </row>
        <row r="245">
          <cell r="NC245">
            <v>5</v>
          </cell>
          <cell r="RZ245">
            <v>72.641447999999997</v>
          </cell>
        </row>
        <row r="246">
          <cell r="NC246"/>
          <cell r="RZ246"/>
        </row>
        <row r="247">
          <cell r="NC247"/>
          <cell r="RZ247">
            <v>43</v>
          </cell>
        </row>
        <row r="248">
          <cell r="NC248">
            <v>4</v>
          </cell>
          <cell r="RZ248">
            <v>30.335983000000006</v>
          </cell>
        </row>
        <row r="249">
          <cell r="NC249">
            <v>4</v>
          </cell>
          <cell r="RZ249">
            <v>66.3</v>
          </cell>
        </row>
        <row r="250">
          <cell r="NC250">
            <v>5</v>
          </cell>
          <cell r="RZ250">
            <v>66.3</v>
          </cell>
        </row>
        <row r="251">
          <cell r="NC251">
            <v>8</v>
          </cell>
          <cell r="RZ251">
            <v>131</v>
          </cell>
        </row>
        <row r="252">
          <cell r="NC252">
            <v>9</v>
          </cell>
          <cell r="RZ252">
            <v>131</v>
          </cell>
        </row>
        <row r="253">
          <cell r="NC253">
            <v>10</v>
          </cell>
          <cell r="RZ253">
            <v>138</v>
          </cell>
        </row>
        <row r="254">
          <cell r="NC254">
            <v>6</v>
          </cell>
          <cell r="RZ254">
            <v>11.199546999999999</v>
          </cell>
        </row>
        <row r="255">
          <cell r="NC255"/>
          <cell r="RZ255">
            <v>12</v>
          </cell>
        </row>
        <row r="256">
          <cell r="NC256"/>
          <cell r="RZ256">
            <v>15</v>
          </cell>
        </row>
        <row r="257">
          <cell r="NC257"/>
          <cell r="RZ257">
            <v>29</v>
          </cell>
        </row>
        <row r="258">
          <cell r="NC258"/>
          <cell r="RZ258">
            <v>29.5</v>
          </cell>
        </row>
        <row r="259">
          <cell r="NC259"/>
          <cell r="RZ259">
            <v>15</v>
          </cell>
        </row>
        <row r="260">
          <cell r="NC260"/>
          <cell r="RZ260">
            <v>20</v>
          </cell>
        </row>
        <row r="261">
          <cell r="NC261"/>
          <cell r="RZ261">
            <v>18</v>
          </cell>
        </row>
        <row r="262">
          <cell r="NC262"/>
          <cell r="RZ262">
            <v>27</v>
          </cell>
        </row>
        <row r="263">
          <cell r="NC263">
            <v>14</v>
          </cell>
          <cell r="RZ263" t="str">
            <v>?</v>
          </cell>
        </row>
        <row r="264">
          <cell r="NC264"/>
          <cell r="RZ264">
            <v>10</v>
          </cell>
        </row>
        <row r="265">
          <cell r="NC265"/>
          <cell r="RZ265">
            <v>40</v>
          </cell>
        </row>
        <row r="266">
          <cell r="NC266">
            <v>5</v>
          </cell>
          <cell r="RZ266">
            <v>15</v>
          </cell>
        </row>
        <row r="267">
          <cell r="NC267">
            <v>7</v>
          </cell>
          <cell r="RZ267">
            <v>117.4</v>
          </cell>
        </row>
        <row r="268">
          <cell r="NC268">
            <v>6</v>
          </cell>
          <cell r="RZ268">
            <v>117.4</v>
          </cell>
        </row>
        <row r="269">
          <cell r="NC269"/>
          <cell r="RZ269">
            <v>8</v>
          </cell>
        </row>
        <row r="270">
          <cell r="NC270"/>
          <cell r="RZ270">
            <v>18</v>
          </cell>
        </row>
        <row r="271">
          <cell r="NC271">
            <v>4</v>
          </cell>
          <cell r="RZ271">
            <v>20</v>
          </cell>
        </row>
        <row r="272">
          <cell r="NC272">
            <v>6</v>
          </cell>
          <cell r="RZ272">
            <v>70</v>
          </cell>
        </row>
        <row r="273">
          <cell r="NC273"/>
          <cell r="RZ273">
            <v>56.1</v>
          </cell>
        </row>
        <row r="274">
          <cell r="NC274">
            <v>9</v>
          </cell>
          <cell r="RZ274">
            <v>320</v>
          </cell>
        </row>
        <row r="275">
          <cell r="NC275"/>
          <cell r="RZ275">
            <v>338.2</v>
          </cell>
        </row>
        <row r="276">
          <cell r="NC276">
            <v>15</v>
          </cell>
          <cell r="RZ276">
            <v>51</v>
          </cell>
        </row>
        <row r="277">
          <cell r="NC277">
            <v>13</v>
          </cell>
          <cell r="RZ277">
            <v>51.639498999999994</v>
          </cell>
        </row>
        <row r="278">
          <cell r="NC278">
            <v>9</v>
          </cell>
          <cell r="RZ278">
            <v>73.5</v>
          </cell>
        </row>
        <row r="279">
          <cell r="NC279">
            <v>9</v>
          </cell>
          <cell r="RZ279">
            <v>73.5</v>
          </cell>
        </row>
        <row r="280">
          <cell r="NC280">
            <v>11</v>
          </cell>
          <cell r="RZ280">
            <v>93.025149000000013</v>
          </cell>
        </row>
        <row r="281">
          <cell r="NC281">
            <v>11</v>
          </cell>
          <cell r="RZ281">
            <v>93</v>
          </cell>
        </row>
        <row r="282">
          <cell r="NC282">
            <v>5</v>
          </cell>
          <cell r="RZ282">
            <v>7.8004069999999999</v>
          </cell>
        </row>
        <row r="283">
          <cell r="NC283">
            <v>4</v>
          </cell>
          <cell r="RZ283">
            <v>7.8004069999999999</v>
          </cell>
        </row>
        <row r="284">
          <cell r="NC284"/>
          <cell r="RZ284">
            <v>15</v>
          </cell>
        </row>
        <row r="285">
          <cell r="NC285"/>
          <cell r="RZ285">
            <v>15</v>
          </cell>
        </row>
        <row r="286">
          <cell r="NC286">
            <v>7</v>
          </cell>
          <cell r="RZ286">
            <v>35.161965000000009</v>
          </cell>
        </row>
        <row r="287">
          <cell r="NC287">
            <v>7</v>
          </cell>
          <cell r="RZ287">
            <v>39</v>
          </cell>
        </row>
        <row r="288">
          <cell r="NC288">
            <v>10</v>
          </cell>
          <cell r="RZ288">
            <v>170</v>
          </cell>
        </row>
        <row r="289">
          <cell r="NC289">
            <v>10</v>
          </cell>
          <cell r="RZ289">
            <v>170</v>
          </cell>
        </row>
        <row r="290">
          <cell r="NC290">
            <v>11</v>
          </cell>
          <cell r="RZ290">
            <v>212</v>
          </cell>
        </row>
        <row r="291">
          <cell r="NC291">
            <v>10</v>
          </cell>
          <cell r="RZ291">
            <v>215.4</v>
          </cell>
        </row>
        <row r="292">
          <cell r="NC292">
            <v>10</v>
          </cell>
          <cell r="RZ292">
            <v>215.5</v>
          </cell>
        </row>
        <row r="293">
          <cell r="NC293"/>
          <cell r="RZ293">
            <v>41.2</v>
          </cell>
        </row>
        <row r="294">
          <cell r="NC294"/>
          <cell r="RZ294">
            <v>34.700000000000003</v>
          </cell>
        </row>
        <row r="295">
          <cell r="NC295">
            <v>7</v>
          </cell>
          <cell r="RZ295">
            <v>30</v>
          </cell>
        </row>
        <row r="296">
          <cell r="NC296">
            <v>9</v>
          </cell>
          <cell r="RZ296">
            <v>137</v>
          </cell>
        </row>
        <row r="297">
          <cell r="NC297">
            <v>12</v>
          </cell>
          <cell r="RZ297">
            <v>390</v>
          </cell>
        </row>
        <row r="298">
          <cell r="NC298">
            <v>12</v>
          </cell>
          <cell r="RZ298">
            <v>390</v>
          </cell>
        </row>
        <row r="299">
          <cell r="NC299">
            <v>12</v>
          </cell>
          <cell r="RZ299">
            <v>390</v>
          </cell>
        </row>
        <row r="300">
          <cell r="NC300">
            <v>14</v>
          </cell>
          <cell r="RZ300">
            <v>520</v>
          </cell>
        </row>
        <row r="301">
          <cell r="NC301">
            <v>14</v>
          </cell>
          <cell r="RZ301">
            <v>811</v>
          </cell>
        </row>
        <row r="302">
          <cell r="NC302">
            <v>11</v>
          </cell>
          <cell r="RZ302">
            <v>811</v>
          </cell>
        </row>
        <row r="303">
          <cell r="NC303">
            <v>17</v>
          </cell>
          <cell r="RZ303">
            <v>818.20019999994884</v>
          </cell>
        </row>
        <row r="304">
          <cell r="NC304">
            <v>17</v>
          </cell>
          <cell r="RZ304">
            <v>818.20019999994884</v>
          </cell>
        </row>
        <row r="305">
          <cell r="NC305">
            <v>15</v>
          </cell>
          <cell r="RZ305">
            <v>818.20019999994884</v>
          </cell>
        </row>
        <row r="306">
          <cell r="NC306">
            <v>11</v>
          </cell>
          <cell r="RZ306">
            <v>230.6</v>
          </cell>
        </row>
        <row r="307">
          <cell r="NC307">
            <v>11</v>
          </cell>
          <cell r="RZ307">
            <v>230.6</v>
          </cell>
        </row>
        <row r="308">
          <cell r="NC308"/>
          <cell r="RZ308">
            <v>100</v>
          </cell>
        </row>
        <row r="309">
          <cell r="NC309"/>
          <cell r="RZ309">
            <v>105</v>
          </cell>
        </row>
        <row r="310">
          <cell r="NC310"/>
          <cell r="RZ310">
            <v>44.5</v>
          </cell>
        </row>
        <row r="311">
          <cell r="NC311">
            <v>8</v>
          </cell>
          <cell r="RZ311">
            <v>118.83730000000001</v>
          </cell>
        </row>
        <row r="312">
          <cell r="NC312">
            <v>9</v>
          </cell>
          <cell r="RZ312">
            <v>169.620138</v>
          </cell>
        </row>
        <row r="313">
          <cell r="NC313">
            <v>8</v>
          </cell>
          <cell r="RZ313">
            <v>52.668500999999999</v>
          </cell>
        </row>
        <row r="314">
          <cell r="NC314">
            <v>7</v>
          </cell>
          <cell r="RZ314">
            <v>100.5</v>
          </cell>
        </row>
        <row r="315">
          <cell r="NC315">
            <v>7</v>
          </cell>
          <cell r="RZ315">
            <v>105.22689400000003</v>
          </cell>
        </row>
        <row r="316">
          <cell r="NC316">
            <v>7</v>
          </cell>
          <cell r="RZ316">
            <v>165</v>
          </cell>
        </row>
        <row r="317">
          <cell r="NC317">
            <v>6</v>
          </cell>
          <cell r="RZ317">
            <v>45.207171999999993</v>
          </cell>
        </row>
        <row r="318">
          <cell r="NC318">
            <v>8</v>
          </cell>
          <cell r="RZ318">
            <v>68.463145999999995</v>
          </cell>
        </row>
        <row r="319">
          <cell r="NC319">
            <v>10</v>
          </cell>
          <cell r="RZ319">
            <v>500</v>
          </cell>
        </row>
        <row r="320">
          <cell r="NC320">
            <v>10</v>
          </cell>
          <cell r="RZ320">
            <v>500</v>
          </cell>
        </row>
        <row r="321">
          <cell r="NC321">
            <v>8</v>
          </cell>
          <cell r="RZ321">
            <v>520</v>
          </cell>
        </row>
        <row r="322">
          <cell r="NC322">
            <v>11</v>
          </cell>
          <cell r="RZ322">
            <v>520</v>
          </cell>
        </row>
        <row r="323">
          <cell r="NC323"/>
          <cell r="RZ323">
            <v>45</v>
          </cell>
        </row>
        <row r="324">
          <cell r="NC324">
            <v>7</v>
          </cell>
          <cell r="RZ324">
            <v>78.485630999999998</v>
          </cell>
        </row>
        <row r="325">
          <cell r="NC325">
            <v>10</v>
          </cell>
          <cell r="RZ325">
            <v>78.485630999999998</v>
          </cell>
        </row>
        <row r="326">
          <cell r="NC326">
            <v>8</v>
          </cell>
          <cell r="RZ326">
            <v>80.169699000000008</v>
          </cell>
        </row>
        <row r="327">
          <cell r="NC327">
            <v>10</v>
          </cell>
          <cell r="RZ327">
            <v>128.91740100000001</v>
          </cell>
        </row>
        <row r="328">
          <cell r="NC328">
            <v>11</v>
          </cell>
          <cell r="RZ328">
            <v>210</v>
          </cell>
        </row>
        <row r="329">
          <cell r="NC329">
            <v>11</v>
          </cell>
          <cell r="RZ329">
            <v>406.63163800000007</v>
          </cell>
        </row>
        <row r="330">
          <cell r="NC330">
            <v>12</v>
          </cell>
          <cell r="RZ330">
            <v>406.63163800000007</v>
          </cell>
        </row>
        <row r="331">
          <cell r="NC331">
            <v>11</v>
          </cell>
          <cell r="RZ331">
            <v>406.63163800000007</v>
          </cell>
        </row>
        <row r="332">
          <cell r="NC332">
            <v>11</v>
          </cell>
          <cell r="RZ332">
            <v>406.63163800000007</v>
          </cell>
        </row>
        <row r="333">
          <cell r="NC333">
            <v>12</v>
          </cell>
          <cell r="RZ333">
            <v>406.63163800000007</v>
          </cell>
        </row>
        <row r="334">
          <cell r="NC334">
            <v>12</v>
          </cell>
          <cell r="RZ334">
            <v>406.63163800000007</v>
          </cell>
        </row>
        <row r="335">
          <cell r="NC335">
            <v>12</v>
          </cell>
          <cell r="RZ335">
            <v>406.63163800000007</v>
          </cell>
        </row>
        <row r="336">
          <cell r="NC336">
            <v>12</v>
          </cell>
          <cell r="RZ336">
            <v>406.63163800000007</v>
          </cell>
        </row>
        <row r="337">
          <cell r="NC337">
            <v>12</v>
          </cell>
          <cell r="RZ337">
            <v>406.63163800000007</v>
          </cell>
        </row>
        <row r="338">
          <cell r="NC338">
            <v>9</v>
          </cell>
          <cell r="RZ338">
            <v>71.099999999999994</v>
          </cell>
        </row>
        <row r="339">
          <cell r="NC339">
            <v>7</v>
          </cell>
          <cell r="RZ339">
            <v>48.866561999999995</v>
          </cell>
        </row>
        <row r="340">
          <cell r="NC340">
            <v>6</v>
          </cell>
          <cell r="RZ340">
            <v>54.642854999999997</v>
          </cell>
        </row>
        <row r="341">
          <cell r="NC341">
            <v>6</v>
          </cell>
          <cell r="RZ341">
            <v>54.642854999999997</v>
          </cell>
        </row>
        <row r="342">
          <cell r="NC342">
            <v>8</v>
          </cell>
          <cell r="RZ342">
            <v>144.24589900000001</v>
          </cell>
        </row>
        <row r="343">
          <cell r="NC343">
            <v>12</v>
          </cell>
          <cell r="RZ343">
            <v>152.25148999999999</v>
          </cell>
        </row>
        <row r="344">
          <cell r="NC344">
            <v>12</v>
          </cell>
          <cell r="RZ344">
            <v>152.25148999999999</v>
          </cell>
        </row>
        <row r="345">
          <cell r="NC345">
            <v>8</v>
          </cell>
          <cell r="RZ345">
            <v>48.259987000000002</v>
          </cell>
        </row>
        <row r="346">
          <cell r="NC346">
            <v>9</v>
          </cell>
          <cell r="RZ346">
            <v>40.193962999999997</v>
          </cell>
        </row>
        <row r="347">
          <cell r="NC347">
            <v>8</v>
          </cell>
          <cell r="RZ347">
            <v>40.193962999999997</v>
          </cell>
        </row>
        <row r="348">
          <cell r="NC348">
            <v>11</v>
          </cell>
          <cell r="RZ348">
            <v>305.322300000035</v>
          </cell>
        </row>
        <row r="349">
          <cell r="NC349">
            <v>11</v>
          </cell>
          <cell r="RZ349">
            <v>305.322300000035</v>
          </cell>
        </row>
        <row r="350">
          <cell r="NC350">
            <v>6</v>
          </cell>
          <cell r="RZ350">
            <v>90.519300000058976</v>
          </cell>
        </row>
        <row r="351">
          <cell r="NC351">
            <v>9</v>
          </cell>
          <cell r="RZ351">
            <v>212.33938700000002</v>
          </cell>
        </row>
        <row r="352">
          <cell r="NC352">
            <v>9</v>
          </cell>
          <cell r="RZ352">
            <v>429.25799999999998</v>
          </cell>
        </row>
        <row r="353">
          <cell r="NC353">
            <v>16</v>
          </cell>
          <cell r="RZ353">
            <v>436.14850000004594</v>
          </cell>
        </row>
        <row r="354">
          <cell r="NC354"/>
          <cell r="RZ354">
            <v>30</v>
          </cell>
        </row>
        <row r="355">
          <cell r="NC355">
            <v>5</v>
          </cell>
          <cell r="RZ355">
            <v>125</v>
          </cell>
        </row>
        <row r="356">
          <cell r="NC356">
            <v>5</v>
          </cell>
          <cell r="RZ356">
            <v>125</v>
          </cell>
        </row>
        <row r="357">
          <cell r="NC357">
            <v>4</v>
          </cell>
          <cell r="RZ357">
            <v>125</v>
          </cell>
        </row>
        <row r="358">
          <cell r="NC358">
            <v>5</v>
          </cell>
          <cell r="RZ358">
            <v>125</v>
          </cell>
        </row>
        <row r="359">
          <cell r="NC359">
            <v>5</v>
          </cell>
          <cell r="RZ359">
            <v>125</v>
          </cell>
        </row>
        <row r="360">
          <cell r="NC360">
            <v>5</v>
          </cell>
          <cell r="RZ360">
            <v>125</v>
          </cell>
        </row>
        <row r="361">
          <cell r="NC361">
            <v>6</v>
          </cell>
          <cell r="RZ361">
            <v>125</v>
          </cell>
        </row>
        <row r="362">
          <cell r="NC362">
            <v>6</v>
          </cell>
          <cell r="RZ362">
            <v>125</v>
          </cell>
        </row>
        <row r="363">
          <cell r="NC363">
            <v>6</v>
          </cell>
          <cell r="RZ363">
            <v>136.86729999996709</v>
          </cell>
        </row>
        <row r="364">
          <cell r="NC364">
            <v>5</v>
          </cell>
          <cell r="RZ364">
            <v>12.6</v>
          </cell>
        </row>
        <row r="365">
          <cell r="NC365">
            <v>6</v>
          </cell>
          <cell r="RZ365">
            <v>37.551210999999988</v>
          </cell>
        </row>
        <row r="366">
          <cell r="NC366">
            <v>10</v>
          </cell>
          <cell r="RZ366">
            <v>166.78309899999999</v>
          </cell>
        </row>
        <row r="367">
          <cell r="NC367">
            <v>11</v>
          </cell>
          <cell r="RZ367">
            <v>380.76594599999993</v>
          </cell>
        </row>
        <row r="368">
          <cell r="NC368">
            <v>9</v>
          </cell>
          <cell r="RZ368">
            <v>1205</v>
          </cell>
        </row>
        <row r="369">
          <cell r="NC369">
            <v>19</v>
          </cell>
          <cell r="RZ369">
            <v>1258.5</v>
          </cell>
        </row>
        <row r="370">
          <cell r="NC370">
            <v>19</v>
          </cell>
          <cell r="RZ370">
            <v>1575</v>
          </cell>
        </row>
        <row r="371">
          <cell r="NC371">
            <v>23</v>
          </cell>
          <cell r="RZ371">
            <v>1578.1476640000001</v>
          </cell>
        </row>
        <row r="372">
          <cell r="NC372">
            <v>23</v>
          </cell>
          <cell r="RZ372">
            <v>1578.1476640000001</v>
          </cell>
        </row>
        <row r="373">
          <cell r="NC373">
            <v>8</v>
          </cell>
          <cell r="RZ373">
            <v>94.455231000000012</v>
          </cell>
        </row>
        <row r="374">
          <cell r="NC374">
            <v>8</v>
          </cell>
          <cell r="RZ374">
            <v>160</v>
          </cell>
        </row>
        <row r="375">
          <cell r="NC375">
            <v>8</v>
          </cell>
          <cell r="RZ375">
            <v>165</v>
          </cell>
        </row>
        <row r="376">
          <cell r="NC376">
            <v>9</v>
          </cell>
          <cell r="RZ376">
            <v>214.42340099999996</v>
          </cell>
        </row>
        <row r="377">
          <cell r="NC377">
            <v>6</v>
          </cell>
          <cell r="RZ377">
            <v>55</v>
          </cell>
        </row>
        <row r="378">
          <cell r="NC378">
            <v>3</v>
          </cell>
          <cell r="RZ378">
            <v>39.655399999971706</v>
          </cell>
        </row>
        <row r="379">
          <cell r="NC379">
            <v>7</v>
          </cell>
          <cell r="RZ379">
            <v>121</v>
          </cell>
        </row>
        <row r="380">
          <cell r="NC380">
            <v>7</v>
          </cell>
          <cell r="RZ380">
            <v>60</v>
          </cell>
        </row>
        <row r="381">
          <cell r="NC381">
            <v>7</v>
          </cell>
          <cell r="RZ381">
            <v>69.2</v>
          </cell>
        </row>
        <row r="382">
          <cell r="NC382">
            <v>8</v>
          </cell>
          <cell r="RZ382">
            <v>157.01690099999999</v>
          </cell>
        </row>
        <row r="383">
          <cell r="NC383">
            <v>8</v>
          </cell>
          <cell r="RZ383">
            <v>232.90779999999998</v>
          </cell>
        </row>
        <row r="384">
          <cell r="NC384">
            <v>7</v>
          </cell>
          <cell r="RZ384">
            <v>121.80199900000002</v>
          </cell>
        </row>
        <row r="385">
          <cell r="NC385">
            <v>6</v>
          </cell>
          <cell r="RZ385">
            <v>306.558402</v>
          </cell>
        </row>
        <row r="386">
          <cell r="NC386">
            <v>9</v>
          </cell>
          <cell r="RZ386">
            <v>322.89999999999998</v>
          </cell>
        </row>
        <row r="387">
          <cell r="NC387">
            <v>9</v>
          </cell>
          <cell r="RZ387">
            <v>322.89999999999998</v>
          </cell>
        </row>
        <row r="388">
          <cell r="NC388">
            <v>7</v>
          </cell>
          <cell r="RZ388">
            <v>54.951500000000003</v>
          </cell>
        </row>
        <row r="389">
          <cell r="NC389">
            <v>7</v>
          </cell>
          <cell r="RZ389">
            <v>54.951500000000003</v>
          </cell>
        </row>
        <row r="390">
          <cell r="NC390">
            <v>10</v>
          </cell>
          <cell r="RZ390">
            <v>155</v>
          </cell>
        </row>
        <row r="391">
          <cell r="NC391">
            <v>14</v>
          </cell>
          <cell r="RZ391">
            <v>198.31169899999998</v>
          </cell>
        </row>
        <row r="392">
          <cell r="NC392">
            <v>15</v>
          </cell>
          <cell r="RZ392">
            <v>634.73870100000011</v>
          </cell>
        </row>
        <row r="393">
          <cell r="NC393">
            <v>16</v>
          </cell>
          <cell r="RZ393">
            <v>632.590372</v>
          </cell>
        </row>
        <row r="394">
          <cell r="NC394">
            <v>16</v>
          </cell>
          <cell r="RZ394">
            <v>727.25564599999996</v>
          </cell>
        </row>
        <row r="395">
          <cell r="NC395">
            <v>16</v>
          </cell>
          <cell r="RZ395">
            <v>800</v>
          </cell>
        </row>
        <row r="396">
          <cell r="NC396">
            <v>18</v>
          </cell>
          <cell r="RZ396">
            <v>804.89959999951805</v>
          </cell>
        </row>
        <row r="397">
          <cell r="NC397">
            <v>6</v>
          </cell>
          <cell r="RZ397">
            <v>153.30420000000001</v>
          </cell>
        </row>
        <row r="398">
          <cell r="NC398">
            <v>10</v>
          </cell>
          <cell r="RZ398">
            <v>75.673700001036011</v>
          </cell>
        </row>
        <row r="399">
          <cell r="NC399"/>
          <cell r="RZ399">
            <v>58.2</v>
          </cell>
        </row>
        <row r="400">
          <cell r="NC400"/>
          <cell r="RZ400">
            <v>38</v>
          </cell>
        </row>
        <row r="401">
          <cell r="NC401"/>
          <cell r="RZ401">
            <v>36.799999999999997</v>
          </cell>
        </row>
        <row r="402">
          <cell r="NC402">
            <v>6</v>
          </cell>
          <cell r="RZ402" t="str">
            <v>~150</v>
          </cell>
        </row>
        <row r="403">
          <cell r="NC403">
            <v>8</v>
          </cell>
          <cell r="RZ403">
            <v>153.24619800000002</v>
          </cell>
        </row>
        <row r="404">
          <cell r="NC404">
            <v>8</v>
          </cell>
          <cell r="RZ404">
            <v>153.24619800000002</v>
          </cell>
        </row>
        <row r="405">
          <cell r="NC405">
            <v>9</v>
          </cell>
          <cell r="RZ405">
            <v>205</v>
          </cell>
        </row>
        <row r="406">
          <cell r="NC406">
            <v>8</v>
          </cell>
          <cell r="RZ406">
            <v>205</v>
          </cell>
        </row>
        <row r="407">
          <cell r="NC407">
            <v>6</v>
          </cell>
          <cell r="RZ407">
            <v>276.420976</v>
          </cell>
        </row>
        <row r="408">
          <cell r="NC408">
            <v>13</v>
          </cell>
          <cell r="RZ408">
            <v>276.420976</v>
          </cell>
        </row>
        <row r="409">
          <cell r="NC409">
            <v>14</v>
          </cell>
          <cell r="RZ409">
            <v>316.39999999999998</v>
          </cell>
        </row>
        <row r="410">
          <cell r="NC410">
            <v>15</v>
          </cell>
          <cell r="RZ410">
            <v>316.39999999999998</v>
          </cell>
        </row>
        <row r="411">
          <cell r="NC411">
            <v>7</v>
          </cell>
          <cell r="RZ411">
            <v>41.818240000000003</v>
          </cell>
        </row>
        <row r="412">
          <cell r="NC412">
            <v>7</v>
          </cell>
          <cell r="RZ412">
            <v>41.818240000000003</v>
          </cell>
        </row>
        <row r="413">
          <cell r="NC413">
            <v>5</v>
          </cell>
          <cell r="RZ413">
            <v>47.786552999999998</v>
          </cell>
        </row>
        <row r="414">
          <cell r="NC414">
            <v>11</v>
          </cell>
          <cell r="RZ414" t="str">
            <v>~600</v>
          </cell>
        </row>
        <row r="415">
          <cell r="NC415">
            <v>10</v>
          </cell>
          <cell r="RZ415">
            <v>669.3</v>
          </cell>
        </row>
        <row r="416">
          <cell r="NC416">
            <v>3</v>
          </cell>
          <cell r="RZ416">
            <v>44.461335999999996</v>
          </cell>
        </row>
        <row r="417">
          <cell r="NC417">
            <v>10</v>
          </cell>
          <cell r="RZ417">
            <v>119.2</v>
          </cell>
        </row>
        <row r="418">
          <cell r="NC418">
            <v>10</v>
          </cell>
          <cell r="RZ418">
            <v>119.2</v>
          </cell>
        </row>
        <row r="419">
          <cell r="NC419">
            <v>11</v>
          </cell>
          <cell r="RZ419">
            <v>415</v>
          </cell>
        </row>
        <row r="420">
          <cell r="NC420">
            <v>10</v>
          </cell>
          <cell r="RZ420" t="str">
            <v>~90</v>
          </cell>
        </row>
        <row r="421">
          <cell r="NC421">
            <v>12</v>
          </cell>
          <cell r="RZ421">
            <v>132.418902</v>
          </cell>
        </row>
        <row r="422">
          <cell r="NC422">
            <v>10</v>
          </cell>
          <cell r="RZ422">
            <v>132.418902</v>
          </cell>
        </row>
        <row r="423">
          <cell r="NC423">
            <v>11</v>
          </cell>
          <cell r="RZ423">
            <v>482.31620000023719</v>
          </cell>
        </row>
        <row r="424">
          <cell r="NC424">
            <v>15</v>
          </cell>
          <cell r="RZ424">
            <v>482.31620000023719</v>
          </cell>
        </row>
        <row r="425">
          <cell r="NC425">
            <v>16</v>
          </cell>
          <cell r="RZ425">
            <v>482.31620000023719</v>
          </cell>
        </row>
        <row r="426">
          <cell r="NC426">
            <v>15</v>
          </cell>
          <cell r="RZ426">
            <v>482.31620000023719</v>
          </cell>
        </row>
        <row r="427">
          <cell r="NC427">
            <v>14</v>
          </cell>
          <cell r="RZ427">
            <v>482.31620000023719</v>
          </cell>
        </row>
        <row r="428">
          <cell r="NC428">
            <v>14</v>
          </cell>
          <cell r="RZ428">
            <v>482.31620000023719</v>
          </cell>
        </row>
        <row r="429">
          <cell r="NC429">
            <v>15</v>
          </cell>
          <cell r="RZ429">
            <v>482.31620000023719</v>
          </cell>
        </row>
        <row r="430">
          <cell r="NC430">
            <v>15</v>
          </cell>
          <cell r="RZ430">
            <v>482.31620000023719</v>
          </cell>
        </row>
        <row r="431">
          <cell r="NC431">
            <v>15</v>
          </cell>
          <cell r="RZ431">
            <v>482.31620000023719</v>
          </cell>
        </row>
        <row r="432">
          <cell r="NC432">
            <v>7</v>
          </cell>
          <cell r="RZ432">
            <v>85</v>
          </cell>
        </row>
        <row r="433">
          <cell r="NC433">
            <v>3</v>
          </cell>
          <cell r="RZ433" t="str">
            <v>~15</v>
          </cell>
        </row>
        <row r="434">
          <cell r="NC434">
            <v>7</v>
          </cell>
          <cell r="RZ434">
            <v>78</v>
          </cell>
        </row>
        <row r="435">
          <cell r="NC435">
            <v>7</v>
          </cell>
          <cell r="RZ435">
            <v>78</v>
          </cell>
        </row>
        <row r="436">
          <cell r="NC436">
            <v>6</v>
          </cell>
          <cell r="RZ436">
            <v>93.230385999999996</v>
          </cell>
        </row>
        <row r="437">
          <cell r="NC437">
            <v>6</v>
          </cell>
          <cell r="RZ437">
            <v>93.230385999999996</v>
          </cell>
        </row>
        <row r="438">
          <cell r="NC438">
            <v>2</v>
          </cell>
          <cell r="RZ438" t="str">
            <v>~70</v>
          </cell>
        </row>
        <row r="439">
          <cell r="NC439">
            <v>5</v>
          </cell>
          <cell r="RZ439">
            <v>34.803511999999998</v>
          </cell>
        </row>
        <row r="440">
          <cell r="NC440">
            <v>6</v>
          </cell>
          <cell r="RZ440">
            <v>34.803511999999998</v>
          </cell>
        </row>
        <row r="441">
          <cell r="NC441">
            <v>6</v>
          </cell>
          <cell r="RZ441">
            <v>34.803511999999998</v>
          </cell>
        </row>
        <row r="442">
          <cell r="NC442">
            <v>10</v>
          </cell>
          <cell r="RZ442">
            <v>107.550388</v>
          </cell>
        </row>
        <row r="443">
          <cell r="NC443">
            <v>10</v>
          </cell>
          <cell r="RZ443">
            <v>107.550388</v>
          </cell>
        </row>
        <row r="444">
          <cell r="NC444">
            <v>9</v>
          </cell>
          <cell r="RZ444">
            <v>107.550388</v>
          </cell>
        </row>
        <row r="445">
          <cell r="NC445">
            <v>9</v>
          </cell>
          <cell r="RZ445">
            <v>62.614271000000002</v>
          </cell>
        </row>
        <row r="446">
          <cell r="NC446">
            <v>11</v>
          </cell>
          <cell r="RZ446">
            <v>62.614271000000002</v>
          </cell>
        </row>
        <row r="447">
          <cell r="NC447"/>
          <cell r="RZ447">
            <v>9.5</v>
          </cell>
        </row>
        <row r="448">
          <cell r="NC448"/>
          <cell r="RZ448">
            <v>40</v>
          </cell>
        </row>
        <row r="449">
          <cell r="NC449">
            <v>8</v>
          </cell>
          <cell r="RZ449">
            <v>105.1</v>
          </cell>
        </row>
        <row r="450">
          <cell r="NC450">
            <v>8</v>
          </cell>
          <cell r="RZ450" t="str">
            <v>~120</v>
          </cell>
        </row>
        <row r="451">
          <cell r="NC451"/>
          <cell r="RZ451">
            <v>16.899999999999999</v>
          </cell>
        </row>
        <row r="452">
          <cell r="NC452"/>
          <cell r="RZ452">
            <v>56.1</v>
          </cell>
        </row>
        <row r="453">
          <cell r="NC453">
            <v>6</v>
          </cell>
          <cell r="RZ453">
            <v>141.57570199999998</v>
          </cell>
        </row>
        <row r="454">
          <cell r="NC454">
            <v>8</v>
          </cell>
          <cell r="RZ454" t="str">
            <v>~150</v>
          </cell>
        </row>
        <row r="455">
          <cell r="NC455">
            <v>11</v>
          </cell>
          <cell r="RZ455">
            <v>567</v>
          </cell>
        </row>
        <row r="456">
          <cell r="NC456">
            <v>11</v>
          </cell>
          <cell r="RZ456">
            <v>567</v>
          </cell>
        </row>
        <row r="457">
          <cell r="NC457">
            <v>13</v>
          </cell>
          <cell r="RZ457">
            <v>831</v>
          </cell>
        </row>
        <row r="458">
          <cell r="NC458">
            <v>15</v>
          </cell>
          <cell r="RZ458">
            <v>831</v>
          </cell>
        </row>
        <row r="459">
          <cell r="NC459">
            <v>15</v>
          </cell>
          <cell r="RZ459">
            <v>2655.8572999994899</v>
          </cell>
        </row>
        <row r="460">
          <cell r="NC460">
            <v>15</v>
          </cell>
          <cell r="RZ460">
            <v>2655.8572999994899</v>
          </cell>
        </row>
        <row r="461">
          <cell r="NC461">
            <v>10</v>
          </cell>
          <cell r="RZ461">
            <v>70.724256999999994</v>
          </cell>
        </row>
        <row r="462">
          <cell r="NC462">
            <v>9</v>
          </cell>
          <cell r="RZ462" t="str">
            <v>~105</v>
          </cell>
        </row>
        <row r="463">
          <cell r="NC463">
            <v>10</v>
          </cell>
          <cell r="RZ463">
            <v>106.56230000000001</v>
          </cell>
        </row>
        <row r="464">
          <cell r="NC464"/>
          <cell r="RZ464">
            <v>35</v>
          </cell>
        </row>
        <row r="465">
          <cell r="NC465">
            <v>9</v>
          </cell>
          <cell r="RZ465">
            <v>80</v>
          </cell>
        </row>
        <row r="466">
          <cell r="NC466">
            <v>12</v>
          </cell>
          <cell r="RZ466">
            <v>91.961965000000006</v>
          </cell>
        </row>
        <row r="467">
          <cell r="NC467">
            <v>12</v>
          </cell>
          <cell r="RZ467">
            <v>91.961965000000006</v>
          </cell>
        </row>
        <row r="468">
          <cell r="NC468">
            <v>13</v>
          </cell>
          <cell r="RZ468">
            <v>469.65662500000002</v>
          </cell>
        </row>
        <row r="469">
          <cell r="NC469">
            <v>13</v>
          </cell>
          <cell r="RZ469">
            <v>590</v>
          </cell>
        </row>
        <row r="470">
          <cell r="NC470">
            <v>15</v>
          </cell>
          <cell r="RZ470">
            <v>648.46909299999993</v>
          </cell>
        </row>
        <row r="471">
          <cell r="NC471">
            <v>15</v>
          </cell>
          <cell r="RZ471">
            <v>662.65977199999998</v>
          </cell>
        </row>
        <row r="472">
          <cell r="NC472">
            <v>15</v>
          </cell>
          <cell r="RZ472">
            <v>662.65977199999998</v>
          </cell>
        </row>
        <row r="473">
          <cell r="NC473">
            <v>9</v>
          </cell>
          <cell r="RZ473">
            <v>38.048048000000001</v>
          </cell>
        </row>
        <row r="474">
          <cell r="NC474">
            <v>4</v>
          </cell>
          <cell r="RZ474" t="str">
            <v>~40</v>
          </cell>
        </row>
        <row r="475">
          <cell r="NC475">
            <v>5</v>
          </cell>
          <cell r="RZ475">
            <v>48</v>
          </cell>
        </row>
        <row r="476">
          <cell r="NC476">
            <v>8</v>
          </cell>
          <cell r="RZ476">
            <v>80</v>
          </cell>
        </row>
        <row r="477">
          <cell r="NC477">
            <v>9</v>
          </cell>
          <cell r="RZ477">
            <v>136.63420000006118</v>
          </cell>
        </row>
        <row r="478">
          <cell r="NC478">
            <v>9</v>
          </cell>
          <cell r="RZ478">
            <v>136.63420000006118</v>
          </cell>
        </row>
        <row r="479">
          <cell r="NC479">
            <v>9</v>
          </cell>
          <cell r="RZ479">
            <v>136.63420000006118</v>
          </cell>
        </row>
        <row r="480">
          <cell r="NC480">
            <v>9</v>
          </cell>
          <cell r="RZ480">
            <v>136.63420000006118</v>
          </cell>
        </row>
        <row r="481">
          <cell r="NC481">
            <v>10</v>
          </cell>
          <cell r="RZ481">
            <v>136.63420000006118</v>
          </cell>
        </row>
        <row r="482">
          <cell r="NC482">
            <v>9</v>
          </cell>
          <cell r="RZ482">
            <v>136.63420000006118</v>
          </cell>
        </row>
        <row r="483">
          <cell r="NC483">
            <v>9</v>
          </cell>
          <cell r="RZ483">
            <v>136.63420000006118</v>
          </cell>
        </row>
        <row r="484">
          <cell r="NC484">
            <v>9</v>
          </cell>
          <cell r="RZ484">
            <v>136.63420000006118</v>
          </cell>
        </row>
        <row r="485">
          <cell r="NC485">
            <v>11</v>
          </cell>
          <cell r="RZ485">
            <v>813.91460200000006</v>
          </cell>
        </row>
        <row r="486">
          <cell r="NC486"/>
          <cell r="RZ486">
            <v>15</v>
          </cell>
        </row>
        <row r="487">
          <cell r="NC487">
            <v>6</v>
          </cell>
          <cell r="RZ487">
            <v>111.87785</v>
          </cell>
        </row>
        <row r="488">
          <cell r="NC488">
            <v>8</v>
          </cell>
          <cell r="RZ488">
            <v>203.22269900000001</v>
          </cell>
        </row>
        <row r="489">
          <cell r="NC489">
            <v>9</v>
          </cell>
          <cell r="RZ489">
            <v>203.22269900000001</v>
          </cell>
        </row>
        <row r="490">
          <cell r="NC490">
            <v>8</v>
          </cell>
          <cell r="RZ490">
            <v>74.133136999999991</v>
          </cell>
        </row>
        <row r="491">
          <cell r="NC491">
            <v>8</v>
          </cell>
          <cell r="RZ491">
            <v>117.916613</v>
          </cell>
        </row>
        <row r="492">
          <cell r="NC492">
            <v>7</v>
          </cell>
          <cell r="RZ492">
            <v>117.916613</v>
          </cell>
        </row>
        <row r="493">
          <cell r="NC493">
            <v>9</v>
          </cell>
          <cell r="RZ493">
            <v>239.89320099999995</v>
          </cell>
        </row>
        <row r="494">
          <cell r="NC494">
            <v>9</v>
          </cell>
          <cell r="RZ494">
            <v>57.93950000000001</v>
          </cell>
        </row>
        <row r="495">
          <cell r="NC495">
            <v>7</v>
          </cell>
          <cell r="RZ495">
            <v>57.93950000000001</v>
          </cell>
        </row>
        <row r="496">
          <cell r="NC496">
            <v>11</v>
          </cell>
          <cell r="RZ496">
            <v>144.20081200000001</v>
          </cell>
        </row>
        <row r="497">
          <cell r="NC497">
            <v>17</v>
          </cell>
          <cell r="RZ497">
            <v>262.2</v>
          </cell>
        </row>
        <row r="498">
          <cell r="NC498">
            <v>15</v>
          </cell>
          <cell r="RZ498">
            <v>262.2</v>
          </cell>
        </row>
        <row r="499">
          <cell r="NC499">
            <v>14</v>
          </cell>
          <cell r="RZ499">
            <v>262.2</v>
          </cell>
        </row>
        <row r="500">
          <cell r="NC500">
            <v>10</v>
          </cell>
          <cell r="RZ500">
            <v>42.867853999999994</v>
          </cell>
        </row>
        <row r="501">
          <cell r="NC501">
            <v>9</v>
          </cell>
          <cell r="RZ501">
            <v>42.867853999999994</v>
          </cell>
        </row>
        <row r="502">
          <cell r="NC502">
            <v>10</v>
          </cell>
          <cell r="RZ502">
            <v>42.867853999999994</v>
          </cell>
        </row>
        <row r="503">
          <cell r="NC503">
            <v>9</v>
          </cell>
          <cell r="RZ503">
            <v>190</v>
          </cell>
        </row>
        <row r="504">
          <cell r="NC504">
            <v>10</v>
          </cell>
          <cell r="RZ504">
            <v>190</v>
          </cell>
        </row>
        <row r="505">
          <cell r="NC505">
            <v>6</v>
          </cell>
          <cell r="RZ505" t="str">
            <v>~50</v>
          </cell>
        </row>
        <row r="506">
          <cell r="NC506"/>
          <cell r="RZ506">
            <v>28.5</v>
          </cell>
        </row>
        <row r="507">
          <cell r="NC507"/>
          <cell r="RZ507">
            <v>28.5</v>
          </cell>
        </row>
        <row r="508">
          <cell r="NC508">
            <v>12</v>
          </cell>
          <cell r="RZ508">
            <v>201.35810900000001</v>
          </cell>
        </row>
        <row r="509">
          <cell r="NC509">
            <v>11</v>
          </cell>
          <cell r="RZ509">
            <v>201.35810900000001</v>
          </cell>
        </row>
        <row r="510">
          <cell r="NC510">
            <v>12</v>
          </cell>
          <cell r="RZ510">
            <v>201.35810900000001</v>
          </cell>
        </row>
        <row r="511">
          <cell r="NC511">
            <v>11</v>
          </cell>
          <cell r="RZ511">
            <v>201.35810900000001</v>
          </cell>
        </row>
        <row r="512">
          <cell r="NC512">
            <v>12</v>
          </cell>
          <cell r="RZ512">
            <v>268.13161100000002</v>
          </cell>
        </row>
        <row r="513">
          <cell r="NC513"/>
          <cell r="RZ513">
            <v>65.3</v>
          </cell>
        </row>
        <row r="514">
          <cell r="NC514"/>
          <cell r="RZ514">
            <v>65.3</v>
          </cell>
        </row>
        <row r="515">
          <cell r="NC515"/>
          <cell r="RZ515">
            <v>30</v>
          </cell>
        </row>
        <row r="516">
          <cell r="NC516"/>
          <cell r="RZ516">
            <v>35</v>
          </cell>
        </row>
        <row r="517">
          <cell r="NC517">
            <v>5</v>
          </cell>
          <cell r="RZ517">
            <v>82.082690999999997</v>
          </cell>
        </row>
        <row r="518">
          <cell r="NC518">
            <v>3</v>
          </cell>
          <cell r="RZ518">
            <v>52</v>
          </cell>
        </row>
        <row r="519">
          <cell r="NC519">
            <v>6</v>
          </cell>
          <cell r="RZ519">
            <v>17.830834000000003</v>
          </cell>
        </row>
        <row r="520">
          <cell r="NC520">
            <v>9</v>
          </cell>
          <cell r="RZ520">
            <v>54.8</v>
          </cell>
        </row>
        <row r="521">
          <cell r="NC521">
            <v>8</v>
          </cell>
          <cell r="RZ521">
            <v>60</v>
          </cell>
        </row>
        <row r="522">
          <cell r="NC522">
            <v>11</v>
          </cell>
          <cell r="RZ522">
            <v>312.89999999999998</v>
          </cell>
        </row>
        <row r="523">
          <cell r="NC523">
            <v>12</v>
          </cell>
          <cell r="RZ523">
            <v>312.89999999999998</v>
          </cell>
        </row>
        <row r="524">
          <cell r="NC524"/>
          <cell r="RZ524">
            <v>47.2</v>
          </cell>
        </row>
        <row r="525">
          <cell r="NC525">
            <v>4</v>
          </cell>
          <cell r="RZ525">
            <v>48</v>
          </cell>
        </row>
        <row r="526">
          <cell r="NC526">
            <v>6</v>
          </cell>
          <cell r="RZ526">
            <v>70</v>
          </cell>
        </row>
        <row r="527">
          <cell r="NC527">
            <v>6</v>
          </cell>
          <cell r="RZ527">
            <v>57.557235000000006</v>
          </cell>
        </row>
        <row r="528">
          <cell r="NC528">
            <v>5</v>
          </cell>
          <cell r="RZ528">
            <v>70</v>
          </cell>
        </row>
        <row r="529">
          <cell r="NC529">
            <v>9</v>
          </cell>
          <cell r="RZ529">
            <v>70</v>
          </cell>
        </row>
        <row r="530">
          <cell r="NC530">
            <v>10</v>
          </cell>
          <cell r="RZ530">
            <v>379.77460400000001</v>
          </cell>
        </row>
        <row r="531">
          <cell r="NC531">
            <v>10</v>
          </cell>
          <cell r="RZ531">
            <v>379.77460400000001</v>
          </cell>
        </row>
        <row r="532">
          <cell r="NC532">
            <v>13</v>
          </cell>
          <cell r="RZ532">
            <v>580</v>
          </cell>
        </row>
        <row r="533">
          <cell r="NC533">
            <v>13</v>
          </cell>
          <cell r="RZ533">
            <v>580</v>
          </cell>
        </row>
        <row r="534">
          <cell r="NC534">
            <v>20</v>
          </cell>
          <cell r="RZ534">
            <v>1444.6733999999999</v>
          </cell>
        </row>
        <row r="535">
          <cell r="NC535">
            <v>19</v>
          </cell>
          <cell r="RZ535">
            <v>1444.6733999999999</v>
          </cell>
        </row>
        <row r="536">
          <cell r="NC536">
            <v>21</v>
          </cell>
          <cell r="RZ536">
            <v>1728.491976</v>
          </cell>
        </row>
        <row r="537">
          <cell r="NC537">
            <v>22</v>
          </cell>
          <cell r="RZ537">
            <v>1728.491976</v>
          </cell>
        </row>
        <row r="538">
          <cell r="NC538">
            <v>19</v>
          </cell>
          <cell r="RZ538">
            <v>2076.0231909999998</v>
          </cell>
        </row>
        <row r="539">
          <cell r="NC539">
            <v>21</v>
          </cell>
          <cell r="RZ539">
            <v>5344.4022320000004</v>
          </cell>
        </row>
        <row r="540">
          <cell r="NC540">
            <v>21</v>
          </cell>
          <cell r="RZ540">
            <v>5344.4022320000004</v>
          </cell>
        </row>
        <row r="541">
          <cell r="NC541">
            <v>5</v>
          </cell>
          <cell r="RZ541">
            <v>78.156000000005008</v>
          </cell>
        </row>
        <row r="542">
          <cell r="NC542">
            <v>6</v>
          </cell>
          <cell r="RZ542">
            <v>78.156000000005008</v>
          </cell>
        </row>
        <row r="543">
          <cell r="NC543">
            <v>6</v>
          </cell>
          <cell r="RZ543">
            <v>155</v>
          </cell>
        </row>
        <row r="544">
          <cell r="NC544">
            <v>8</v>
          </cell>
          <cell r="RZ544">
            <v>191.44294099999996</v>
          </cell>
        </row>
        <row r="545">
          <cell r="NC545">
            <v>10</v>
          </cell>
          <cell r="RZ545">
            <v>200</v>
          </cell>
        </row>
        <row r="546">
          <cell r="NC546">
            <v>8</v>
          </cell>
          <cell r="RZ546">
            <v>264.5326</v>
          </cell>
        </row>
        <row r="547">
          <cell r="NC547">
            <v>8</v>
          </cell>
          <cell r="RZ547">
            <v>264.5326</v>
          </cell>
        </row>
        <row r="548">
          <cell r="NC548">
            <v>5</v>
          </cell>
          <cell r="RZ548">
            <v>20</v>
          </cell>
        </row>
        <row r="549">
          <cell r="NC549">
            <v>8</v>
          </cell>
          <cell r="RZ549">
            <v>260</v>
          </cell>
        </row>
        <row r="550">
          <cell r="NC550">
            <v>10</v>
          </cell>
          <cell r="RZ550">
            <v>260</v>
          </cell>
        </row>
        <row r="551">
          <cell r="NC551">
            <v>6</v>
          </cell>
          <cell r="RZ551">
            <v>101.8</v>
          </cell>
        </row>
        <row r="552">
          <cell r="NC552">
            <v>7</v>
          </cell>
          <cell r="RZ552">
            <v>101.8</v>
          </cell>
        </row>
        <row r="553">
          <cell r="NC553">
            <v>14</v>
          </cell>
          <cell r="RZ553">
            <v>283.62390099999999</v>
          </cell>
        </row>
        <row r="554">
          <cell r="NC554">
            <v>4</v>
          </cell>
          <cell r="RZ554">
            <v>30</v>
          </cell>
        </row>
        <row r="555">
          <cell r="NC555">
            <v>10</v>
          </cell>
          <cell r="RZ555">
            <v>38.598332000000006</v>
          </cell>
        </row>
        <row r="556">
          <cell r="NC556"/>
          <cell r="RZ556">
            <v>23.3</v>
          </cell>
        </row>
        <row r="557">
          <cell r="NC557">
            <v>3</v>
          </cell>
          <cell r="RZ557">
            <v>20</v>
          </cell>
        </row>
        <row r="558">
          <cell r="NC558">
            <v>13</v>
          </cell>
          <cell r="RZ558">
            <v>78</v>
          </cell>
        </row>
        <row r="559">
          <cell r="NC559">
            <v>9</v>
          </cell>
          <cell r="RZ559">
            <v>70</v>
          </cell>
        </row>
        <row r="560">
          <cell r="NC560">
            <v>14</v>
          </cell>
          <cell r="RZ560">
            <v>291.81724500000001</v>
          </cell>
        </row>
        <row r="561">
          <cell r="NC561">
            <v>4</v>
          </cell>
          <cell r="RZ561">
            <v>15</v>
          </cell>
        </row>
        <row r="562">
          <cell r="NC562">
            <v>4</v>
          </cell>
          <cell r="RZ562">
            <v>15</v>
          </cell>
        </row>
        <row r="563">
          <cell r="NC563"/>
          <cell r="RZ563">
            <v>30</v>
          </cell>
        </row>
        <row r="564">
          <cell r="NC564">
            <v>6</v>
          </cell>
          <cell r="RZ564">
            <v>49.5</v>
          </cell>
        </row>
        <row r="565">
          <cell r="NC565">
            <v>10</v>
          </cell>
          <cell r="RZ565">
            <v>105</v>
          </cell>
        </row>
        <row r="566">
          <cell r="NC566">
            <v>13</v>
          </cell>
          <cell r="RZ566">
            <v>263.44466599999998</v>
          </cell>
        </row>
        <row r="567">
          <cell r="NC567">
            <v>16</v>
          </cell>
          <cell r="RZ567">
            <v>263.44466599999998</v>
          </cell>
        </row>
        <row r="568">
          <cell r="NC568">
            <v>16</v>
          </cell>
          <cell r="RZ568">
            <v>263.44466599999998</v>
          </cell>
        </row>
        <row r="569">
          <cell r="NC569"/>
          <cell r="RZ569">
            <v>55.4</v>
          </cell>
        </row>
        <row r="570">
          <cell r="NC570">
            <v>6</v>
          </cell>
          <cell r="RZ570">
            <v>67.300224</v>
          </cell>
        </row>
        <row r="571">
          <cell r="NC571">
            <v>9</v>
          </cell>
          <cell r="RZ571">
            <v>198.532702</v>
          </cell>
        </row>
        <row r="572">
          <cell r="NC572">
            <v>16</v>
          </cell>
          <cell r="RZ572">
            <v>596.17172700000015</v>
          </cell>
        </row>
        <row r="573">
          <cell r="NC573">
            <v>16</v>
          </cell>
          <cell r="RZ573">
            <v>596.17172700000015</v>
          </cell>
        </row>
        <row r="574">
          <cell r="NC574">
            <v>18</v>
          </cell>
          <cell r="RZ574">
            <v>604.61079300000006</v>
          </cell>
        </row>
        <row r="575">
          <cell r="NC575">
            <v>19</v>
          </cell>
          <cell r="RZ575">
            <v>1046.8960999999999</v>
          </cell>
        </row>
        <row r="576">
          <cell r="NC576">
            <v>17</v>
          </cell>
          <cell r="RZ576">
            <v>1046.8960999999999</v>
          </cell>
        </row>
        <row r="577">
          <cell r="NC577">
            <v>21</v>
          </cell>
          <cell r="RZ577">
            <v>2958</v>
          </cell>
        </row>
        <row r="578">
          <cell r="NC578">
            <v>6</v>
          </cell>
          <cell r="RZ578">
            <v>40.698701999999997</v>
          </cell>
        </row>
        <row r="579">
          <cell r="NC579">
            <v>6</v>
          </cell>
          <cell r="RZ579">
            <v>40.698701999999997</v>
          </cell>
        </row>
        <row r="580">
          <cell r="NC580"/>
          <cell r="RZ580">
            <v>31.8</v>
          </cell>
        </row>
        <row r="581">
          <cell r="NC581">
            <v>10</v>
          </cell>
          <cell r="RZ581">
            <v>35.473942000000001</v>
          </cell>
        </row>
        <row r="582">
          <cell r="NC582">
            <v>11</v>
          </cell>
          <cell r="RZ582">
            <v>48.730601000000007</v>
          </cell>
        </row>
        <row r="583">
          <cell r="NC583">
            <v>11</v>
          </cell>
          <cell r="RZ583">
            <v>48.730601000000007</v>
          </cell>
        </row>
        <row r="584">
          <cell r="NC584">
            <v>5</v>
          </cell>
          <cell r="RZ584">
            <v>25</v>
          </cell>
        </row>
        <row r="585">
          <cell r="NC585">
            <v>12</v>
          </cell>
          <cell r="RZ585">
            <v>184.12879999483221</v>
          </cell>
        </row>
        <row r="586">
          <cell r="NC586">
            <v>13</v>
          </cell>
          <cell r="RZ586">
            <v>184.12879999483221</v>
          </cell>
        </row>
        <row r="587">
          <cell r="NC587">
            <v>13</v>
          </cell>
          <cell r="RZ587">
            <v>184.12879999483221</v>
          </cell>
        </row>
        <row r="588">
          <cell r="NC588">
            <v>13</v>
          </cell>
          <cell r="RZ588">
            <v>184.12879999483221</v>
          </cell>
        </row>
        <row r="589">
          <cell r="NC589">
            <v>13</v>
          </cell>
          <cell r="RZ589">
            <v>184.12879999483221</v>
          </cell>
        </row>
        <row r="590">
          <cell r="NC590">
            <v>13</v>
          </cell>
          <cell r="RZ590">
            <v>184.12879999483221</v>
          </cell>
        </row>
        <row r="591">
          <cell r="NC591">
            <v>13</v>
          </cell>
          <cell r="RZ591">
            <v>184.12879999483221</v>
          </cell>
        </row>
        <row r="592">
          <cell r="NC592">
            <v>11</v>
          </cell>
          <cell r="RZ592">
            <v>184.12879999483221</v>
          </cell>
        </row>
        <row r="593">
          <cell r="NC593">
            <v>2</v>
          </cell>
          <cell r="RZ593">
            <v>4</v>
          </cell>
        </row>
        <row r="594">
          <cell r="NC594">
            <v>10</v>
          </cell>
          <cell r="RZ594">
            <v>122.7</v>
          </cell>
        </row>
        <row r="595">
          <cell r="NC595">
            <v>10</v>
          </cell>
          <cell r="RZ595">
            <v>122.7</v>
          </cell>
        </row>
        <row r="596">
          <cell r="NC596">
            <v>16</v>
          </cell>
          <cell r="RZ596">
            <v>616.5637670000001</v>
          </cell>
        </row>
        <row r="597">
          <cell r="NC597">
            <v>19</v>
          </cell>
          <cell r="RZ597">
            <v>1881.240598787678</v>
          </cell>
        </row>
        <row r="598">
          <cell r="NC598">
            <v>17</v>
          </cell>
          <cell r="RZ598">
            <v>1881.240598787678</v>
          </cell>
        </row>
        <row r="599">
          <cell r="NC599">
            <v>6</v>
          </cell>
          <cell r="RZ599">
            <v>25</v>
          </cell>
        </row>
        <row r="600">
          <cell r="NC600">
            <v>6</v>
          </cell>
          <cell r="RZ600">
            <v>49</v>
          </cell>
        </row>
        <row r="601">
          <cell r="NC601">
            <v>6</v>
          </cell>
          <cell r="RZ601">
            <v>49</v>
          </cell>
        </row>
        <row r="602">
          <cell r="NC602">
            <v>7</v>
          </cell>
          <cell r="RZ602">
            <v>90.941873000000001</v>
          </cell>
        </row>
        <row r="603">
          <cell r="NC603">
            <v>4</v>
          </cell>
          <cell r="RZ603">
            <v>5</v>
          </cell>
        </row>
        <row r="604">
          <cell r="NC604">
            <v>10</v>
          </cell>
          <cell r="RZ604">
            <v>59</v>
          </cell>
        </row>
        <row r="605">
          <cell r="NC605">
            <v>6</v>
          </cell>
          <cell r="RZ605">
            <v>51</v>
          </cell>
        </row>
        <row r="606">
          <cell r="NC606">
            <v>14</v>
          </cell>
          <cell r="RZ606">
            <v>160</v>
          </cell>
        </row>
        <row r="607">
          <cell r="NC607">
            <v>13</v>
          </cell>
          <cell r="RZ607">
            <v>160</v>
          </cell>
        </row>
        <row r="608">
          <cell r="NC608">
            <v>14</v>
          </cell>
          <cell r="RZ608">
            <v>160</v>
          </cell>
        </row>
        <row r="609">
          <cell r="NC609">
            <v>14</v>
          </cell>
          <cell r="RZ609">
            <v>165</v>
          </cell>
        </row>
        <row r="610">
          <cell r="NC610">
            <v>15</v>
          </cell>
          <cell r="RZ610">
            <v>230</v>
          </cell>
        </row>
        <row r="611">
          <cell r="NC611">
            <v>7</v>
          </cell>
          <cell r="RZ611">
            <v>34.6</v>
          </cell>
        </row>
        <row r="612">
          <cell r="NC612">
            <v>7</v>
          </cell>
          <cell r="RZ612">
            <v>34.6</v>
          </cell>
        </row>
        <row r="613">
          <cell r="NC613">
            <v>7</v>
          </cell>
          <cell r="RZ613">
            <v>44.8</v>
          </cell>
        </row>
        <row r="614">
          <cell r="NC614">
            <v>7</v>
          </cell>
          <cell r="RZ614">
            <v>44.8</v>
          </cell>
        </row>
        <row r="615">
          <cell r="NC615">
            <v>5</v>
          </cell>
          <cell r="RZ615">
            <v>17.895993000000001</v>
          </cell>
        </row>
        <row r="616">
          <cell r="NC616">
            <v>8</v>
          </cell>
          <cell r="RZ616">
            <v>45.4</v>
          </cell>
        </row>
        <row r="617">
          <cell r="NC617">
            <v>8</v>
          </cell>
          <cell r="RZ617">
            <v>52.9</v>
          </cell>
        </row>
        <row r="618">
          <cell r="NC618">
            <v>8</v>
          </cell>
          <cell r="RZ618">
            <v>52.9</v>
          </cell>
        </row>
        <row r="619">
          <cell r="NC619">
            <v>6</v>
          </cell>
          <cell r="RZ619">
            <v>15</v>
          </cell>
        </row>
        <row r="620">
          <cell r="NC620">
            <v>6</v>
          </cell>
          <cell r="RZ620">
            <v>26</v>
          </cell>
        </row>
        <row r="621">
          <cell r="NC621">
            <v>5</v>
          </cell>
          <cell r="RZ621">
            <v>40.232319999999994</v>
          </cell>
        </row>
        <row r="622">
          <cell r="NC622">
            <v>7</v>
          </cell>
          <cell r="RZ622">
            <v>21.139111</v>
          </cell>
        </row>
        <row r="623">
          <cell r="NC623">
            <v>7</v>
          </cell>
          <cell r="RZ623">
            <v>56.032757000000004</v>
          </cell>
        </row>
        <row r="624">
          <cell r="NC624">
            <v>13</v>
          </cell>
          <cell r="RZ624">
            <v>279.739035</v>
          </cell>
        </row>
        <row r="625">
          <cell r="NC625">
            <v>13</v>
          </cell>
          <cell r="RZ625">
            <v>379.46707200000003</v>
          </cell>
        </row>
        <row r="626">
          <cell r="NC626">
            <v>5</v>
          </cell>
          <cell r="RZ626">
            <v>21.226347999999998</v>
          </cell>
        </row>
        <row r="627">
          <cell r="NC627">
            <v>4</v>
          </cell>
          <cell r="RZ627">
            <v>15</v>
          </cell>
        </row>
        <row r="628">
          <cell r="NC628">
            <v>4</v>
          </cell>
          <cell r="RZ628">
            <v>60</v>
          </cell>
        </row>
        <row r="629">
          <cell r="NC629">
            <v>4</v>
          </cell>
          <cell r="RZ629">
            <v>65.336276999999981</v>
          </cell>
        </row>
        <row r="630">
          <cell r="NC630"/>
          <cell r="RZ630"/>
        </row>
        <row r="631">
          <cell r="NC631">
            <v>8</v>
          </cell>
          <cell r="RZ631">
            <v>80.599999999999994</v>
          </cell>
        </row>
        <row r="632">
          <cell r="NC632">
            <v>9</v>
          </cell>
          <cell r="RZ632">
            <v>202.1</v>
          </cell>
        </row>
        <row r="633">
          <cell r="NC633">
            <v>6</v>
          </cell>
          <cell r="RZ633">
            <v>40</v>
          </cell>
        </row>
        <row r="634">
          <cell r="NC634">
            <v>8</v>
          </cell>
          <cell r="RZ634">
            <v>332.5</v>
          </cell>
        </row>
        <row r="635">
          <cell r="NC635">
            <v>13</v>
          </cell>
          <cell r="RZ635">
            <v>400</v>
          </cell>
        </row>
        <row r="636">
          <cell r="NC636">
            <v>16</v>
          </cell>
          <cell r="RZ636">
            <v>400</v>
          </cell>
        </row>
        <row r="637">
          <cell r="NC637">
            <v>14</v>
          </cell>
          <cell r="RZ637">
            <v>680</v>
          </cell>
        </row>
        <row r="638">
          <cell r="NC638">
            <v>15</v>
          </cell>
          <cell r="RZ638">
            <v>680</v>
          </cell>
        </row>
        <row r="639">
          <cell r="NC639">
            <v>15</v>
          </cell>
          <cell r="RZ639">
            <v>680</v>
          </cell>
        </row>
        <row r="640">
          <cell r="NC640">
            <v>15</v>
          </cell>
          <cell r="RZ640">
            <v>680</v>
          </cell>
        </row>
        <row r="641">
          <cell r="NC641">
            <v>14</v>
          </cell>
          <cell r="RZ641">
            <v>680</v>
          </cell>
        </row>
        <row r="642">
          <cell r="NC642">
            <v>18</v>
          </cell>
          <cell r="RZ642">
            <v>680</v>
          </cell>
        </row>
        <row r="643">
          <cell r="NC643">
            <v>17</v>
          </cell>
          <cell r="RZ643">
            <v>680</v>
          </cell>
        </row>
        <row r="644">
          <cell r="NC644">
            <v>17</v>
          </cell>
          <cell r="RZ644">
            <v>680</v>
          </cell>
        </row>
        <row r="645">
          <cell r="NC645"/>
          <cell r="RZ645">
            <v>12.4</v>
          </cell>
        </row>
        <row r="646">
          <cell r="NC646">
            <v>9</v>
          </cell>
          <cell r="RZ646">
            <v>47.2</v>
          </cell>
        </row>
        <row r="647">
          <cell r="NC647">
            <v>8</v>
          </cell>
          <cell r="RZ647">
            <v>60.189107</v>
          </cell>
        </row>
        <row r="648">
          <cell r="NC648">
            <v>6</v>
          </cell>
          <cell r="RZ648">
            <v>21.3</v>
          </cell>
        </row>
        <row r="649">
          <cell r="NC649">
            <v>8</v>
          </cell>
          <cell r="RZ649">
            <v>84</v>
          </cell>
        </row>
        <row r="650">
          <cell r="NC650">
            <v>10</v>
          </cell>
          <cell r="RZ650">
            <v>186.44610100000003</v>
          </cell>
        </row>
        <row r="651">
          <cell r="NC651">
            <v>9</v>
          </cell>
          <cell r="RZ651">
            <v>186.44610100000003</v>
          </cell>
        </row>
        <row r="652">
          <cell r="NC652"/>
          <cell r="RZ652">
            <v>32</v>
          </cell>
        </row>
        <row r="653">
          <cell r="NC653">
            <v>10</v>
          </cell>
          <cell r="RZ653">
            <v>50</v>
          </cell>
        </row>
        <row r="654">
          <cell r="NC654">
            <v>7</v>
          </cell>
          <cell r="RZ654">
            <v>38.973347000000004</v>
          </cell>
        </row>
        <row r="655">
          <cell r="NC655">
            <v>10</v>
          </cell>
          <cell r="RZ655">
            <v>164.38523699999999</v>
          </cell>
        </row>
        <row r="656">
          <cell r="NC656">
            <v>14</v>
          </cell>
          <cell r="RZ656">
            <v>533.42119999978195</v>
          </cell>
        </row>
        <row r="657">
          <cell r="NC657">
            <v>5</v>
          </cell>
          <cell r="RZ657">
            <v>20</v>
          </cell>
        </row>
        <row r="658">
          <cell r="NC658">
            <v>7</v>
          </cell>
          <cell r="RZ658">
            <v>84</v>
          </cell>
        </row>
        <row r="659">
          <cell r="NC659">
            <v>9</v>
          </cell>
          <cell r="RZ659">
            <v>116.1</v>
          </cell>
        </row>
        <row r="660">
          <cell r="NC660">
            <v>4</v>
          </cell>
          <cell r="RZ660">
            <v>40</v>
          </cell>
        </row>
        <row r="661">
          <cell r="NC661">
            <v>4</v>
          </cell>
          <cell r="RZ661">
            <v>40</v>
          </cell>
        </row>
        <row r="662">
          <cell r="NC662">
            <v>5</v>
          </cell>
          <cell r="RZ662">
            <v>40</v>
          </cell>
        </row>
        <row r="663">
          <cell r="NC663">
            <v>7</v>
          </cell>
          <cell r="RZ663">
            <v>71.165899999999993</v>
          </cell>
        </row>
        <row r="664">
          <cell r="NC664">
            <v>10</v>
          </cell>
          <cell r="RZ664">
            <v>180</v>
          </cell>
        </row>
        <row r="665">
          <cell r="NC665">
            <v>7</v>
          </cell>
          <cell r="RZ665">
            <v>183.8</v>
          </cell>
        </row>
        <row r="666">
          <cell r="NC666">
            <v>7</v>
          </cell>
          <cell r="RZ666">
            <v>70</v>
          </cell>
        </row>
        <row r="667">
          <cell r="NC667">
            <v>6</v>
          </cell>
          <cell r="RZ667">
            <v>31.9</v>
          </cell>
        </row>
        <row r="668">
          <cell r="NC668">
            <v>10</v>
          </cell>
          <cell r="RZ668">
            <v>56</v>
          </cell>
        </row>
        <row r="669">
          <cell r="NC669">
            <v>10</v>
          </cell>
          <cell r="RZ669">
            <v>56</v>
          </cell>
        </row>
        <row r="670">
          <cell r="NC670">
            <v>8</v>
          </cell>
          <cell r="RZ670">
            <v>56</v>
          </cell>
        </row>
        <row r="671">
          <cell r="NC671">
            <v>10</v>
          </cell>
          <cell r="RZ671">
            <v>56</v>
          </cell>
        </row>
        <row r="672">
          <cell r="NC672">
            <v>7</v>
          </cell>
          <cell r="RZ672">
            <v>21</v>
          </cell>
        </row>
        <row r="673">
          <cell r="NC673"/>
          <cell r="RZ673">
            <v>7.8</v>
          </cell>
        </row>
        <row r="674">
          <cell r="NC674">
            <v>7</v>
          </cell>
          <cell r="RZ674">
            <v>60</v>
          </cell>
        </row>
        <row r="675">
          <cell r="NC675">
            <v>8</v>
          </cell>
          <cell r="RZ675">
            <v>60</v>
          </cell>
        </row>
        <row r="676">
          <cell r="NC676"/>
          <cell r="RZ676">
            <v>51</v>
          </cell>
        </row>
        <row r="677">
          <cell r="NC677">
            <v>13</v>
          </cell>
          <cell r="RZ677">
            <v>75.054000000000002</v>
          </cell>
        </row>
        <row r="678">
          <cell r="NC678">
            <v>9</v>
          </cell>
          <cell r="RZ678">
            <v>30</v>
          </cell>
        </row>
        <row r="679">
          <cell r="NC679">
            <v>11</v>
          </cell>
          <cell r="RZ679">
            <v>173.97330099999999</v>
          </cell>
        </row>
        <row r="680">
          <cell r="NC680">
            <v>14</v>
          </cell>
          <cell r="RZ680">
            <v>405.106628</v>
          </cell>
        </row>
        <row r="681">
          <cell r="NC681">
            <v>15</v>
          </cell>
          <cell r="RZ681">
            <v>425</v>
          </cell>
        </row>
        <row r="682">
          <cell r="NC682">
            <v>15</v>
          </cell>
          <cell r="RZ682">
            <v>520.37022400000001</v>
          </cell>
        </row>
        <row r="683">
          <cell r="NC683">
            <v>14</v>
          </cell>
          <cell r="RZ683">
            <v>520.37022400000001</v>
          </cell>
        </row>
        <row r="684">
          <cell r="NC684">
            <v>17</v>
          </cell>
          <cell r="RZ684">
            <v>1810</v>
          </cell>
        </row>
        <row r="685">
          <cell r="NC685">
            <v>12</v>
          </cell>
          <cell r="RZ685">
            <v>1810</v>
          </cell>
        </row>
        <row r="686">
          <cell r="NC686">
            <v>16</v>
          </cell>
          <cell r="RZ686">
            <v>1820</v>
          </cell>
        </row>
        <row r="687">
          <cell r="NC687">
            <v>10</v>
          </cell>
          <cell r="RZ687">
            <v>95.724918999999986</v>
          </cell>
        </row>
        <row r="688">
          <cell r="NC688">
            <v>10</v>
          </cell>
          <cell r="RZ688">
            <v>99</v>
          </cell>
        </row>
        <row r="689">
          <cell r="NC689">
            <v>12</v>
          </cell>
          <cell r="RZ689">
            <v>124.27079999999998</v>
          </cell>
        </row>
        <row r="690">
          <cell r="NC690">
            <v>12</v>
          </cell>
          <cell r="RZ690">
            <v>180</v>
          </cell>
        </row>
        <row r="691">
          <cell r="NC691">
            <v>13</v>
          </cell>
          <cell r="RZ691">
            <v>185</v>
          </cell>
        </row>
        <row r="692">
          <cell r="NC692">
            <v>12</v>
          </cell>
          <cell r="RZ692">
            <v>190</v>
          </cell>
        </row>
        <row r="693">
          <cell r="NC693">
            <v>11</v>
          </cell>
          <cell r="RZ693">
            <v>190</v>
          </cell>
        </row>
        <row r="694">
          <cell r="NC694">
            <v>12</v>
          </cell>
          <cell r="RZ694">
            <v>190</v>
          </cell>
        </row>
        <row r="695">
          <cell r="NC695"/>
          <cell r="RZ695">
            <v>70.400000000000006</v>
          </cell>
        </row>
        <row r="696">
          <cell r="NC696">
            <v>14</v>
          </cell>
          <cell r="RZ696">
            <v>465</v>
          </cell>
        </row>
        <row r="697">
          <cell r="NC697">
            <v>13</v>
          </cell>
          <cell r="RZ697">
            <v>470</v>
          </cell>
        </row>
        <row r="698">
          <cell r="NC698">
            <v>13</v>
          </cell>
          <cell r="RZ698">
            <v>470</v>
          </cell>
        </row>
        <row r="699">
          <cell r="NC699">
            <v>14</v>
          </cell>
          <cell r="RZ699">
            <v>470</v>
          </cell>
        </row>
        <row r="700">
          <cell r="NC700">
            <v>13</v>
          </cell>
          <cell r="RZ700">
            <v>590</v>
          </cell>
        </row>
        <row r="701">
          <cell r="NC701">
            <v>13</v>
          </cell>
          <cell r="RZ701">
            <v>596</v>
          </cell>
        </row>
        <row r="702">
          <cell r="NC702">
            <v>9</v>
          </cell>
          <cell r="RZ702">
            <v>113</v>
          </cell>
        </row>
        <row r="703">
          <cell r="NC703">
            <v>9</v>
          </cell>
          <cell r="RZ703">
            <v>113</v>
          </cell>
        </row>
        <row r="704">
          <cell r="NC704"/>
          <cell r="RZ704">
            <v>29.5</v>
          </cell>
        </row>
        <row r="705">
          <cell r="NC705">
            <v>6</v>
          </cell>
          <cell r="RZ705">
            <v>74</v>
          </cell>
        </row>
        <row r="706">
          <cell r="NC706">
            <v>6</v>
          </cell>
          <cell r="RZ706">
            <v>74</v>
          </cell>
        </row>
        <row r="707">
          <cell r="NC707">
            <v>7</v>
          </cell>
          <cell r="RZ707">
            <v>36.662711999999999</v>
          </cell>
        </row>
        <row r="708">
          <cell r="NC708">
            <v>7</v>
          </cell>
          <cell r="RZ708">
            <v>36.662711999999999</v>
          </cell>
        </row>
        <row r="709">
          <cell r="NC709">
            <v>13</v>
          </cell>
          <cell r="RZ709">
            <v>410</v>
          </cell>
        </row>
        <row r="710">
          <cell r="NC710">
            <v>16</v>
          </cell>
          <cell r="RZ710">
            <v>425</v>
          </cell>
        </row>
        <row r="711">
          <cell r="NC711">
            <v>11</v>
          </cell>
          <cell r="RZ711">
            <v>54.087800000000001</v>
          </cell>
        </row>
        <row r="712">
          <cell r="NC712">
            <v>10</v>
          </cell>
          <cell r="RZ712">
            <v>54.087800000000001</v>
          </cell>
        </row>
        <row r="713">
          <cell r="NC713">
            <v>10</v>
          </cell>
          <cell r="RZ713">
            <v>54.087800000000001</v>
          </cell>
        </row>
        <row r="714">
          <cell r="NC714">
            <v>8</v>
          </cell>
          <cell r="RZ714">
            <v>90</v>
          </cell>
        </row>
        <row r="715">
          <cell r="NC715">
            <v>8</v>
          </cell>
          <cell r="RZ715">
            <v>90</v>
          </cell>
        </row>
        <row r="716">
          <cell r="NC716">
            <v>8</v>
          </cell>
          <cell r="RZ716">
            <v>90</v>
          </cell>
        </row>
        <row r="717">
          <cell r="NC717">
            <v>9</v>
          </cell>
          <cell r="RZ717">
            <v>68.599999999999994</v>
          </cell>
        </row>
        <row r="718">
          <cell r="NC718"/>
          <cell r="RZ718">
            <v>43.7</v>
          </cell>
        </row>
        <row r="719">
          <cell r="NC719"/>
          <cell r="RZ719">
            <v>50</v>
          </cell>
        </row>
        <row r="720">
          <cell r="NC720">
            <v>9</v>
          </cell>
          <cell r="RZ720">
            <v>97.5</v>
          </cell>
        </row>
        <row r="721">
          <cell r="NC721">
            <v>5</v>
          </cell>
          <cell r="RZ721">
            <v>17</v>
          </cell>
        </row>
        <row r="722">
          <cell r="NC722">
            <v>5</v>
          </cell>
          <cell r="RZ722">
            <v>17</v>
          </cell>
        </row>
        <row r="723">
          <cell r="NC723">
            <v>5</v>
          </cell>
          <cell r="RZ723">
            <v>17</v>
          </cell>
        </row>
        <row r="724">
          <cell r="NC724">
            <v>5</v>
          </cell>
          <cell r="RZ724">
            <v>17</v>
          </cell>
        </row>
        <row r="725">
          <cell r="NC725"/>
          <cell r="RZ725">
            <v>7</v>
          </cell>
        </row>
        <row r="726">
          <cell r="NC726">
            <v>3</v>
          </cell>
          <cell r="RZ726">
            <v>10</v>
          </cell>
        </row>
        <row r="727">
          <cell r="NC727"/>
          <cell r="RZ727">
            <v>10</v>
          </cell>
        </row>
        <row r="728">
          <cell r="NC728">
            <v>6</v>
          </cell>
          <cell r="RZ728">
            <v>46.214300999999992</v>
          </cell>
        </row>
        <row r="729">
          <cell r="NC729">
            <v>4</v>
          </cell>
          <cell r="RZ729">
            <v>12</v>
          </cell>
        </row>
        <row r="730">
          <cell r="NC730"/>
          <cell r="RZ730">
            <v>10</v>
          </cell>
        </row>
        <row r="731">
          <cell r="NC731"/>
          <cell r="RZ731">
            <v>12</v>
          </cell>
        </row>
        <row r="732">
          <cell r="NC732"/>
          <cell r="RZ732">
            <v>11</v>
          </cell>
        </row>
        <row r="733">
          <cell r="NC733">
            <v>5</v>
          </cell>
          <cell r="RZ733">
            <v>46.6</v>
          </cell>
        </row>
        <row r="734">
          <cell r="NC734">
            <v>7</v>
          </cell>
          <cell r="RZ734">
            <v>68</v>
          </cell>
        </row>
        <row r="735">
          <cell r="NC735">
            <v>7</v>
          </cell>
          <cell r="RZ735">
            <v>68</v>
          </cell>
        </row>
        <row r="736">
          <cell r="NC736">
            <v>3</v>
          </cell>
          <cell r="RZ736">
            <v>45</v>
          </cell>
        </row>
        <row r="737">
          <cell r="NC737">
            <v>4</v>
          </cell>
          <cell r="RZ737">
            <v>99.404778999999991</v>
          </cell>
        </row>
        <row r="738">
          <cell r="NC738">
            <v>12</v>
          </cell>
          <cell r="RZ738">
            <v>198.7</v>
          </cell>
        </row>
        <row r="739">
          <cell r="NC739">
            <v>12</v>
          </cell>
          <cell r="RZ739">
            <v>198.7</v>
          </cell>
        </row>
        <row r="740">
          <cell r="NC740">
            <v>12</v>
          </cell>
          <cell r="RZ740">
            <v>198.7</v>
          </cell>
        </row>
        <row r="741">
          <cell r="NC741"/>
          <cell r="RZ741">
            <v>45</v>
          </cell>
        </row>
        <row r="742">
          <cell r="NC742">
            <v>5</v>
          </cell>
          <cell r="RZ742">
            <v>51.48142</v>
          </cell>
        </row>
        <row r="743">
          <cell r="NC743">
            <v>10</v>
          </cell>
          <cell r="RZ743">
            <v>305</v>
          </cell>
        </row>
        <row r="744">
          <cell r="NC744">
            <v>3</v>
          </cell>
          <cell r="RZ744">
            <v>60</v>
          </cell>
        </row>
        <row r="745">
          <cell r="NC745">
            <v>4</v>
          </cell>
          <cell r="RZ745">
            <v>77.099999999999994</v>
          </cell>
        </row>
        <row r="746">
          <cell r="NC746">
            <v>3</v>
          </cell>
          <cell r="RZ746">
            <v>77.099999999999994</v>
          </cell>
        </row>
        <row r="747">
          <cell r="NC747">
            <v>3</v>
          </cell>
          <cell r="RZ747">
            <v>60</v>
          </cell>
        </row>
        <row r="748">
          <cell r="NC748">
            <v>3</v>
          </cell>
          <cell r="RZ748">
            <v>8</v>
          </cell>
        </row>
        <row r="749">
          <cell r="NC749">
            <v>6</v>
          </cell>
          <cell r="RZ749">
            <v>44.495845000000003</v>
          </cell>
        </row>
        <row r="750">
          <cell r="NC750">
            <v>5</v>
          </cell>
          <cell r="RZ750">
            <v>18.2</v>
          </cell>
        </row>
        <row r="751">
          <cell r="NC751">
            <v>5</v>
          </cell>
          <cell r="RZ751">
            <v>18.2</v>
          </cell>
        </row>
        <row r="752">
          <cell r="NC752">
            <v>6</v>
          </cell>
          <cell r="RZ752">
            <v>46</v>
          </cell>
        </row>
        <row r="753">
          <cell r="NC753">
            <v>6</v>
          </cell>
          <cell r="RZ753">
            <v>96.623660000000001</v>
          </cell>
        </row>
        <row r="754">
          <cell r="NC754">
            <v>6</v>
          </cell>
          <cell r="RZ754">
            <v>96.623660000000001</v>
          </cell>
        </row>
        <row r="755">
          <cell r="NC755">
            <v>5</v>
          </cell>
          <cell r="RZ755">
            <v>96.623660000000001</v>
          </cell>
        </row>
        <row r="756">
          <cell r="NC756">
            <v>6</v>
          </cell>
          <cell r="RZ756">
            <v>93.786518000000001</v>
          </cell>
        </row>
        <row r="757">
          <cell r="NC757">
            <v>8</v>
          </cell>
          <cell r="RZ757">
            <v>105</v>
          </cell>
        </row>
        <row r="758">
          <cell r="NC758">
            <v>8</v>
          </cell>
          <cell r="RZ758">
            <v>105</v>
          </cell>
        </row>
        <row r="759">
          <cell r="NC759">
            <v>4</v>
          </cell>
          <cell r="RZ759">
            <v>90</v>
          </cell>
        </row>
        <row r="760">
          <cell r="NC760">
            <v>5</v>
          </cell>
          <cell r="RZ760">
            <v>96</v>
          </cell>
        </row>
        <row r="761">
          <cell r="NC761"/>
          <cell r="RZ761">
            <v>8</v>
          </cell>
        </row>
        <row r="762">
          <cell r="NC762">
            <v>6</v>
          </cell>
          <cell r="RZ762">
            <v>36.435568999999994</v>
          </cell>
        </row>
        <row r="763">
          <cell r="NC763"/>
          <cell r="RZ763">
            <v>111</v>
          </cell>
        </row>
        <row r="764">
          <cell r="NC764">
            <v>6</v>
          </cell>
          <cell r="RZ764">
            <v>167.1</v>
          </cell>
        </row>
        <row r="765">
          <cell r="NC765">
            <v>6</v>
          </cell>
          <cell r="RZ765">
            <v>167.1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K9" sqref="K9"/>
    </sheetView>
  </sheetViews>
  <sheetFormatPr defaultRowHeight="15.75" x14ac:dyDescent="0.25"/>
  <cols>
    <col min="1" max="1" width="9.7109375" style="154" bestFit="1" customWidth="1"/>
    <col min="2" max="2" width="7.28515625" style="154" customWidth="1"/>
    <col min="3" max="3" width="11.28515625" style="154" bestFit="1" customWidth="1"/>
    <col min="4" max="4" width="7.85546875" style="154" customWidth="1"/>
    <col min="5" max="5" width="8.85546875" style="154" customWidth="1"/>
    <col min="6" max="6" width="9.85546875" style="154" customWidth="1"/>
    <col min="7" max="7" width="6.85546875" style="154" customWidth="1"/>
    <col min="8" max="8" width="6.42578125" style="154" customWidth="1"/>
    <col min="9" max="9" width="6.85546875" style="154" customWidth="1"/>
    <col min="10" max="10" width="9.5703125" style="188" customWidth="1"/>
    <col min="11" max="11" width="8.7109375" style="188" customWidth="1"/>
    <col min="12" max="15" width="8.5703125" style="188" customWidth="1"/>
    <col min="16" max="16" width="10.7109375" style="188" customWidth="1"/>
    <col min="17" max="17" width="7" style="154" bestFit="1" customWidth="1"/>
    <col min="18" max="18" width="6.140625" style="154" bestFit="1" customWidth="1"/>
    <col min="19" max="16384" width="9.140625" style="154"/>
  </cols>
  <sheetData>
    <row r="1" spans="1:16" x14ac:dyDescent="0.25">
      <c r="A1" s="154" t="s">
        <v>459</v>
      </c>
    </row>
    <row r="2" spans="1:16" s="178" customFormat="1" x14ac:dyDescent="0.25">
      <c r="A2" s="174"/>
      <c r="B2" s="175"/>
      <c r="C2" s="176"/>
      <c r="D2" s="169"/>
      <c r="E2" s="169"/>
      <c r="F2" s="169"/>
      <c r="G2" s="169"/>
      <c r="H2" s="169"/>
      <c r="I2" s="169"/>
      <c r="J2" s="177"/>
      <c r="K2" s="177"/>
      <c r="L2" s="177"/>
      <c r="M2" s="177"/>
      <c r="N2" s="177"/>
      <c r="O2" s="177"/>
      <c r="P2" s="177"/>
    </row>
    <row r="3" spans="1:16" ht="31.5" x14ac:dyDescent="0.25">
      <c r="A3" s="196" t="s">
        <v>0</v>
      </c>
      <c r="B3" s="196" t="s">
        <v>2</v>
      </c>
      <c r="C3" s="196" t="s">
        <v>4</v>
      </c>
      <c r="D3" s="195" t="s">
        <v>358</v>
      </c>
      <c r="E3" s="195" t="s">
        <v>362</v>
      </c>
      <c r="F3" s="195" t="s">
        <v>370</v>
      </c>
      <c r="G3" s="195" t="s">
        <v>371</v>
      </c>
      <c r="H3" s="195" t="s">
        <v>372</v>
      </c>
      <c r="I3" s="195" t="s">
        <v>361</v>
      </c>
      <c r="J3" s="195" t="s">
        <v>364</v>
      </c>
      <c r="K3" s="195" t="s">
        <v>363</v>
      </c>
      <c r="L3" s="195" t="s">
        <v>365</v>
      </c>
      <c r="M3" s="195" t="s">
        <v>366</v>
      </c>
      <c r="N3" s="195" t="s">
        <v>367</v>
      </c>
      <c r="O3" s="195" t="s">
        <v>368</v>
      </c>
      <c r="P3" s="195" t="s">
        <v>369</v>
      </c>
    </row>
    <row r="4" spans="1:16" s="163" customFormat="1" x14ac:dyDescent="0.25">
      <c r="A4" s="250" t="s">
        <v>241</v>
      </c>
      <c r="B4" s="247" t="s">
        <v>280</v>
      </c>
      <c r="C4" s="160">
        <v>44413</v>
      </c>
      <c r="D4" s="204"/>
      <c r="E4" s="161">
        <v>557</v>
      </c>
      <c r="F4" s="197">
        <v>18.899999999999999</v>
      </c>
      <c r="G4" s="197">
        <v>11.8</v>
      </c>
      <c r="H4" s="221">
        <v>127</v>
      </c>
      <c r="I4" s="213">
        <v>8.3000000000000007</v>
      </c>
      <c r="J4" s="213">
        <v>1.4</v>
      </c>
      <c r="K4" s="212" t="s">
        <v>373</v>
      </c>
      <c r="L4" s="197">
        <v>0.6</v>
      </c>
      <c r="M4" s="213">
        <v>1</v>
      </c>
      <c r="N4" s="200">
        <v>3.0000000000000001E-3</v>
      </c>
      <c r="O4" s="219">
        <v>0.02</v>
      </c>
      <c r="P4" s="198">
        <v>4.4000000000000004</v>
      </c>
    </row>
    <row r="5" spans="1:16" s="163" customFormat="1" x14ac:dyDescent="0.25">
      <c r="A5" s="251"/>
      <c r="B5" s="248"/>
      <c r="C5" s="146">
        <v>44539</v>
      </c>
      <c r="D5" s="204"/>
      <c r="E5" s="161">
        <v>607</v>
      </c>
      <c r="F5" s="197">
        <v>-0.7</v>
      </c>
      <c r="G5" s="197">
        <v>12.9</v>
      </c>
      <c r="H5" s="221">
        <v>87</v>
      </c>
      <c r="I5" s="213">
        <v>7.8</v>
      </c>
      <c r="J5" s="223">
        <v>2.5</v>
      </c>
      <c r="K5" s="220">
        <v>6.6000000000000003E-2</v>
      </c>
      <c r="L5" s="197">
        <v>4.0999999999999996</v>
      </c>
      <c r="M5" s="217">
        <v>5</v>
      </c>
      <c r="N5" s="200">
        <v>1.6E-2</v>
      </c>
      <c r="O5" s="219">
        <v>2.5999999999999999E-2</v>
      </c>
      <c r="P5" s="198">
        <v>7.9</v>
      </c>
    </row>
    <row r="6" spans="1:16" s="163" customFormat="1" x14ac:dyDescent="0.25">
      <c r="A6" s="251"/>
      <c r="B6" s="248"/>
      <c r="C6" s="160">
        <v>44630</v>
      </c>
      <c r="D6" s="204"/>
      <c r="E6" s="161">
        <v>516</v>
      </c>
      <c r="F6" s="197">
        <v>-0.5</v>
      </c>
      <c r="G6" s="197">
        <v>14.5</v>
      </c>
      <c r="H6" s="221">
        <v>98</v>
      </c>
      <c r="I6" s="213">
        <v>7.9</v>
      </c>
      <c r="J6" s="213">
        <v>1.5</v>
      </c>
      <c r="K6" s="220">
        <v>3.5999999999999997E-2</v>
      </c>
      <c r="L6" s="197">
        <v>4.9000000000000004</v>
      </c>
      <c r="M6" s="217">
        <v>5.0999999999999996</v>
      </c>
      <c r="N6" s="200">
        <v>0.02</v>
      </c>
      <c r="O6" s="219">
        <v>3.3000000000000002E-2</v>
      </c>
      <c r="P6" s="198">
        <v>5.0999999999999996</v>
      </c>
    </row>
    <row r="7" spans="1:16" s="163" customFormat="1" x14ac:dyDescent="0.25">
      <c r="A7" s="251"/>
      <c r="B7" s="249"/>
      <c r="C7" s="146">
        <v>44678</v>
      </c>
      <c r="D7" s="204"/>
      <c r="E7" s="161">
        <v>459</v>
      </c>
      <c r="F7" s="197">
        <v>8.1999999999999993</v>
      </c>
      <c r="G7" s="203"/>
      <c r="H7" s="204"/>
      <c r="I7" s="213">
        <v>8</v>
      </c>
      <c r="J7" s="213">
        <v>1.5</v>
      </c>
      <c r="K7" s="212" t="s">
        <v>373</v>
      </c>
      <c r="L7" s="197">
        <v>4.4000000000000004</v>
      </c>
      <c r="M7" s="217">
        <v>5.2</v>
      </c>
      <c r="N7" s="200">
        <v>1.4E-2</v>
      </c>
      <c r="O7" s="219">
        <v>3.2000000000000001E-2</v>
      </c>
      <c r="P7" s="198">
        <v>3.7</v>
      </c>
    </row>
    <row r="8" spans="1:16" x14ac:dyDescent="0.25">
      <c r="A8" s="252"/>
      <c r="B8" s="247" t="s">
        <v>375</v>
      </c>
      <c r="C8" s="160">
        <v>44413</v>
      </c>
      <c r="D8" s="205"/>
      <c r="E8" s="156">
        <v>504</v>
      </c>
      <c r="F8" s="198">
        <v>19.7</v>
      </c>
      <c r="G8" s="198">
        <v>10</v>
      </c>
      <c r="H8" s="212">
        <v>110</v>
      </c>
      <c r="I8" s="211">
        <v>8.3000000000000007</v>
      </c>
      <c r="J8" s="211">
        <v>1.1000000000000001</v>
      </c>
      <c r="K8" s="212" t="s">
        <v>373</v>
      </c>
      <c r="L8" s="199" t="s">
        <v>374</v>
      </c>
      <c r="M8" s="214">
        <v>0.53</v>
      </c>
      <c r="N8" s="200">
        <v>2E-3</v>
      </c>
      <c r="O8" s="219">
        <v>1.7000000000000001E-2</v>
      </c>
      <c r="P8" s="198">
        <v>3.9</v>
      </c>
    </row>
    <row r="9" spans="1:16" x14ac:dyDescent="0.25">
      <c r="A9" s="252"/>
      <c r="B9" s="248"/>
      <c r="C9" s="146">
        <v>44539</v>
      </c>
      <c r="D9" s="205"/>
      <c r="E9" s="156">
        <v>500</v>
      </c>
      <c r="F9" s="198">
        <v>-0.7</v>
      </c>
      <c r="G9" s="198">
        <v>12.4</v>
      </c>
      <c r="H9" s="212">
        <v>84</v>
      </c>
      <c r="I9" s="211">
        <v>7.8</v>
      </c>
      <c r="J9" s="224">
        <v>2.6</v>
      </c>
      <c r="K9" s="220">
        <v>7.2999999999999995E-2</v>
      </c>
      <c r="L9" s="197">
        <v>3.1</v>
      </c>
      <c r="M9" s="217">
        <v>3.9</v>
      </c>
      <c r="N9" s="200">
        <v>1.2999999999999999E-2</v>
      </c>
      <c r="O9" s="219">
        <v>2.9000000000000001E-2</v>
      </c>
      <c r="P9" s="198">
        <v>7.6</v>
      </c>
    </row>
    <row r="10" spans="1:16" x14ac:dyDescent="0.25">
      <c r="A10" s="252"/>
      <c r="B10" s="248"/>
      <c r="C10" s="160">
        <v>44630</v>
      </c>
      <c r="D10" s="205"/>
      <c r="E10" s="156">
        <v>413</v>
      </c>
      <c r="F10" s="198">
        <v>-0.6</v>
      </c>
      <c r="G10" s="198">
        <v>13</v>
      </c>
      <c r="H10" s="212">
        <v>87</v>
      </c>
      <c r="I10" s="211">
        <v>7.6</v>
      </c>
      <c r="J10" s="224">
        <v>1.8</v>
      </c>
      <c r="K10" s="220">
        <v>3.5000000000000003E-2</v>
      </c>
      <c r="L10" s="197">
        <v>3.7</v>
      </c>
      <c r="M10" s="217">
        <v>4.3</v>
      </c>
      <c r="N10" s="200">
        <v>1.7999999999999999E-2</v>
      </c>
      <c r="O10" s="219">
        <v>3.1E-2</v>
      </c>
      <c r="P10" s="198">
        <v>3.1</v>
      </c>
    </row>
    <row r="11" spans="1:16" x14ac:dyDescent="0.25">
      <c r="A11" s="252"/>
      <c r="B11" s="249"/>
      <c r="C11" s="146">
        <v>44678</v>
      </c>
      <c r="D11" s="205"/>
      <c r="E11" s="156">
        <v>410</v>
      </c>
      <c r="F11" s="198">
        <v>8.9</v>
      </c>
      <c r="G11" s="202"/>
      <c r="H11" s="205"/>
      <c r="I11" s="211">
        <v>7.8</v>
      </c>
      <c r="J11" s="211">
        <v>1.6</v>
      </c>
      <c r="K11" s="220" t="s">
        <v>373</v>
      </c>
      <c r="L11" s="197">
        <v>3</v>
      </c>
      <c r="M11" s="217">
        <v>3.8</v>
      </c>
      <c r="N11" s="200">
        <v>1.0999999999999999E-2</v>
      </c>
      <c r="O11" s="219">
        <v>3.3000000000000002E-2</v>
      </c>
      <c r="P11" s="198">
        <v>4.4000000000000004</v>
      </c>
    </row>
    <row r="12" spans="1:16" s="178" customFormat="1" x14ac:dyDescent="0.25">
      <c r="A12" s="252"/>
      <c r="B12" s="247" t="s">
        <v>360</v>
      </c>
      <c r="C12" s="160">
        <v>44413</v>
      </c>
      <c r="D12" s="161" t="s">
        <v>357</v>
      </c>
      <c r="E12" s="201"/>
      <c r="F12" s="202"/>
      <c r="G12" s="203"/>
      <c r="H12" s="204"/>
      <c r="I12" s="203"/>
      <c r="J12" s="203"/>
      <c r="K12" s="205"/>
      <c r="L12" s="205"/>
      <c r="M12" s="205"/>
      <c r="N12" s="206"/>
      <c r="O12" s="206"/>
      <c r="P12" s="202"/>
    </row>
    <row r="13" spans="1:16" s="178" customFormat="1" x14ac:dyDescent="0.25">
      <c r="A13" s="252"/>
      <c r="B13" s="248"/>
      <c r="C13" s="146">
        <v>44539</v>
      </c>
      <c r="D13" s="161" t="s">
        <v>357</v>
      </c>
      <c r="E13" s="201"/>
      <c r="F13" s="202"/>
      <c r="G13" s="202"/>
      <c r="H13" s="201"/>
      <c r="I13" s="202"/>
      <c r="J13" s="202"/>
      <c r="K13" s="205"/>
      <c r="L13" s="205"/>
      <c r="M13" s="205"/>
      <c r="N13" s="206"/>
      <c r="O13" s="206"/>
      <c r="P13" s="202"/>
    </row>
    <row r="14" spans="1:16" s="173" customFormat="1" ht="13.5" customHeight="1" x14ac:dyDescent="0.25">
      <c r="A14" s="252"/>
      <c r="B14" s="248"/>
      <c r="C14" s="160">
        <v>44630</v>
      </c>
      <c r="D14" s="161" t="s">
        <v>357</v>
      </c>
      <c r="E14" s="201"/>
      <c r="F14" s="202"/>
      <c r="G14" s="202"/>
      <c r="H14" s="201"/>
      <c r="I14" s="202"/>
      <c r="J14" s="202"/>
      <c r="K14" s="201"/>
      <c r="L14" s="207"/>
      <c r="M14" s="207"/>
      <c r="N14" s="208"/>
      <c r="O14" s="208"/>
      <c r="P14" s="202"/>
    </row>
    <row r="15" spans="1:16" s="178" customFormat="1" x14ac:dyDescent="0.25">
      <c r="A15" s="252"/>
      <c r="B15" s="249"/>
      <c r="C15" s="146">
        <v>44678</v>
      </c>
      <c r="D15" s="161" t="s">
        <v>357</v>
      </c>
      <c r="E15" s="201"/>
      <c r="F15" s="202"/>
      <c r="G15" s="202"/>
      <c r="H15" s="201"/>
      <c r="I15" s="202"/>
      <c r="J15" s="202"/>
      <c r="K15" s="205"/>
      <c r="L15" s="205"/>
      <c r="M15" s="205"/>
      <c r="N15" s="206"/>
      <c r="O15" s="206"/>
      <c r="P15" s="202"/>
    </row>
    <row r="16" spans="1:16" x14ac:dyDescent="0.25">
      <c r="A16" s="252"/>
      <c r="B16" s="247" t="s">
        <v>296</v>
      </c>
      <c r="C16" s="160">
        <v>44413</v>
      </c>
      <c r="D16" s="205"/>
      <c r="E16" s="156">
        <v>502</v>
      </c>
      <c r="F16" s="198">
        <v>19.3</v>
      </c>
      <c r="G16" s="198">
        <v>8.1999999999999993</v>
      </c>
      <c r="H16" s="212">
        <v>89</v>
      </c>
      <c r="I16" s="211">
        <v>8.1</v>
      </c>
      <c r="J16" s="211">
        <v>0.9</v>
      </c>
      <c r="K16" s="212" t="s">
        <v>373</v>
      </c>
      <c r="L16" s="199" t="s">
        <v>374</v>
      </c>
      <c r="M16" s="214">
        <v>0.62</v>
      </c>
      <c r="N16" s="200">
        <v>2E-3</v>
      </c>
      <c r="O16" s="219">
        <v>1.7000000000000001E-2</v>
      </c>
      <c r="P16" s="198">
        <v>2.6</v>
      </c>
    </row>
    <row r="17" spans="1:16" x14ac:dyDescent="0.25">
      <c r="A17" s="252"/>
      <c r="B17" s="248"/>
      <c r="C17" s="146">
        <v>44539</v>
      </c>
      <c r="D17" s="205"/>
      <c r="E17" s="156">
        <v>487</v>
      </c>
      <c r="F17" s="198">
        <v>-0.7</v>
      </c>
      <c r="G17" s="198">
        <v>12.7</v>
      </c>
      <c r="H17" s="212">
        <v>86</v>
      </c>
      <c r="I17" s="211">
        <v>7.8</v>
      </c>
      <c r="J17" s="224">
        <v>2.4</v>
      </c>
      <c r="K17" s="220">
        <v>4.5999999999999999E-2</v>
      </c>
      <c r="L17" s="197">
        <v>3.1</v>
      </c>
      <c r="M17" s="217">
        <v>3.6</v>
      </c>
      <c r="N17" s="200">
        <v>1.4999999999999999E-2</v>
      </c>
      <c r="O17" s="219">
        <v>3.2000000000000001E-2</v>
      </c>
      <c r="P17" s="156">
        <v>13</v>
      </c>
    </row>
    <row r="18" spans="1:16" x14ac:dyDescent="0.25">
      <c r="A18" s="252"/>
      <c r="B18" s="248"/>
      <c r="C18" s="160">
        <v>44630</v>
      </c>
      <c r="D18" s="205"/>
      <c r="E18" s="156">
        <v>400</v>
      </c>
      <c r="F18" s="198">
        <v>-0.6</v>
      </c>
      <c r="G18" s="198">
        <v>13.5</v>
      </c>
      <c r="H18" s="212">
        <v>91</v>
      </c>
      <c r="I18" s="211">
        <v>7.6</v>
      </c>
      <c r="J18" s="224">
        <v>2.2999999999999998</v>
      </c>
      <c r="K18" s="220">
        <v>0.04</v>
      </c>
      <c r="L18" s="197">
        <v>3.5</v>
      </c>
      <c r="M18" s="217">
        <v>4.3</v>
      </c>
      <c r="N18" s="200">
        <v>1.7999999999999999E-2</v>
      </c>
      <c r="O18" s="219">
        <v>4.2999999999999997E-2</v>
      </c>
      <c r="P18" s="198">
        <v>8.4</v>
      </c>
    </row>
    <row r="19" spans="1:16" x14ac:dyDescent="0.25">
      <c r="A19" s="252"/>
      <c r="B19" s="249"/>
      <c r="C19" s="146">
        <v>44678</v>
      </c>
      <c r="D19" s="205"/>
      <c r="E19" s="156">
        <v>392</v>
      </c>
      <c r="F19" s="198">
        <v>8.9</v>
      </c>
      <c r="G19" s="202"/>
      <c r="H19" s="205"/>
      <c r="I19" s="211">
        <v>7.9</v>
      </c>
      <c r="J19" s="211">
        <v>1.6</v>
      </c>
      <c r="K19" s="220">
        <v>2.3E-2</v>
      </c>
      <c r="L19" s="197">
        <v>2.9</v>
      </c>
      <c r="M19" s="217">
        <v>3.6</v>
      </c>
      <c r="N19" s="200">
        <v>1.7999999999999999E-2</v>
      </c>
      <c r="O19" s="219">
        <v>4.2999999999999997E-2</v>
      </c>
      <c r="P19" s="198">
        <v>5.7</v>
      </c>
    </row>
    <row r="20" spans="1:16" s="178" customFormat="1" x14ac:dyDescent="0.25">
      <c r="A20" s="253"/>
      <c r="B20" s="247" t="s">
        <v>359</v>
      </c>
      <c r="C20" s="160">
        <v>44413</v>
      </c>
      <c r="D20" s="161" t="s">
        <v>357</v>
      </c>
      <c r="E20" s="161">
        <v>546</v>
      </c>
      <c r="F20" s="202"/>
      <c r="G20" s="202"/>
      <c r="H20" s="201"/>
      <c r="I20" s="203"/>
      <c r="J20" s="203"/>
      <c r="K20" s="205"/>
      <c r="L20" s="205"/>
      <c r="M20" s="205"/>
      <c r="N20" s="206"/>
      <c r="O20" s="206"/>
      <c r="P20" s="202"/>
    </row>
    <row r="21" spans="1:16" s="178" customFormat="1" x14ac:dyDescent="0.25">
      <c r="A21" s="253"/>
      <c r="B21" s="248"/>
      <c r="C21" s="146">
        <v>44539</v>
      </c>
      <c r="D21" s="161" t="s">
        <v>357</v>
      </c>
      <c r="E21" s="196">
        <v>571</v>
      </c>
      <c r="F21" s="202"/>
      <c r="G21" s="202"/>
      <c r="H21" s="201"/>
      <c r="I21" s="202"/>
      <c r="J21" s="202"/>
      <c r="K21" s="205"/>
      <c r="L21" s="205"/>
      <c r="M21" s="205"/>
      <c r="N21" s="206"/>
      <c r="O21" s="206"/>
      <c r="P21" s="202"/>
    </row>
    <row r="22" spans="1:16" s="173" customFormat="1" ht="13.5" customHeight="1" x14ac:dyDescent="0.25">
      <c r="A22" s="253"/>
      <c r="B22" s="248"/>
      <c r="C22" s="160">
        <v>44630</v>
      </c>
      <c r="D22" s="161" t="s">
        <v>357</v>
      </c>
      <c r="E22" s="196">
        <v>385</v>
      </c>
      <c r="F22" s="202"/>
      <c r="G22" s="202"/>
      <c r="H22" s="201"/>
      <c r="I22" s="202"/>
      <c r="J22" s="202"/>
      <c r="K22" s="201"/>
      <c r="L22" s="207"/>
      <c r="M22" s="207"/>
      <c r="N22" s="208"/>
      <c r="O22" s="208"/>
      <c r="P22" s="202"/>
    </row>
    <row r="23" spans="1:16" s="178" customFormat="1" x14ac:dyDescent="0.25">
      <c r="A23" s="254"/>
      <c r="B23" s="249"/>
      <c r="C23" s="146">
        <v>44678</v>
      </c>
      <c r="D23" s="161" t="s">
        <v>357</v>
      </c>
      <c r="E23" s="201"/>
      <c r="F23" s="202"/>
      <c r="G23" s="202"/>
      <c r="H23" s="201"/>
      <c r="I23" s="202"/>
      <c r="J23" s="202"/>
      <c r="K23" s="205"/>
      <c r="L23" s="205"/>
      <c r="M23" s="205"/>
      <c r="N23" s="206"/>
      <c r="O23" s="206"/>
      <c r="P23" s="202"/>
    </row>
    <row r="24" spans="1:16" s="178" customFormat="1" x14ac:dyDescent="0.25">
      <c r="A24" s="187"/>
      <c r="B24" s="184"/>
      <c r="C24" s="170"/>
      <c r="D24" s="185"/>
      <c r="E24" s="185"/>
      <c r="F24" s="185"/>
      <c r="G24" s="185"/>
      <c r="H24" s="185"/>
      <c r="I24" s="185"/>
      <c r="J24" s="171"/>
      <c r="K24" s="177"/>
      <c r="L24" s="171"/>
      <c r="M24" s="171"/>
      <c r="N24" s="171"/>
      <c r="O24" s="171"/>
      <c r="P24" s="177"/>
    </row>
    <row r="25" spans="1:16" s="178" customFormat="1" x14ac:dyDescent="0.25">
      <c r="B25" s="184"/>
      <c r="C25" s="170"/>
      <c r="D25" s="185"/>
      <c r="E25" s="185"/>
      <c r="F25" s="185"/>
      <c r="G25" s="185"/>
      <c r="H25" s="185"/>
      <c r="I25" s="185"/>
      <c r="J25" s="171"/>
      <c r="K25" s="177"/>
      <c r="L25" s="171"/>
      <c r="M25" s="171"/>
      <c r="N25" s="171"/>
      <c r="O25" s="171"/>
      <c r="P25" s="177"/>
    </row>
    <row r="26" spans="1:16" s="178" customFormat="1" x14ac:dyDescent="0.25">
      <c r="A26" s="187"/>
      <c r="B26" s="184"/>
      <c r="C26" s="170"/>
      <c r="D26" s="185"/>
      <c r="E26" s="185"/>
      <c r="F26" s="185"/>
      <c r="G26" s="185"/>
      <c r="H26" s="185"/>
      <c r="I26" s="185"/>
      <c r="J26" s="171"/>
      <c r="K26" s="177"/>
      <c r="L26" s="171"/>
      <c r="M26" s="171"/>
      <c r="N26" s="171"/>
      <c r="O26" s="171"/>
      <c r="P26" s="177"/>
    </row>
    <row r="27" spans="1:16" s="178" customFormat="1" x14ac:dyDescent="0.25">
      <c r="B27" s="169"/>
      <c r="C27" s="176"/>
      <c r="D27" s="169"/>
      <c r="E27" s="169"/>
      <c r="F27" s="169"/>
      <c r="G27" s="169"/>
      <c r="H27" s="169"/>
      <c r="I27" s="169"/>
      <c r="J27" s="172"/>
      <c r="K27" s="172"/>
      <c r="L27" s="172"/>
      <c r="M27" s="172"/>
      <c r="N27" s="172"/>
      <c r="O27" s="172"/>
      <c r="P27" s="172"/>
    </row>
    <row r="28" spans="1:16" s="178" customFormat="1" x14ac:dyDescent="0.25">
      <c r="B28" s="169"/>
      <c r="C28" s="176"/>
      <c r="D28" s="169"/>
      <c r="E28" s="169"/>
      <c r="F28" s="169"/>
      <c r="G28" s="169"/>
      <c r="H28" s="169"/>
      <c r="I28" s="169"/>
      <c r="J28" s="172"/>
      <c r="K28" s="172"/>
      <c r="L28" s="172"/>
      <c r="M28" s="172"/>
      <c r="N28" s="172"/>
      <c r="O28" s="172"/>
      <c r="P28" s="172"/>
    </row>
    <row r="29" spans="1:16" s="178" customFormat="1" x14ac:dyDescent="0.25">
      <c r="B29" s="169"/>
      <c r="C29" s="176"/>
      <c r="D29" s="169"/>
      <c r="E29" s="169"/>
      <c r="F29" s="169"/>
      <c r="G29" s="169"/>
      <c r="H29" s="169"/>
      <c r="I29" s="169"/>
      <c r="J29" s="172"/>
      <c r="K29" s="172"/>
      <c r="L29" s="172"/>
      <c r="M29" s="172"/>
      <c r="N29" s="172"/>
      <c r="O29" s="172"/>
      <c r="P29" s="172"/>
    </row>
    <row r="30" spans="1:16" s="178" customFormat="1" x14ac:dyDescent="0.25">
      <c r="B30" s="169"/>
      <c r="C30" s="176"/>
      <c r="D30" s="169"/>
      <c r="E30" s="169"/>
      <c r="F30" s="169"/>
      <c r="G30" s="169"/>
      <c r="H30" s="169"/>
      <c r="I30" s="169"/>
      <c r="J30" s="172"/>
      <c r="K30" s="172"/>
      <c r="L30" s="172"/>
      <c r="M30" s="172"/>
      <c r="N30" s="172"/>
      <c r="O30" s="172"/>
      <c r="P30" s="172"/>
    </row>
    <row r="31" spans="1:16" s="178" customFormat="1" x14ac:dyDescent="0.25">
      <c r="B31" s="169"/>
      <c r="C31" s="176"/>
      <c r="D31" s="169"/>
      <c r="E31" s="169"/>
      <c r="F31" s="169"/>
      <c r="G31" s="169"/>
      <c r="H31" s="169"/>
      <c r="I31" s="169"/>
      <c r="J31" s="172"/>
      <c r="K31" s="172"/>
      <c r="L31" s="172"/>
      <c r="M31" s="172"/>
      <c r="N31" s="172"/>
      <c r="O31" s="172"/>
      <c r="P31" s="172"/>
    </row>
    <row r="32" spans="1:16" s="178" customFormat="1" x14ac:dyDescent="0.25">
      <c r="B32" s="169"/>
      <c r="C32" s="176"/>
      <c r="D32" s="169"/>
      <c r="E32" s="169"/>
      <c r="F32" s="169"/>
      <c r="G32" s="169"/>
      <c r="H32" s="169"/>
      <c r="I32" s="169"/>
      <c r="J32" s="172"/>
      <c r="K32" s="172"/>
      <c r="L32" s="172"/>
      <c r="M32" s="172"/>
      <c r="N32" s="172"/>
      <c r="O32" s="172"/>
      <c r="P32" s="172"/>
    </row>
    <row r="33" spans="2:16" s="178" customFormat="1" x14ac:dyDescent="0.25">
      <c r="B33" s="169"/>
      <c r="C33" s="176"/>
      <c r="D33" s="169"/>
      <c r="E33" s="169"/>
      <c r="F33" s="169"/>
      <c r="G33" s="169"/>
      <c r="H33" s="169"/>
      <c r="I33" s="169"/>
      <c r="J33" s="172"/>
      <c r="K33" s="172"/>
      <c r="L33" s="172"/>
      <c r="M33" s="172"/>
      <c r="N33" s="172"/>
      <c r="O33" s="172"/>
      <c r="P33" s="172"/>
    </row>
  </sheetData>
  <mergeCells count="6">
    <mergeCell ref="B20:B23"/>
    <mergeCell ref="A4:A23"/>
    <mergeCell ref="B4:B7"/>
    <mergeCell ref="B8:B11"/>
    <mergeCell ref="B16:B19"/>
    <mergeCell ref="B12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selection activeCell="J14" sqref="J14"/>
    </sheetView>
  </sheetViews>
  <sheetFormatPr defaultRowHeight="15.75" x14ac:dyDescent="0.25"/>
  <cols>
    <col min="1" max="1" width="9.7109375" style="154" bestFit="1" customWidth="1"/>
    <col min="2" max="2" width="15.85546875" style="154" bestFit="1" customWidth="1"/>
    <col min="3" max="3" width="7.85546875" style="154" customWidth="1"/>
    <col min="4" max="5" width="6" style="154" customWidth="1"/>
    <col min="6" max="6" width="9.5703125" style="188" customWidth="1"/>
    <col min="7" max="7" width="8.7109375" style="188" customWidth="1"/>
    <col min="8" max="9" width="7.85546875" style="188" customWidth="1"/>
    <col min="10" max="10" width="9.42578125" style="154" customWidth="1"/>
    <col min="11" max="11" width="10" style="154" customWidth="1"/>
    <col min="12" max="12" width="7" style="154" customWidth="1"/>
    <col min="13" max="13" width="10.42578125" style="154" customWidth="1"/>
    <col min="14" max="14" width="15.85546875" style="154" customWidth="1"/>
    <col min="15" max="16384" width="9.140625" style="154"/>
  </cols>
  <sheetData>
    <row r="1" spans="1:20" x14ac:dyDescent="0.25">
      <c r="A1" s="154" t="s">
        <v>460</v>
      </c>
    </row>
    <row r="2" spans="1:20" s="178" customFormat="1" x14ac:dyDescent="0.25">
      <c r="A2" s="174"/>
      <c r="B2" s="175"/>
      <c r="C2" s="169"/>
      <c r="D2" s="169"/>
      <c r="E2" s="169"/>
      <c r="F2" s="177"/>
      <c r="G2" s="177"/>
      <c r="H2" s="177"/>
      <c r="I2" s="177"/>
    </row>
    <row r="3" spans="1:20" ht="47.25" x14ac:dyDescent="0.25">
      <c r="A3" s="196" t="s">
        <v>0</v>
      </c>
      <c r="B3" s="196" t="s">
        <v>2</v>
      </c>
      <c r="C3" s="195" t="s">
        <v>437</v>
      </c>
      <c r="D3" s="195" t="s">
        <v>361</v>
      </c>
      <c r="E3" s="195" t="s">
        <v>372</v>
      </c>
      <c r="F3" s="195" t="s">
        <v>438</v>
      </c>
      <c r="G3" s="195" t="s">
        <v>363</v>
      </c>
      <c r="H3" s="195" t="s">
        <v>439</v>
      </c>
      <c r="I3" s="195" t="s">
        <v>440</v>
      </c>
      <c r="J3" s="195" t="s">
        <v>399</v>
      </c>
      <c r="K3" s="195" t="s">
        <v>400</v>
      </c>
      <c r="L3" s="178"/>
      <c r="M3" s="178"/>
      <c r="N3" s="178"/>
      <c r="O3" s="178"/>
      <c r="P3" s="178"/>
      <c r="Q3" s="178"/>
      <c r="R3" s="178"/>
      <c r="S3" s="178"/>
      <c r="T3" s="178"/>
    </row>
    <row r="4" spans="1:20" s="163" customFormat="1" x14ac:dyDescent="0.25">
      <c r="A4" s="314" t="s">
        <v>241</v>
      </c>
      <c r="B4" s="315" t="s">
        <v>280</v>
      </c>
      <c r="C4" s="204"/>
      <c r="D4" s="215">
        <v>8.2799999999999994</v>
      </c>
      <c r="E4" s="225">
        <v>78</v>
      </c>
      <c r="F4" s="215">
        <v>1.73</v>
      </c>
      <c r="G4" s="246">
        <v>0.06</v>
      </c>
      <c r="H4" s="216">
        <v>4.0999999999999996</v>
      </c>
      <c r="I4" s="218">
        <v>2.8000000000000001E-2</v>
      </c>
      <c r="J4" s="225">
        <v>23</v>
      </c>
      <c r="K4" s="225" t="s">
        <v>219</v>
      </c>
      <c r="L4" s="178"/>
      <c r="M4" s="178"/>
      <c r="N4" s="178"/>
      <c r="O4" s="178"/>
      <c r="P4" s="178"/>
      <c r="Q4" s="178"/>
      <c r="R4" s="178"/>
      <c r="S4" s="178"/>
      <c r="T4" s="178"/>
    </row>
    <row r="5" spans="1:20" ht="15.75" customHeight="1" x14ac:dyDescent="0.25">
      <c r="A5" s="316"/>
      <c r="B5" s="315" t="s">
        <v>401</v>
      </c>
      <c r="C5" s="205"/>
      <c r="D5" s="227">
        <v>8.26</v>
      </c>
      <c r="E5" s="210">
        <v>75</v>
      </c>
      <c r="F5" s="227">
        <v>1.78</v>
      </c>
      <c r="G5" s="246">
        <v>6.4000000000000001E-2</v>
      </c>
      <c r="H5" s="216">
        <v>3.1</v>
      </c>
      <c r="I5" s="218">
        <v>2.8000000000000001E-2</v>
      </c>
      <c r="J5" s="225">
        <v>23</v>
      </c>
      <c r="K5" s="225" t="s">
        <v>219</v>
      </c>
      <c r="L5" s="178"/>
      <c r="M5" s="178"/>
      <c r="N5" s="178"/>
      <c r="O5" s="178"/>
      <c r="P5" s="178"/>
      <c r="Q5" s="178"/>
      <c r="R5" s="178"/>
      <c r="S5" s="178"/>
      <c r="T5" s="178"/>
    </row>
    <row r="6" spans="1:20" s="178" customFormat="1" ht="15.75" customHeight="1" x14ac:dyDescent="0.25">
      <c r="A6" s="316"/>
      <c r="B6" s="315" t="s">
        <v>360</v>
      </c>
      <c r="C6" s="241" t="s">
        <v>357</v>
      </c>
      <c r="D6" s="203"/>
      <c r="E6" s="204"/>
      <c r="F6" s="203"/>
      <c r="G6" s="205"/>
      <c r="H6" s="205"/>
      <c r="I6" s="206"/>
      <c r="J6" s="205"/>
      <c r="K6" s="322" t="s">
        <v>223</v>
      </c>
    </row>
    <row r="7" spans="1:20" ht="15.75" customHeight="1" x14ac:dyDescent="0.25">
      <c r="A7" s="316"/>
      <c r="B7" s="315" t="s">
        <v>296</v>
      </c>
      <c r="C7" s="205"/>
      <c r="D7" s="227">
        <v>8.1199999999999992</v>
      </c>
      <c r="E7" s="210">
        <v>85</v>
      </c>
      <c r="F7" s="227">
        <v>1.8</v>
      </c>
      <c r="G7" s="246">
        <v>0.05</v>
      </c>
      <c r="H7" s="222">
        <v>3</v>
      </c>
      <c r="I7" s="218">
        <v>3.4000000000000002E-2</v>
      </c>
      <c r="J7" s="225">
        <v>24</v>
      </c>
      <c r="K7" s="225" t="s">
        <v>219</v>
      </c>
      <c r="L7" s="178"/>
      <c r="M7" s="178"/>
      <c r="N7" s="178"/>
      <c r="O7" s="178"/>
      <c r="P7" s="178"/>
      <c r="Q7" s="178"/>
      <c r="R7" s="178"/>
      <c r="S7" s="178"/>
      <c r="T7" s="178"/>
    </row>
    <row r="8" spans="1:20" s="178" customFormat="1" ht="15.75" customHeight="1" x14ac:dyDescent="0.25">
      <c r="A8" s="318"/>
      <c r="B8" s="317" t="s">
        <v>402</v>
      </c>
      <c r="C8" s="241" t="s">
        <v>357</v>
      </c>
      <c r="D8" s="203"/>
      <c r="E8" s="201"/>
      <c r="F8" s="203"/>
      <c r="G8" s="205"/>
      <c r="H8" s="205"/>
      <c r="I8" s="206"/>
      <c r="J8" s="206"/>
      <c r="K8" s="323" t="s">
        <v>223</v>
      </c>
    </row>
    <row r="9" spans="1:20" s="178" customFormat="1" x14ac:dyDescent="0.25">
      <c r="A9" s="187"/>
      <c r="B9" s="184"/>
      <c r="C9" s="185"/>
      <c r="D9" s="185"/>
      <c r="E9" s="185"/>
      <c r="F9" s="171"/>
      <c r="G9" s="177"/>
      <c r="H9" s="171"/>
      <c r="I9" s="171"/>
    </row>
    <row r="10" spans="1:20" s="178" customFormat="1" x14ac:dyDescent="0.25">
      <c r="A10" s="178" t="s">
        <v>397</v>
      </c>
      <c r="B10" s="184"/>
      <c r="C10" s="185"/>
      <c r="D10" s="185"/>
      <c r="E10" s="185"/>
      <c r="F10" s="171"/>
      <c r="G10" s="177"/>
      <c r="H10" s="171"/>
      <c r="I10" s="171"/>
    </row>
    <row r="11" spans="1:20" s="178" customFormat="1" x14ac:dyDescent="0.25">
      <c r="A11" s="187"/>
      <c r="B11" s="184"/>
      <c r="C11" s="185"/>
      <c r="D11" s="185"/>
      <c r="E11" s="185"/>
      <c r="F11" s="171"/>
      <c r="G11" s="177"/>
      <c r="H11" s="171"/>
      <c r="I11" s="171"/>
    </row>
    <row r="12" spans="1:20" s="178" customFormat="1" x14ac:dyDescent="0.25">
      <c r="A12" s="178" t="s">
        <v>398</v>
      </c>
      <c r="B12" s="169"/>
      <c r="C12" s="169"/>
      <c r="D12" s="169"/>
      <c r="E12" s="169"/>
      <c r="F12" s="172"/>
      <c r="G12" s="172"/>
      <c r="H12" s="172"/>
      <c r="I12" s="172"/>
    </row>
    <row r="13" spans="1:20" s="178" customFormat="1" x14ac:dyDescent="0.25">
      <c r="B13" s="169"/>
      <c r="C13" s="169"/>
      <c r="D13" s="169"/>
      <c r="E13" s="169"/>
      <c r="F13" s="172"/>
      <c r="G13" s="172"/>
      <c r="H13" s="172"/>
      <c r="I13" s="172"/>
    </row>
    <row r="14" spans="1:20" s="178" customFormat="1" x14ac:dyDescent="0.25">
      <c r="B14" s="169"/>
      <c r="C14" s="169"/>
      <c r="D14" s="169"/>
      <c r="E14" s="169"/>
      <c r="F14" s="172"/>
      <c r="G14" s="172"/>
      <c r="H14" s="172"/>
      <c r="I14" s="172"/>
    </row>
    <row r="15" spans="1:20" s="178" customFormat="1" x14ac:dyDescent="0.25">
      <c r="B15" s="169"/>
      <c r="C15" s="169"/>
      <c r="D15" s="169"/>
      <c r="E15" s="169"/>
      <c r="F15" s="172"/>
      <c r="G15" s="172"/>
      <c r="H15" s="172"/>
      <c r="I15" s="172"/>
    </row>
    <row r="16" spans="1:20" s="178" customFormat="1" x14ac:dyDescent="0.25">
      <c r="B16" s="169"/>
      <c r="C16" s="169"/>
      <c r="D16" s="169"/>
      <c r="E16" s="169"/>
      <c r="F16" s="172"/>
      <c r="G16" s="172"/>
      <c r="H16" s="172"/>
      <c r="I16" s="172"/>
    </row>
    <row r="17" spans="2:9" s="178" customFormat="1" x14ac:dyDescent="0.25">
      <c r="B17" s="169"/>
      <c r="C17" s="169"/>
      <c r="D17" s="169"/>
      <c r="E17" s="169"/>
      <c r="F17" s="172"/>
      <c r="G17" s="172"/>
      <c r="H17" s="172"/>
      <c r="I17" s="172"/>
    </row>
    <row r="18" spans="2:9" s="178" customFormat="1" x14ac:dyDescent="0.25">
      <c r="B18" s="169"/>
      <c r="C18" s="169"/>
      <c r="D18" s="169"/>
      <c r="E18" s="169"/>
      <c r="F18" s="172"/>
      <c r="G18" s="172"/>
      <c r="H18" s="172"/>
      <c r="I18" s="172"/>
    </row>
  </sheetData>
  <mergeCells count="1">
    <mergeCell ref="A4: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C15" sqref="C15"/>
    </sheetView>
  </sheetViews>
  <sheetFormatPr defaultRowHeight="15.75" x14ac:dyDescent="0.25"/>
  <cols>
    <col min="1" max="1" width="12.85546875" style="145" customWidth="1"/>
    <col min="2" max="2" width="14.85546875" style="145" bestFit="1" customWidth="1"/>
    <col min="3" max="3" width="12" style="145" customWidth="1"/>
    <col min="4" max="4" width="9.28515625" style="145" customWidth="1"/>
    <col min="5" max="7" width="13.42578125" style="145" bestFit="1" customWidth="1"/>
    <col min="8" max="8" width="10.5703125" style="145" customWidth="1"/>
    <col min="9" max="9" width="4.42578125" style="145" customWidth="1"/>
    <col min="10" max="10" width="20.42578125" style="145" bestFit="1" customWidth="1"/>
    <col min="11" max="15" width="10.42578125" style="145" customWidth="1"/>
    <col min="16" max="16384" width="9.140625" style="145"/>
  </cols>
  <sheetData>
    <row r="1" spans="1:15" x14ac:dyDescent="0.25">
      <c r="J1" s="145" t="s">
        <v>457</v>
      </c>
    </row>
    <row r="2" spans="1:15" x14ac:dyDescent="0.25">
      <c r="A2" s="145" t="s">
        <v>458</v>
      </c>
      <c r="J2" s="209" t="s">
        <v>454</v>
      </c>
      <c r="K2" s="229" t="s">
        <v>219</v>
      </c>
      <c r="L2" s="192" t="s">
        <v>223</v>
      </c>
      <c r="M2" s="191" t="s">
        <v>209</v>
      </c>
      <c r="N2" s="319" t="s">
        <v>312</v>
      </c>
      <c r="O2" s="320" t="s">
        <v>313</v>
      </c>
    </row>
    <row r="3" spans="1:15" x14ac:dyDescent="0.25">
      <c r="J3" s="232" t="s">
        <v>455</v>
      </c>
      <c r="K3" s="209" t="s">
        <v>450</v>
      </c>
      <c r="L3" s="209" t="s">
        <v>451</v>
      </c>
      <c r="M3" s="209" t="s">
        <v>452</v>
      </c>
      <c r="N3" s="321" t="s">
        <v>456</v>
      </c>
      <c r="O3" s="209" t="s">
        <v>453</v>
      </c>
    </row>
    <row r="4" spans="1:15" ht="31.5" x14ac:dyDescent="0.25">
      <c r="A4" s="228" t="s">
        <v>446</v>
      </c>
      <c r="B4" s="228" t="s">
        <v>447</v>
      </c>
      <c r="C4" s="209" t="s">
        <v>448</v>
      </c>
      <c r="D4" s="229" t="s">
        <v>219</v>
      </c>
      <c r="E4" s="192" t="s">
        <v>223</v>
      </c>
      <c r="F4" s="191" t="s">
        <v>209</v>
      </c>
      <c r="G4" s="319" t="s">
        <v>312</v>
      </c>
      <c r="H4" s="320" t="s">
        <v>313</v>
      </c>
    </row>
    <row r="5" spans="1:15" ht="31.5" x14ac:dyDescent="0.25">
      <c r="A5" s="209" t="s">
        <v>361</v>
      </c>
      <c r="B5" s="228" t="s">
        <v>403</v>
      </c>
      <c r="C5" s="209" t="s">
        <v>449</v>
      </c>
      <c r="D5" s="209" t="s">
        <v>404</v>
      </c>
      <c r="E5" s="209" t="s">
        <v>405</v>
      </c>
      <c r="F5" s="209" t="s">
        <v>405</v>
      </c>
      <c r="G5" s="209" t="s">
        <v>405</v>
      </c>
      <c r="H5" s="209" t="s">
        <v>406</v>
      </c>
    </row>
    <row r="6" spans="1:15" ht="34.5" x14ac:dyDescent="0.25">
      <c r="A6" s="228" t="s">
        <v>441</v>
      </c>
      <c r="B6" s="228" t="s">
        <v>403</v>
      </c>
      <c r="C6" s="228" t="s">
        <v>407</v>
      </c>
      <c r="D6" s="209" t="s">
        <v>408</v>
      </c>
      <c r="E6" s="209" t="s">
        <v>409</v>
      </c>
      <c r="F6" s="209" t="s">
        <v>410</v>
      </c>
      <c r="G6" s="209" t="s">
        <v>411</v>
      </c>
      <c r="H6" s="209" t="s">
        <v>412</v>
      </c>
    </row>
    <row r="7" spans="1:15" ht="31.5" x14ac:dyDescent="0.25">
      <c r="A7" s="209" t="s">
        <v>442</v>
      </c>
      <c r="B7" s="228" t="s">
        <v>413</v>
      </c>
      <c r="C7" s="209" t="s">
        <v>414</v>
      </c>
      <c r="D7" s="209" t="s">
        <v>415</v>
      </c>
      <c r="E7" s="209" t="s">
        <v>416</v>
      </c>
      <c r="F7" s="209" t="s">
        <v>417</v>
      </c>
      <c r="G7" s="209" t="s">
        <v>418</v>
      </c>
      <c r="H7" s="209" t="s">
        <v>419</v>
      </c>
    </row>
    <row r="8" spans="1:15" ht="31.5" x14ac:dyDescent="0.25">
      <c r="A8" s="209" t="s">
        <v>443</v>
      </c>
      <c r="B8" s="228" t="s">
        <v>420</v>
      </c>
      <c r="C8" s="209" t="s">
        <v>421</v>
      </c>
      <c r="D8" s="209" t="s">
        <v>422</v>
      </c>
      <c r="E8" s="209" t="s">
        <v>423</v>
      </c>
      <c r="F8" s="209" t="s">
        <v>424</v>
      </c>
      <c r="G8" s="209" t="s">
        <v>425</v>
      </c>
      <c r="H8" s="209" t="s">
        <v>426</v>
      </c>
    </row>
    <row r="9" spans="1:15" ht="31.5" x14ac:dyDescent="0.25">
      <c r="A9" s="209" t="s">
        <v>444</v>
      </c>
      <c r="B9" s="228" t="s">
        <v>413</v>
      </c>
      <c r="C9" s="209" t="s">
        <v>156</v>
      </c>
      <c r="D9" s="209" t="s">
        <v>427</v>
      </c>
      <c r="E9" s="209" t="s">
        <v>428</v>
      </c>
      <c r="F9" s="209" t="s">
        <v>429</v>
      </c>
      <c r="G9" s="209" t="s">
        <v>430</v>
      </c>
      <c r="H9" s="209" t="s">
        <v>431</v>
      </c>
    </row>
    <row r="10" spans="1:15" ht="31.5" x14ac:dyDescent="0.25">
      <c r="A10" s="209" t="s">
        <v>445</v>
      </c>
      <c r="B10" s="228" t="s">
        <v>413</v>
      </c>
      <c r="C10" s="209" t="s">
        <v>156</v>
      </c>
      <c r="D10" s="209" t="s">
        <v>432</v>
      </c>
      <c r="E10" s="209" t="s">
        <v>433</v>
      </c>
      <c r="F10" s="209" t="s">
        <v>434</v>
      </c>
      <c r="G10" s="209" t="s">
        <v>435</v>
      </c>
      <c r="H10" s="209" t="s">
        <v>436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workbookViewId="0">
      <selection activeCell="C7" sqref="C7"/>
    </sheetView>
  </sheetViews>
  <sheetFormatPr defaultRowHeight="15.75" x14ac:dyDescent="0.25"/>
  <cols>
    <col min="1" max="1" width="21.7109375" style="145" bestFit="1" customWidth="1"/>
    <col min="2" max="2" width="8.5703125" style="145" bestFit="1" customWidth="1"/>
    <col min="3" max="3" width="9.140625" style="145"/>
    <col min="4" max="4" width="10.140625" style="145" customWidth="1"/>
    <col min="5" max="5" width="9.5703125" style="145" customWidth="1"/>
    <col min="6" max="6" width="10.7109375" style="145" customWidth="1"/>
    <col min="7" max="7" width="9.5703125" style="145" bestFit="1" customWidth="1"/>
    <col min="8" max="8" width="3.5703125" style="145" customWidth="1"/>
    <col min="9" max="9" width="11.5703125" style="145" bestFit="1" customWidth="1"/>
    <col min="10" max="10" width="5.85546875" style="145" customWidth="1"/>
    <col min="11" max="11" width="8.7109375" style="145" customWidth="1"/>
    <col min="12" max="12" width="5.85546875" style="145" customWidth="1"/>
    <col min="13" max="13" width="8.7109375" style="145" customWidth="1"/>
    <col min="14" max="14" width="5.85546875" style="145" customWidth="1"/>
    <col min="15" max="15" width="8.7109375" style="145" customWidth="1"/>
    <col min="16" max="16" width="8.5703125" style="145" bestFit="1" customWidth="1"/>
    <col min="17" max="17" width="10.7109375" style="145" bestFit="1" customWidth="1"/>
    <col min="18" max="18" width="4.42578125" style="145" customWidth="1"/>
    <col min="19" max="19" width="10.42578125" style="145" bestFit="1" customWidth="1"/>
    <col min="20" max="20" width="12.5703125" style="145" bestFit="1" customWidth="1"/>
    <col min="21" max="21" width="20.5703125" style="145" bestFit="1" customWidth="1"/>
    <col min="22" max="22" width="11.42578125" style="145" bestFit="1" customWidth="1"/>
    <col min="23" max="16384" width="9.140625" style="145"/>
  </cols>
  <sheetData>
    <row r="1" spans="1:22" x14ac:dyDescent="0.25">
      <c r="A1" s="145" t="s">
        <v>345</v>
      </c>
    </row>
    <row r="2" spans="1:22" ht="31.5" x14ac:dyDescent="0.25">
      <c r="I2" s="193" t="s">
        <v>2</v>
      </c>
      <c r="J2" s="228" t="s">
        <v>301</v>
      </c>
      <c r="K2" s="228" t="s">
        <v>376</v>
      </c>
      <c r="L2" s="228" t="s">
        <v>308</v>
      </c>
      <c r="M2" s="228" t="s">
        <v>377</v>
      </c>
      <c r="N2" s="228" t="s">
        <v>326</v>
      </c>
      <c r="O2" s="228" t="s">
        <v>378</v>
      </c>
      <c r="P2" s="228" t="s">
        <v>379</v>
      </c>
      <c r="Q2" s="228" t="s">
        <v>339</v>
      </c>
    </row>
    <row r="3" spans="1:22" x14ac:dyDescent="0.25">
      <c r="A3" s="255" t="s">
        <v>299</v>
      </c>
      <c r="B3" s="255"/>
      <c r="C3" s="255" t="s">
        <v>344</v>
      </c>
      <c r="D3" s="255"/>
      <c r="E3" s="255"/>
      <c r="F3" s="255"/>
      <c r="G3" s="255"/>
      <c r="I3" s="189" t="s">
        <v>280</v>
      </c>
      <c r="J3" s="192">
        <v>12.3</v>
      </c>
      <c r="K3" s="192">
        <v>0.68</v>
      </c>
      <c r="L3" s="192">
        <v>14.4</v>
      </c>
      <c r="M3" s="192">
        <v>0.77</v>
      </c>
      <c r="N3" s="191">
        <v>65.7</v>
      </c>
      <c r="O3" s="191">
        <v>0.53</v>
      </c>
      <c r="P3" s="192" t="s">
        <v>298</v>
      </c>
      <c r="Q3" s="230">
        <v>0.66</v>
      </c>
      <c r="S3" s="228" t="s">
        <v>380</v>
      </c>
      <c r="T3" s="228" t="s">
        <v>381</v>
      </c>
      <c r="U3" s="228" t="s">
        <v>382</v>
      </c>
      <c r="V3" s="228" t="s">
        <v>383</v>
      </c>
    </row>
    <row r="4" spans="1:22" x14ac:dyDescent="0.25">
      <c r="A4" s="150" t="s">
        <v>343</v>
      </c>
      <c r="B4" s="150" t="s">
        <v>300</v>
      </c>
      <c r="C4" s="325" t="s">
        <v>219</v>
      </c>
      <c r="D4" s="326" t="s">
        <v>223</v>
      </c>
      <c r="E4" s="152" t="s">
        <v>209</v>
      </c>
      <c r="F4" s="324" t="s">
        <v>312</v>
      </c>
      <c r="G4" s="153" t="s">
        <v>313</v>
      </c>
      <c r="I4" s="189" t="s">
        <v>353</v>
      </c>
      <c r="J4" s="229">
        <v>15.6</v>
      </c>
      <c r="K4" s="229">
        <v>0.86</v>
      </c>
      <c r="L4" s="229">
        <v>16.7</v>
      </c>
      <c r="M4" s="229">
        <v>0.89</v>
      </c>
      <c r="N4" s="192">
        <v>55.2</v>
      </c>
      <c r="O4" s="192">
        <v>0.69</v>
      </c>
      <c r="P4" s="192" t="s">
        <v>298</v>
      </c>
      <c r="Q4" s="230">
        <v>0.81</v>
      </c>
      <c r="S4" s="256">
        <v>2018</v>
      </c>
      <c r="T4" s="256"/>
      <c r="U4" s="256"/>
      <c r="V4" s="256"/>
    </row>
    <row r="5" spans="1:22" x14ac:dyDescent="0.25">
      <c r="A5" s="149" t="s">
        <v>301</v>
      </c>
      <c r="B5" s="150" t="s">
        <v>302</v>
      </c>
      <c r="C5" s="150" t="s">
        <v>303</v>
      </c>
      <c r="D5" s="150" t="s">
        <v>304</v>
      </c>
      <c r="E5" s="151" t="s">
        <v>314</v>
      </c>
      <c r="F5" s="150" t="s">
        <v>315</v>
      </c>
      <c r="G5" s="150" t="s">
        <v>316</v>
      </c>
      <c r="I5" s="189" t="s">
        <v>284</v>
      </c>
      <c r="J5" s="192">
        <v>15.3</v>
      </c>
      <c r="K5" s="192">
        <v>0.84</v>
      </c>
      <c r="L5" s="229">
        <v>17.8</v>
      </c>
      <c r="M5" s="229">
        <v>0.95</v>
      </c>
      <c r="N5" s="192">
        <v>49.3</v>
      </c>
      <c r="O5" s="192">
        <v>0.78</v>
      </c>
      <c r="P5" s="229" t="s">
        <v>297</v>
      </c>
      <c r="Q5" s="231">
        <v>0.86</v>
      </c>
      <c r="S5" s="232" t="s">
        <v>254</v>
      </c>
      <c r="T5" s="230" t="s">
        <v>298</v>
      </c>
      <c r="U5" s="231">
        <v>0.85</v>
      </c>
      <c r="V5" s="231" t="s">
        <v>297</v>
      </c>
    </row>
    <row r="6" spans="1:22" x14ac:dyDescent="0.25">
      <c r="A6" s="149" t="s">
        <v>305</v>
      </c>
      <c r="B6" s="150" t="s">
        <v>213</v>
      </c>
      <c r="C6" s="150" t="s">
        <v>306</v>
      </c>
      <c r="D6" s="150" t="s">
        <v>307</v>
      </c>
      <c r="E6" s="151" t="s">
        <v>317</v>
      </c>
      <c r="F6" s="150" t="s">
        <v>318</v>
      </c>
      <c r="G6" s="150" t="s">
        <v>319</v>
      </c>
      <c r="I6" s="189" t="s">
        <v>269</v>
      </c>
      <c r="J6" s="229">
        <v>17</v>
      </c>
      <c r="K6" s="229">
        <v>0.93</v>
      </c>
      <c r="L6" s="229">
        <v>16.3</v>
      </c>
      <c r="M6" s="229">
        <v>0.87</v>
      </c>
      <c r="N6" s="229">
        <v>36.200000000000003</v>
      </c>
      <c r="O6" s="229">
        <v>0.98</v>
      </c>
      <c r="P6" s="229" t="s">
        <v>297</v>
      </c>
      <c r="Q6" s="231">
        <v>0.93</v>
      </c>
      <c r="S6" s="232" t="s">
        <v>384</v>
      </c>
      <c r="T6" s="231" t="s">
        <v>297</v>
      </c>
      <c r="U6" s="231">
        <v>0.89</v>
      </c>
      <c r="V6" s="231" t="s">
        <v>297</v>
      </c>
    </row>
    <row r="7" spans="1:22" x14ac:dyDescent="0.25">
      <c r="A7" s="149" t="s">
        <v>308</v>
      </c>
      <c r="B7" s="150" t="s">
        <v>309</v>
      </c>
      <c r="C7" s="150" t="s">
        <v>310</v>
      </c>
      <c r="D7" s="150" t="s">
        <v>311</v>
      </c>
      <c r="E7" s="151" t="s">
        <v>320</v>
      </c>
      <c r="F7" s="150" t="s">
        <v>321</v>
      </c>
      <c r="G7" s="150" t="s">
        <v>322</v>
      </c>
      <c r="I7" s="189" t="s">
        <v>296</v>
      </c>
      <c r="J7" s="229">
        <v>17.2</v>
      </c>
      <c r="K7" s="229">
        <v>0.95</v>
      </c>
      <c r="L7" s="192">
        <v>12.3</v>
      </c>
      <c r="M7" s="192">
        <v>0.66</v>
      </c>
      <c r="N7" s="229">
        <v>40.6</v>
      </c>
      <c r="O7" s="229">
        <v>0.91</v>
      </c>
      <c r="P7" s="229" t="s">
        <v>297</v>
      </c>
      <c r="Q7" s="231">
        <v>0.84</v>
      </c>
      <c r="S7" s="232" t="s">
        <v>269</v>
      </c>
      <c r="T7" s="231" t="s">
        <v>297</v>
      </c>
      <c r="U7" s="231">
        <v>0.88</v>
      </c>
      <c r="V7" s="231" t="s">
        <v>297</v>
      </c>
    </row>
    <row r="8" spans="1:22" x14ac:dyDescent="0.25">
      <c r="A8" s="149" t="s">
        <v>323</v>
      </c>
      <c r="B8" s="150" t="s">
        <v>213</v>
      </c>
      <c r="C8" s="150" t="s">
        <v>306</v>
      </c>
      <c r="D8" s="150" t="s">
        <v>324</v>
      </c>
      <c r="E8" s="151" t="s">
        <v>317</v>
      </c>
      <c r="F8" s="150" t="s">
        <v>325</v>
      </c>
      <c r="G8" s="150" t="s">
        <v>319</v>
      </c>
      <c r="S8" s="256" t="s">
        <v>385</v>
      </c>
      <c r="T8" s="256"/>
      <c r="U8" s="256"/>
      <c r="V8" s="256"/>
    </row>
    <row r="9" spans="1:22" x14ac:dyDescent="0.25">
      <c r="A9" s="149" t="s">
        <v>326</v>
      </c>
      <c r="B9" s="150" t="s">
        <v>327</v>
      </c>
      <c r="C9" s="150" t="s">
        <v>328</v>
      </c>
      <c r="D9" s="150" t="s">
        <v>329</v>
      </c>
      <c r="E9" s="151" t="s">
        <v>330</v>
      </c>
      <c r="F9" s="150" t="s">
        <v>331</v>
      </c>
      <c r="G9" s="150" t="s">
        <v>332</v>
      </c>
      <c r="S9" s="232" t="s">
        <v>254</v>
      </c>
      <c r="T9" s="230" t="s">
        <v>298</v>
      </c>
      <c r="U9" s="233">
        <v>0.62</v>
      </c>
      <c r="V9" s="233" t="s">
        <v>354</v>
      </c>
    </row>
    <row r="10" spans="1:22" x14ac:dyDescent="0.25">
      <c r="A10" s="149" t="s">
        <v>333</v>
      </c>
      <c r="B10" s="150" t="s">
        <v>213</v>
      </c>
      <c r="C10" s="150" t="s">
        <v>334</v>
      </c>
      <c r="D10" s="150" t="s">
        <v>335</v>
      </c>
      <c r="E10" s="151" t="s">
        <v>336</v>
      </c>
      <c r="F10" s="150" t="s">
        <v>337</v>
      </c>
      <c r="G10" s="150" t="s">
        <v>338</v>
      </c>
      <c r="S10" s="232" t="s">
        <v>384</v>
      </c>
      <c r="T10" s="231" t="s">
        <v>297</v>
      </c>
      <c r="U10" s="230">
        <v>0.81</v>
      </c>
      <c r="V10" s="230" t="s">
        <v>298</v>
      </c>
    </row>
    <row r="11" spans="1:22" x14ac:dyDescent="0.25">
      <c r="A11" s="149" t="s">
        <v>339</v>
      </c>
      <c r="B11" s="150" t="s">
        <v>213</v>
      </c>
      <c r="C11" s="150" t="s">
        <v>340</v>
      </c>
      <c r="D11" s="150" t="s">
        <v>341</v>
      </c>
      <c r="E11" s="151" t="s">
        <v>342</v>
      </c>
      <c r="F11" s="150" t="s">
        <v>325</v>
      </c>
      <c r="G11" s="150" t="s">
        <v>319</v>
      </c>
      <c r="S11" s="232" t="s">
        <v>386</v>
      </c>
      <c r="T11" s="231" t="s">
        <v>297</v>
      </c>
      <c r="U11" s="231">
        <v>0.84</v>
      </c>
      <c r="V11" s="231" t="s">
        <v>297</v>
      </c>
    </row>
    <row r="12" spans="1:22" x14ac:dyDescent="0.25">
      <c r="S12" s="232" t="s">
        <v>269</v>
      </c>
      <c r="T12" s="230" t="s">
        <v>298</v>
      </c>
      <c r="U12" s="230">
        <v>0.73</v>
      </c>
      <c r="V12" s="230" t="s">
        <v>298</v>
      </c>
    </row>
  </sheetData>
  <mergeCells count="4">
    <mergeCell ref="C3:G3"/>
    <mergeCell ref="A3:B3"/>
    <mergeCell ref="S4:V4"/>
    <mergeCell ref="S8:V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workbookViewId="0">
      <selection activeCell="A14" sqref="A14"/>
    </sheetView>
  </sheetViews>
  <sheetFormatPr defaultRowHeight="15.75" x14ac:dyDescent="0.25"/>
  <cols>
    <col min="1" max="1" width="9.7109375" style="145" bestFit="1" customWidth="1"/>
    <col min="2" max="2" width="11.5703125" style="145" bestFit="1" customWidth="1"/>
    <col min="3" max="4" width="9.140625" style="145"/>
    <col min="5" max="5" width="10.42578125" style="145" bestFit="1" customWidth="1"/>
    <col min="6" max="6" width="11.5703125" style="145" bestFit="1" customWidth="1"/>
    <col min="7" max="16384" width="9.140625" style="145"/>
  </cols>
  <sheetData>
    <row r="3" spans="1:8" x14ac:dyDescent="0.25">
      <c r="A3" s="261" t="s">
        <v>355</v>
      </c>
      <c r="B3" s="261" t="s">
        <v>2</v>
      </c>
      <c r="C3" s="260" t="s">
        <v>346</v>
      </c>
      <c r="D3" s="260"/>
      <c r="E3" s="260" t="s">
        <v>347</v>
      </c>
      <c r="F3" s="260"/>
      <c r="G3" s="260"/>
      <c r="H3" s="260" t="s">
        <v>356</v>
      </c>
    </row>
    <row r="4" spans="1:8" x14ac:dyDescent="0.25">
      <c r="A4" s="262"/>
      <c r="B4" s="262"/>
      <c r="C4" s="190" t="s">
        <v>348</v>
      </c>
      <c r="D4" s="190" t="s">
        <v>349</v>
      </c>
      <c r="E4" s="190" t="s">
        <v>350</v>
      </c>
      <c r="F4" s="190" t="s">
        <v>351</v>
      </c>
      <c r="G4" s="190" t="s">
        <v>352</v>
      </c>
      <c r="H4" s="260"/>
    </row>
    <row r="5" spans="1:8" x14ac:dyDescent="0.25">
      <c r="A5" s="257" t="s">
        <v>241</v>
      </c>
      <c r="B5" s="189" t="s">
        <v>280</v>
      </c>
      <c r="C5" s="190">
        <v>37.229999999999997</v>
      </c>
      <c r="D5" s="190">
        <v>6.14</v>
      </c>
      <c r="E5" s="190">
        <v>0.64829999999999999</v>
      </c>
      <c r="F5" s="190">
        <v>0.68579999999999997</v>
      </c>
      <c r="G5" s="190">
        <v>0.66710000000000003</v>
      </c>
      <c r="H5" s="192" t="s">
        <v>298</v>
      </c>
    </row>
    <row r="6" spans="1:8" x14ac:dyDescent="0.25">
      <c r="A6" s="258"/>
      <c r="B6" s="189" t="s">
        <v>286</v>
      </c>
      <c r="C6" s="190">
        <v>36</v>
      </c>
      <c r="D6" s="190">
        <v>6.21</v>
      </c>
      <c r="E6" s="190">
        <v>0.61899999999999999</v>
      </c>
      <c r="F6" s="190">
        <v>0.6643</v>
      </c>
      <c r="G6" s="190">
        <v>0.64170000000000005</v>
      </c>
      <c r="H6" s="191" t="s">
        <v>354</v>
      </c>
    </row>
    <row r="7" spans="1:8" x14ac:dyDescent="0.25">
      <c r="A7" s="258"/>
      <c r="B7" s="189" t="s">
        <v>284</v>
      </c>
      <c r="C7" s="190">
        <v>40</v>
      </c>
      <c r="D7" s="190">
        <v>6.16</v>
      </c>
      <c r="E7" s="190">
        <v>0.71430000000000005</v>
      </c>
      <c r="F7" s="190">
        <v>0.67769999999999997</v>
      </c>
      <c r="G7" s="190">
        <v>0.69599999999999995</v>
      </c>
      <c r="H7" s="192" t="s">
        <v>298</v>
      </c>
    </row>
    <row r="8" spans="1:8" x14ac:dyDescent="0.25">
      <c r="A8" s="258"/>
      <c r="B8" s="189" t="s">
        <v>269</v>
      </c>
      <c r="C8" s="190">
        <v>40.44</v>
      </c>
      <c r="D8" s="190">
        <v>6.33</v>
      </c>
      <c r="E8" s="190">
        <v>0.7248</v>
      </c>
      <c r="F8" s="190">
        <v>0.62690000000000001</v>
      </c>
      <c r="G8" s="190">
        <v>0.67579999999999996</v>
      </c>
      <c r="H8" s="192" t="s">
        <v>298</v>
      </c>
    </row>
    <row r="9" spans="1:8" x14ac:dyDescent="0.25">
      <c r="A9" s="259"/>
      <c r="B9" s="189" t="s">
        <v>296</v>
      </c>
      <c r="C9" s="190">
        <v>42.22</v>
      </c>
      <c r="D9" s="190">
        <v>6.43</v>
      </c>
      <c r="E9" s="190">
        <v>0.82489999999999997</v>
      </c>
      <c r="F9" s="190">
        <v>0.73109999999999997</v>
      </c>
      <c r="G9" s="190">
        <v>0.77800000000000002</v>
      </c>
      <c r="H9" s="192" t="s">
        <v>298</v>
      </c>
    </row>
  </sheetData>
  <mergeCells count="6">
    <mergeCell ref="A5:A9"/>
    <mergeCell ref="C3:D3"/>
    <mergeCell ref="E3:G3"/>
    <mergeCell ref="H3:H4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workbookViewId="0">
      <selection activeCell="D12" sqref="D12"/>
    </sheetView>
  </sheetViews>
  <sheetFormatPr defaultRowHeight="15.75" x14ac:dyDescent="0.25"/>
  <cols>
    <col min="1" max="1" width="9.7109375" style="145" bestFit="1" customWidth="1"/>
    <col min="2" max="2" width="8.7109375" style="145" bestFit="1" customWidth="1"/>
    <col min="3" max="3" width="9" style="145" bestFit="1" customWidth="1"/>
    <col min="4" max="4" width="5.5703125" style="145" bestFit="1" customWidth="1"/>
    <col min="5" max="5" width="6.42578125" style="145" bestFit="1" customWidth="1"/>
    <col min="6" max="6" width="5.85546875" style="145" bestFit="1" customWidth="1"/>
    <col min="7" max="7" width="6" style="145" bestFit="1" customWidth="1"/>
    <col min="8" max="8" width="6.7109375" style="145" bestFit="1" customWidth="1"/>
    <col min="9" max="9" width="12.42578125" style="145" bestFit="1" customWidth="1"/>
    <col min="10" max="10" width="7.7109375" style="145" bestFit="1" customWidth="1"/>
    <col min="11" max="11" width="9.140625" style="145"/>
    <col min="12" max="12" width="9.7109375" style="145" bestFit="1" customWidth="1"/>
    <col min="13" max="13" width="8.7109375" style="145" bestFit="1" customWidth="1"/>
    <col min="14" max="14" width="6" style="145" bestFit="1" customWidth="1"/>
    <col min="15" max="15" width="9" style="145" bestFit="1" customWidth="1"/>
    <col min="16" max="19" width="6.7109375" style="145" customWidth="1"/>
    <col min="20" max="20" width="6.7109375" style="145" bestFit="1" customWidth="1"/>
    <col min="21" max="21" width="11.140625" style="145" bestFit="1" customWidth="1"/>
    <col min="22" max="16384" width="9.140625" style="145"/>
  </cols>
  <sheetData>
    <row r="1" spans="1:21" x14ac:dyDescent="0.25">
      <c r="A1" s="145">
        <v>2021</v>
      </c>
    </row>
    <row r="3" spans="1:21" x14ac:dyDescent="0.25">
      <c r="A3" s="234" t="s">
        <v>0</v>
      </c>
      <c r="B3" s="235" t="s">
        <v>2</v>
      </c>
      <c r="C3" s="236" t="s">
        <v>394</v>
      </c>
      <c r="D3" s="236" t="s">
        <v>387</v>
      </c>
      <c r="E3" s="199" t="s">
        <v>388</v>
      </c>
      <c r="F3" s="236" t="s">
        <v>389</v>
      </c>
      <c r="G3" s="236" t="s">
        <v>390</v>
      </c>
      <c r="H3" s="237" t="s">
        <v>391</v>
      </c>
      <c r="I3" s="238" t="s">
        <v>392</v>
      </c>
      <c r="J3" s="199" t="s">
        <v>393</v>
      </c>
      <c r="L3" s="236" t="s">
        <v>0</v>
      </c>
      <c r="M3" s="243" t="s">
        <v>2</v>
      </c>
      <c r="N3" s="243" t="s">
        <v>395</v>
      </c>
      <c r="O3" s="236" t="s">
        <v>394</v>
      </c>
      <c r="P3" s="236" t="s">
        <v>387</v>
      </c>
      <c r="Q3" s="199" t="s">
        <v>388</v>
      </c>
      <c r="R3" s="236" t="s">
        <v>389</v>
      </c>
      <c r="S3" s="236" t="s">
        <v>390</v>
      </c>
      <c r="T3" s="237" t="s">
        <v>391</v>
      </c>
      <c r="U3" s="238" t="s">
        <v>392</v>
      </c>
    </row>
    <row r="4" spans="1:21" x14ac:dyDescent="0.25">
      <c r="A4" s="264" t="s">
        <v>241</v>
      </c>
      <c r="B4" s="235" t="s">
        <v>280</v>
      </c>
      <c r="C4" s="239">
        <v>31</v>
      </c>
      <c r="D4" s="239">
        <v>3.12</v>
      </c>
      <c r="E4" s="215">
        <v>6.5</v>
      </c>
      <c r="F4" s="239">
        <v>6</v>
      </c>
      <c r="G4" s="240">
        <v>14</v>
      </c>
      <c r="H4" s="225">
        <v>24</v>
      </c>
      <c r="I4" s="239">
        <v>0.96</v>
      </c>
      <c r="J4" s="199">
        <v>2.57</v>
      </c>
      <c r="L4" s="264" t="s">
        <v>241</v>
      </c>
      <c r="M4" s="263" t="s">
        <v>254</v>
      </c>
      <c r="N4" s="243">
        <v>2012</v>
      </c>
      <c r="O4" s="239">
        <v>42</v>
      </c>
      <c r="P4" s="239">
        <v>2.73</v>
      </c>
      <c r="Q4" s="215">
        <v>6.62</v>
      </c>
      <c r="R4" s="239">
        <v>7</v>
      </c>
      <c r="S4" s="239">
        <v>22</v>
      </c>
      <c r="T4" s="225">
        <v>25</v>
      </c>
      <c r="U4" s="215">
        <v>1</v>
      </c>
    </row>
    <row r="5" spans="1:21" x14ac:dyDescent="0.25">
      <c r="A5" s="265"/>
      <c r="B5" s="235" t="s">
        <v>286</v>
      </c>
      <c r="C5" s="240">
        <v>29</v>
      </c>
      <c r="D5" s="239">
        <v>3.36</v>
      </c>
      <c r="E5" s="226">
        <v>6.13</v>
      </c>
      <c r="F5" s="239">
        <v>6</v>
      </c>
      <c r="G5" s="240">
        <v>14</v>
      </c>
      <c r="H5" s="241">
        <v>22</v>
      </c>
      <c r="I5" s="240">
        <v>0.88</v>
      </c>
      <c r="J5" s="199">
        <v>2.41</v>
      </c>
      <c r="L5" s="265"/>
      <c r="M5" s="259"/>
      <c r="N5" s="243">
        <v>2018</v>
      </c>
      <c r="O5" s="239">
        <v>49</v>
      </c>
      <c r="P5" s="215">
        <v>4</v>
      </c>
      <c r="Q5" s="226">
        <v>5.92</v>
      </c>
      <c r="R5" s="239">
        <v>7</v>
      </c>
      <c r="S5" s="239">
        <v>17</v>
      </c>
      <c r="T5" s="225">
        <v>24</v>
      </c>
      <c r="U5" s="239">
        <v>0.96</v>
      </c>
    </row>
    <row r="6" spans="1:21" x14ac:dyDescent="0.25">
      <c r="A6" s="265"/>
      <c r="B6" s="235" t="s">
        <v>284</v>
      </c>
      <c r="C6" s="240">
        <v>30</v>
      </c>
      <c r="D6" s="239">
        <v>3.41</v>
      </c>
      <c r="E6" s="226">
        <v>6.04</v>
      </c>
      <c r="F6" s="240">
        <v>5</v>
      </c>
      <c r="G6" s="242">
        <v>12</v>
      </c>
      <c r="H6" s="241">
        <v>19</v>
      </c>
      <c r="I6" s="240">
        <v>0.76</v>
      </c>
      <c r="J6" s="199">
        <v>2.25</v>
      </c>
      <c r="L6" s="265"/>
      <c r="M6" s="263" t="s">
        <v>384</v>
      </c>
      <c r="N6" s="243">
        <v>2012</v>
      </c>
      <c r="O6" s="239">
        <v>54</v>
      </c>
      <c r="P6" s="239">
        <v>4.4800000000000004</v>
      </c>
      <c r="Q6" s="226">
        <v>5.88</v>
      </c>
      <c r="R6" s="239">
        <v>7</v>
      </c>
      <c r="S6" s="239">
        <v>17</v>
      </c>
      <c r="T6" s="225">
        <v>24</v>
      </c>
      <c r="U6" s="239">
        <v>0.96</v>
      </c>
    </row>
    <row r="7" spans="1:21" x14ac:dyDescent="0.25">
      <c r="A7" s="265"/>
      <c r="B7" s="235" t="s">
        <v>269</v>
      </c>
      <c r="C7" s="242">
        <v>26</v>
      </c>
      <c r="D7" s="239">
        <v>3.24</v>
      </c>
      <c r="E7" s="226">
        <v>6.14</v>
      </c>
      <c r="F7" s="240">
        <v>5</v>
      </c>
      <c r="G7" s="240">
        <v>15</v>
      </c>
      <c r="H7" s="241">
        <v>19</v>
      </c>
      <c r="I7" s="240">
        <v>0.76</v>
      </c>
      <c r="J7" s="199">
        <v>2.33</v>
      </c>
      <c r="L7" s="258"/>
      <c r="M7" s="259"/>
      <c r="N7" s="243">
        <v>2018</v>
      </c>
      <c r="O7" s="239">
        <v>57</v>
      </c>
      <c r="P7" s="239">
        <v>4.1399999999999997</v>
      </c>
      <c r="Q7" s="226">
        <v>6.1</v>
      </c>
      <c r="R7" s="239">
        <v>7</v>
      </c>
      <c r="S7" s="239">
        <v>19</v>
      </c>
      <c r="T7" s="225">
        <v>24</v>
      </c>
      <c r="U7" s="239">
        <v>0.96</v>
      </c>
    </row>
    <row r="8" spans="1:21" x14ac:dyDescent="0.25">
      <c r="A8" s="266"/>
      <c r="B8" s="235" t="s">
        <v>285</v>
      </c>
      <c r="C8" s="236">
        <v>17</v>
      </c>
      <c r="D8" s="236">
        <v>3.08</v>
      </c>
      <c r="E8" s="199">
        <v>4.53</v>
      </c>
      <c r="F8" s="236">
        <v>3</v>
      </c>
      <c r="G8" s="236">
        <v>2</v>
      </c>
      <c r="H8" s="161">
        <v>7</v>
      </c>
      <c r="I8" s="236" t="s">
        <v>238</v>
      </c>
      <c r="J8" s="199">
        <v>1.06</v>
      </c>
      <c r="L8" s="258"/>
      <c r="M8" s="235" t="s">
        <v>386</v>
      </c>
      <c r="N8" s="243">
        <v>2012</v>
      </c>
      <c r="O8" s="239">
        <v>43</v>
      </c>
      <c r="P8" s="239">
        <v>3.58</v>
      </c>
      <c r="Q8" s="226">
        <v>5.68</v>
      </c>
      <c r="R8" s="240">
        <v>5</v>
      </c>
      <c r="S8" s="242">
        <v>11</v>
      </c>
      <c r="T8" s="225">
        <v>20</v>
      </c>
      <c r="U8" s="226">
        <v>0.8</v>
      </c>
    </row>
    <row r="9" spans="1:21" x14ac:dyDescent="0.25">
      <c r="L9" s="258"/>
      <c r="M9" s="263" t="s">
        <v>269</v>
      </c>
      <c r="N9" s="243">
        <v>2012</v>
      </c>
      <c r="O9" s="239">
        <v>39</v>
      </c>
      <c r="P9" s="239">
        <v>4.0199999999999996</v>
      </c>
      <c r="Q9" s="226">
        <v>5.77</v>
      </c>
      <c r="R9" s="239">
        <v>6</v>
      </c>
      <c r="S9" s="242">
        <v>12</v>
      </c>
      <c r="T9" s="225">
        <v>21</v>
      </c>
      <c r="U9" s="240">
        <v>0.84</v>
      </c>
    </row>
    <row r="10" spans="1:21" x14ac:dyDescent="0.25">
      <c r="A10" s="145">
        <v>2018</v>
      </c>
      <c r="L10" s="259"/>
      <c r="M10" s="259"/>
      <c r="N10" s="243">
        <v>2018</v>
      </c>
      <c r="O10" s="239">
        <v>39</v>
      </c>
      <c r="P10" s="239">
        <v>4.3600000000000003</v>
      </c>
      <c r="Q10" s="226">
        <v>6.13</v>
      </c>
      <c r="R10" s="239">
        <v>7</v>
      </c>
      <c r="S10" s="239">
        <v>17</v>
      </c>
      <c r="T10" s="225">
        <v>24</v>
      </c>
      <c r="U10" s="239">
        <v>0.96</v>
      </c>
    </row>
    <row r="11" spans="1:21" x14ac:dyDescent="0.25">
      <c r="A11" s="234" t="s">
        <v>0</v>
      </c>
      <c r="B11" s="235" t="s">
        <v>2</v>
      </c>
      <c r="C11" s="236" t="s">
        <v>394</v>
      </c>
      <c r="D11" s="236" t="s">
        <v>387</v>
      </c>
      <c r="E11" s="199" t="s">
        <v>388</v>
      </c>
      <c r="F11" s="236" t="s">
        <v>389</v>
      </c>
      <c r="G11" s="236" t="s">
        <v>390</v>
      </c>
      <c r="H11" s="237" t="s">
        <v>391</v>
      </c>
      <c r="I11" s="238" t="s">
        <v>392</v>
      </c>
    </row>
    <row r="12" spans="1:21" x14ac:dyDescent="0.25">
      <c r="A12" s="264" t="s">
        <v>241</v>
      </c>
      <c r="B12" s="235" t="s">
        <v>254</v>
      </c>
      <c r="C12" s="239">
        <v>49</v>
      </c>
      <c r="D12" s="215">
        <v>4</v>
      </c>
      <c r="E12" s="226">
        <v>5.92</v>
      </c>
      <c r="F12" s="239">
        <v>7</v>
      </c>
      <c r="G12" s="239">
        <v>17</v>
      </c>
      <c r="H12" s="225">
        <v>24</v>
      </c>
      <c r="I12" s="239">
        <v>0.96</v>
      </c>
    </row>
    <row r="13" spans="1:21" x14ac:dyDescent="0.25">
      <c r="A13" s="265"/>
      <c r="B13" s="235" t="s">
        <v>384</v>
      </c>
      <c r="C13" s="239">
        <v>57</v>
      </c>
      <c r="D13" s="239">
        <v>4.1399999999999997</v>
      </c>
      <c r="E13" s="226">
        <v>6.1</v>
      </c>
      <c r="F13" s="239">
        <v>7</v>
      </c>
      <c r="G13" s="239">
        <v>19</v>
      </c>
      <c r="H13" s="225">
        <v>24</v>
      </c>
      <c r="I13" s="239">
        <v>0.96</v>
      </c>
    </row>
    <row r="14" spans="1:21" x14ac:dyDescent="0.25">
      <c r="A14" s="266"/>
      <c r="B14" s="235" t="s">
        <v>269</v>
      </c>
      <c r="C14" s="239">
        <v>39</v>
      </c>
      <c r="D14" s="239">
        <v>4.3600000000000003</v>
      </c>
      <c r="E14" s="226">
        <v>6.13</v>
      </c>
      <c r="F14" s="239">
        <v>7</v>
      </c>
      <c r="G14" s="239">
        <v>17</v>
      </c>
      <c r="H14" s="225">
        <v>24</v>
      </c>
      <c r="I14" s="239">
        <v>0.96</v>
      </c>
    </row>
    <row r="16" spans="1:21" x14ac:dyDescent="0.25">
      <c r="A16" s="145">
        <v>2012</v>
      </c>
    </row>
    <row r="17" spans="1:9" x14ac:dyDescent="0.25">
      <c r="A17" s="234" t="s">
        <v>0</v>
      </c>
      <c r="B17" s="235" t="s">
        <v>2</v>
      </c>
      <c r="C17" s="236" t="s">
        <v>394</v>
      </c>
      <c r="D17" s="236" t="s">
        <v>387</v>
      </c>
      <c r="E17" s="199" t="s">
        <v>388</v>
      </c>
      <c r="F17" s="236" t="s">
        <v>389</v>
      </c>
      <c r="G17" s="236" t="s">
        <v>390</v>
      </c>
      <c r="H17" s="237" t="s">
        <v>391</v>
      </c>
      <c r="I17" s="238" t="s">
        <v>392</v>
      </c>
    </row>
    <row r="18" spans="1:9" x14ac:dyDescent="0.25">
      <c r="A18" s="267" t="s">
        <v>241</v>
      </c>
      <c r="B18" s="235" t="s">
        <v>254</v>
      </c>
      <c r="C18" s="239">
        <v>42</v>
      </c>
      <c r="D18" s="239">
        <v>2.73</v>
      </c>
      <c r="E18" s="215">
        <v>6.62</v>
      </c>
      <c r="F18" s="239">
        <v>7</v>
      </c>
      <c r="G18" s="239">
        <v>22</v>
      </c>
      <c r="H18" s="225">
        <v>25</v>
      </c>
      <c r="I18" s="215">
        <v>1</v>
      </c>
    </row>
    <row r="19" spans="1:9" x14ac:dyDescent="0.25">
      <c r="A19" s="268"/>
      <c r="B19" s="235" t="s">
        <v>384</v>
      </c>
      <c r="C19" s="239">
        <v>54</v>
      </c>
      <c r="D19" s="239">
        <v>4.4800000000000004</v>
      </c>
      <c r="E19" s="226">
        <v>5.88</v>
      </c>
      <c r="F19" s="239">
        <v>7</v>
      </c>
      <c r="G19" s="239">
        <v>17</v>
      </c>
      <c r="H19" s="225">
        <v>24</v>
      </c>
      <c r="I19" s="239">
        <v>0.96</v>
      </c>
    </row>
    <row r="20" spans="1:9" x14ac:dyDescent="0.25">
      <c r="A20" s="268"/>
      <c r="B20" s="235" t="s">
        <v>386</v>
      </c>
      <c r="C20" s="239">
        <v>43</v>
      </c>
      <c r="D20" s="239">
        <v>3.58</v>
      </c>
      <c r="E20" s="226">
        <v>5.68</v>
      </c>
      <c r="F20" s="240">
        <v>5</v>
      </c>
      <c r="G20" s="242">
        <v>11</v>
      </c>
      <c r="H20" s="225">
        <v>20</v>
      </c>
      <c r="I20" s="226">
        <v>0.8</v>
      </c>
    </row>
    <row r="21" spans="1:9" x14ac:dyDescent="0.25">
      <c r="A21" s="268"/>
      <c r="B21" s="235" t="s">
        <v>269</v>
      </c>
      <c r="C21" s="239">
        <v>39</v>
      </c>
      <c r="D21" s="239">
        <v>4.0199999999999996</v>
      </c>
      <c r="E21" s="226">
        <v>5.77</v>
      </c>
      <c r="F21" s="239">
        <v>6</v>
      </c>
      <c r="G21" s="242">
        <v>12</v>
      </c>
      <c r="H21" s="225">
        <v>21</v>
      </c>
      <c r="I21" s="240">
        <v>0.84</v>
      </c>
    </row>
  </sheetData>
  <mergeCells count="7">
    <mergeCell ref="A18:A21"/>
    <mergeCell ref="L4:L10"/>
    <mergeCell ref="M4:M5"/>
    <mergeCell ref="M6:M7"/>
    <mergeCell ref="M9:M10"/>
    <mergeCell ref="A4:A8"/>
    <mergeCell ref="A12:A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SR50"/>
  <sheetViews>
    <sheetView workbookViewId="0">
      <selection activeCell="I14" sqref="I14:I16"/>
    </sheetView>
  </sheetViews>
  <sheetFormatPr defaultRowHeight="15" x14ac:dyDescent="0.25"/>
  <cols>
    <col min="1" max="1" width="8.7109375" style="1" bestFit="1" customWidth="1"/>
    <col min="2" max="2" width="9.42578125" style="1" bestFit="1" customWidth="1"/>
    <col min="3" max="3" width="7.7109375" style="1" bestFit="1" customWidth="1"/>
    <col min="4" max="4" width="8.5703125" style="88" customWidth="1"/>
    <col min="5" max="5" width="10.140625" style="138" bestFit="1" customWidth="1"/>
    <col min="6" max="6" width="10.140625" style="1" bestFit="1" customWidth="1"/>
    <col min="7" max="7" width="8.7109375" style="1" bestFit="1" customWidth="1"/>
    <col min="8" max="8" width="6.7109375" style="96" customWidth="1"/>
    <col min="9" max="9" width="6.7109375" style="123" customWidth="1"/>
    <col min="10" max="10" width="5.7109375" style="123" customWidth="1"/>
    <col min="11" max="11" width="9.140625" style="1"/>
    <col min="12" max="12" width="10.7109375" style="1" customWidth="1"/>
    <col min="13" max="13" width="4.28515625" style="1" customWidth="1"/>
    <col min="14" max="14" width="10.140625" style="1" bestFit="1" customWidth="1"/>
    <col min="15" max="15" width="5.7109375" style="1" customWidth="1"/>
    <col min="16" max="16" width="7.42578125" style="1" bestFit="1" customWidth="1"/>
    <col min="17" max="17" width="6.85546875" style="1" bestFit="1" customWidth="1"/>
    <col min="18" max="18" width="10.7109375" style="1" customWidth="1"/>
    <col min="19" max="21" width="3.85546875" style="1" customWidth="1"/>
    <col min="22" max="22" width="10.7109375" style="1" customWidth="1"/>
    <col min="23" max="23" width="4.28515625" style="1" bestFit="1" customWidth="1"/>
    <col min="24" max="24" width="10.140625" style="1" bestFit="1" customWidth="1"/>
    <col min="25" max="25" width="5.7109375" style="1" customWidth="1"/>
    <col min="26" max="26" width="7.42578125" style="1" bestFit="1" customWidth="1"/>
    <col min="27" max="27" width="6.85546875" style="1" bestFit="1" customWidth="1"/>
    <col min="28" max="28" width="10.7109375" style="1" customWidth="1"/>
    <col min="29" max="29" width="3.85546875" style="1" customWidth="1"/>
    <col min="30" max="31" width="3.85546875" style="139" customWidth="1"/>
    <col min="32" max="32" width="4.7109375" style="1" bestFit="1" customWidth="1"/>
    <col min="33" max="33" width="7.7109375" style="1" bestFit="1" customWidth="1"/>
    <col min="34" max="34" width="10.7109375" style="1" customWidth="1"/>
    <col min="35" max="35" width="4.28515625" style="1" bestFit="1" customWidth="1"/>
    <col min="36" max="36" width="10.140625" style="1" bestFit="1" customWidth="1"/>
    <col min="37" max="37" width="5.7109375" style="1" customWidth="1"/>
    <col min="38" max="38" width="7.42578125" style="1" bestFit="1" customWidth="1"/>
    <col min="39" max="39" width="6.85546875" style="1" bestFit="1" customWidth="1"/>
    <col min="40" max="40" width="10.7109375" style="1" customWidth="1"/>
    <col min="41" max="41" width="3.85546875" style="1" customWidth="1"/>
    <col min="42" max="43" width="3.85546875" style="139" customWidth="1"/>
    <col min="44" max="44" width="4.7109375" style="1" bestFit="1" customWidth="1"/>
    <col min="45" max="45" width="4.28515625" style="1" bestFit="1" customWidth="1"/>
    <col min="46" max="46" width="10.140625" style="1" bestFit="1" customWidth="1"/>
    <col min="47" max="47" width="5.7109375" style="1" customWidth="1"/>
    <col min="48" max="48" width="7.42578125" style="1" bestFit="1" customWidth="1"/>
    <col min="49" max="49" width="6.85546875" style="1" bestFit="1" customWidth="1"/>
    <col min="50" max="50" width="10.7109375" style="1" customWidth="1"/>
    <col min="51" max="51" width="3.85546875" style="1" customWidth="1"/>
    <col min="52" max="53" width="3.85546875" style="139" customWidth="1"/>
    <col min="54" max="54" width="5.42578125" style="1" bestFit="1" customWidth="1"/>
    <col min="55" max="55" width="4.28515625" style="1" bestFit="1" customWidth="1"/>
    <col min="56" max="56" width="10.140625" style="1" bestFit="1" customWidth="1"/>
    <col min="57" max="57" width="5.7109375" style="1" customWidth="1"/>
    <col min="58" max="58" width="7.42578125" style="1" bestFit="1" customWidth="1"/>
    <col min="59" max="59" width="6.85546875" style="1" bestFit="1" customWidth="1"/>
    <col min="60" max="60" width="10.7109375" style="1" customWidth="1"/>
    <col min="61" max="61" width="3.85546875" style="1" customWidth="1"/>
    <col min="62" max="63" width="3.85546875" style="139" customWidth="1"/>
    <col min="64" max="64" width="5.28515625" style="1" customWidth="1"/>
    <col min="65" max="67" width="3.85546875" style="1" customWidth="1"/>
    <col min="68" max="68" width="7.7109375" style="1" bestFit="1" customWidth="1"/>
    <col min="69" max="69" width="4.28515625" style="1" customWidth="1"/>
    <col min="70" max="70" width="10.140625" style="1" customWidth="1"/>
    <col min="71" max="71" width="5.7109375" style="1" customWidth="1"/>
    <col min="72" max="72" width="7.42578125" style="1" customWidth="1"/>
    <col min="73" max="73" width="6.85546875" style="1" customWidth="1"/>
    <col min="74" max="74" width="10.7109375" style="1" customWidth="1"/>
    <col min="75" max="75" width="3.85546875" style="1" customWidth="1"/>
    <col min="76" max="76" width="3.85546875" style="139" customWidth="1"/>
    <col min="77" max="77" width="3.85546875" style="1" customWidth="1"/>
    <col min="78" max="78" width="4.28515625" style="1" customWidth="1"/>
    <col min="79" max="79" width="10.140625" style="1" customWidth="1"/>
    <col min="80" max="80" width="5.7109375" style="1" customWidth="1"/>
    <col min="81" max="81" width="7.42578125" style="1" customWidth="1"/>
    <col min="82" max="82" width="6.85546875" style="1" customWidth="1"/>
    <col min="83" max="83" width="10.7109375" style="1" customWidth="1"/>
    <col min="84" max="84" width="3.85546875" style="1" customWidth="1"/>
    <col min="85" max="85" width="3.85546875" style="139" customWidth="1"/>
    <col min="86" max="86" width="3.85546875" style="1" customWidth="1"/>
    <col min="87" max="87" width="4.28515625" style="1" customWidth="1"/>
    <col min="88" max="88" width="10.140625" style="1" customWidth="1"/>
    <col min="89" max="89" width="5.7109375" style="1" customWidth="1"/>
    <col min="90" max="90" width="7.42578125" style="1" customWidth="1"/>
    <col min="91" max="91" width="6.85546875" style="1" customWidth="1"/>
    <col min="92" max="92" width="10.7109375" style="1" customWidth="1"/>
    <col min="93" max="93" width="3.85546875" style="1" customWidth="1"/>
    <col min="94" max="94" width="3.85546875" style="139" customWidth="1"/>
    <col min="95" max="95" width="3.85546875" style="1" customWidth="1"/>
    <col min="96" max="96" width="4.28515625" style="1" customWidth="1"/>
    <col min="97" max="97" width="10.140625" style="1" customWidth="1"/>
    <col min="98" max="98" width="5.7109375" style="1" customWidth="1"/>
    <col min="99" max="99" width="7.42578125" style="1" customWidth="1"/>
    <col min="100" max="100" width="6.85546875" style="1" customWidth="1"/>
    <col min="101" max="101" width="10.7109375" style="1" customWidth="1"/>
    <col min="102" max="102" width="3.85546875" style="1" customWidth="1"/>
    <col min="103" max="103" width="3.85546875" style="139" customWidth="1"/>
    <col min="104" max="104" width="3.85546875" style="1" customWidth="1"/>
    <col min="105" max="105" width="7.7109375" style="1" bestFit="1" customWidth="1"/>
    <col min="106" max="106" width="3.85546875" style="1" customWidth="1"/>
    <col min="107" max="107" width="3.85546875" style="139" customWidth="1"/>
    <col min="108" max="108" width="3.85546875" style="1" customWidth="1"/>
    <col min="109" max="109" width="4.28515625" style="1" customWidth="1"/>
    <col min="110" max="110" width="10.140625" style="1" customWidth="1"/>
    <col min="111" max="111" width="5.7109375" style="1" customWidth="1"/>
    <col min="112" max="112" width="7.42578125" style="1" customWidth="1"/>
    <col min="113" max="113" width="6.85546875" style="1" customWidth="1"/>
    <col min="114" max="114" width="10.7109375" style="1" customWidth="1"/>
    <col min="115" max="115" width="3.85546875" style="1" customWidth="1"/>
    <col min="116" max="116" width="3.85546875" style="139" customWidth="1"/>
    <col min="117" max="117" width="3.85546875" style="1" customWidth="1"/>
    <col min="118" max="118" width="4.28515625" style="1" customWidth="1"/>
    <col min="119" max="119" width="10.140625" style="1" customWidth="1"/>
    <col min="120" max="120" width="5.7109375" style="1" customWidth="1"/>
    <col min="121" max="121" width="7.42578125" style="1" customWidth="1"/>
    <col min="122" max="122" width="6.85546875" style="1" customWidth="1"/>
    <col min="123" max="123" width="10.7109375" style="1" customWidth="1"/>
    <col min="124" max="124" width="3.85546875" style="1" customWidth="1"/>
    <col min="125" max="125" width="3.85546875" style="139" customWidth="1"/>
    <col min="126" max="126" width="3.85546875" style="1" customWidth="1"/>
    <col min="127" max="127" width="4.28515625" style="1" customWidth="1"/>
    <col min="128" max="128" width="10.140625" style="1" customWidth="1"/>
    <col min="129" max="129" width="5.7109375" style="1" customWidth="1"/>
    <col min="130" max="130" width="7.42578125" style="1" customWidth="1"/>
    <col min="131" max="131" width="6.85546875" style="1" customWidth="1"/>
    <col min="132" max="132" width="10.7109375" style="1" customWidth="1"/>
    <col min="133" max="133" width="3.85546875" style="1" customWidth="1"/>
    <col min="134" max="134" width="3.85546875" style="139" customWidth="1"/>
    <col min="135" max="135" width="3.85546875" style="1" customWidth="1"/>
    <col min="136" max="136" width="4.28515625" style="1" customWidth="1"/>
    <col min="137" max="137" width="10.140625" style="1" customWidth="1"/>
    <col min="138" max="138" width="5.7109375" style="1" customWidth="1"/>
    <col min="139" max="139" width="7.42578125" style="1" customWidth="1"/>
    <col min="140" max="140" width="6.85546875" style="1" customWidth="1"/>
    <col min="141" max="141" width="10.7109375" style="1" customWidth="1"/>
    <col min="142" max="142" width="3.85546875" style="1" customWidth="1"/>
    <col min="143" max="143" width="3.85546875" style="139" customWidth="1"/>
    <col min="144" max="144" width="3.85546875" style="1" customWidth="1"/>
    <col min="145" max="145" width="7.7109375" style="1" bestFit="1" customWidth="1"/>
    <col min="146" max="146" width="4.28515625" style="1" customWidth="1"/>
    <col min="147" max="147" width="10.140625" style="1" customWidth="1"/>
    <col min="148" max="148" width="5.7109375" style="1" customWidth="1"/>
    <col min="149" max="149" width="7.42578125" style="1" customWidth="1"/>
    <col min="150" max="150" width="6.85546875" style="1" customWidth="1"/>
    <col min="151" max="151" width="10.7109375" style="1" customWidth="1"/>
    <col min="152" max="152" width="3.85546875" style="1" customWidth="1"/>
    <col min="153" max="153" width="3.85546875" style="139" customWidth="1"/>
    <col min="154" max="154" width="3.85546875" style="1" customWidth="1"/>
    <col min="155" max="155" width="4.28515625" style="1" customWidth="1"/>
    <col min="156" max="156" width="10.140625" style="1" customWidth="1"/>
    <col min="157" max="157" width="5.7109375" style="1" customWidth="1"/>
    <col min="158" max="158" width="7.42578125" style="1" customWidth="1"/>
    <col min="159" max="159" width="6.85546875" style="1" customWidth="1"/>
    <col min="160" max="160" width="10.7109375" style="1" customWidth="1"/>
    <col min="161" max="161" width="3.85546875" style="1" customWidth="1"/>
    <col min="162" max="162" width="3.85546875" style="139" customWidth="1"/>
    <col min="163" max="163" width="3.85546875" style="1" customWidth="1"/>
    <col min="164" max="164" width="4.28515625" style="1" customWidth="1"/>
    <col min="165" max="165" width="10.140625" style="1" customWidth="1"/>
    <col min="166" max="166" width="5.7109375" style="1" customWidth="1"/>
    <col min="167" max="167" width="7.42578125" style="1" customWidth="1"/>
    <col min="168" max="168" width="6.85546875" style="1" customWidth="1"/>
    <col min="169" max="169" width="11.28515625" style="1" customWidth="1"/>
    <col min="170" max="170" width="3.85546875" style="1" customWidth="1"/>
    <col min="171" max="171" width="4.42578125" style="139" customWidth="1"/>
    <col min="172" max="172" width="3.85546875" style="1" customWidth="1"/>
    <col min="173" max="173" width="4.28515625" style="1" customWidth="1"/>
    <col min="174" max="174" width="10.140625" style="1" customWidth="1"/>
    <col min="175" max="175" width="5.7109375" style="1" customWidth="1"/>
    <col min="176" max="176" width="7.42578125" style="1" customWidth="1"/>
    <col min="177" max="177" width="6.85546875" style="1" customWidth="1"/>
    <col min="178" max="178" width="10.7109375" style="1" customWidth="1"/>
    <col min="179" max="179" width="3.85546875" style="1" customWidth="1"/>
    <col min="180" max="180" width="3.85546875" style="139" customWidth="1"/>
    <col min="181" max="181" width="3.85546875" style="1" customWidth="1"/>
    <col min="182" max="182" width="7.7109375" style="1" bestFit="1" customWidth="1"/>
    <col min="183" max="183" width="4.28515625" style="1" customWidth="1"/>
    <col min="184" max="184" width="10.140625" style="1" customWidth="1"/>
    <col min="185" max="185" width="5.7109375" style="1" customWidth="1"/>
    <col min="186" max="186" width="7.42578125" style="1" customWidth="1"/>
    <col min="187" max="187" width="6.85546875" style="1" customWidth="1"/>
    <col min="188" max="188" width="10.7109375" style="1" customWidth="1"/>
    <col min="189" max="189" width="3.85546875" style="1" customWidth="1"/>
    <col min="190" max="190" width="3.85546875" style="139" customWidth="1"/>
    <col min="191" max="191" width="3.85546875" style="1" customWidth="1"/>
    <col min="192" max="192" width="4.28515625" style="1" customWidth="1"/>
    <col min="193" max="193" width="10.140625" style="1" customWidth="1"/>
    <col min="194" max="194" width="5.7109375" style="1" customWidth="1"/>
    <col min="195" max="195" width="7.42578125" style="1" customWidth="1"/>
    <col min="196" max="196" width="6.85546875" style="1" customWidth="1"/>
    <col min="197" max="197" width="10.7109375" style="1" customWidth="1"/>
    <col min="198" max="198" width="3.85546875" style="1" customWidth="1"/>
    <col min="199" max="199" width="3.85546875" style="139" customWidth="1"/>
    <col min="200" max="200" width="3.85546875" style="1" customWidth="1"/>
    <col min="201" max="201" width="4.28515625" style="1" customWidth="1"/>
    <col min="202" max="202" width="10.140625" style="1" customWidth="1"/>
    <col min="203" max="203" width="5.7109375" style="1" customWidth="1"/>
    <col min="204" max="204" width="7.42578125" style="1" customWidth="1"/>
    <col min="205" max="205" width="6.85546875" style="1" customWidth="1"/>
    <col min="206" max="206" width="10.7109375" style="1" customWidth="1"/>
    <col min="207" max="207" width="3.85546875" style="1" customWidth="1"/>
    <col min="208" max="208" width="3.85546875" style="139" customWidth="1"/>
    <col min="209" max="209" width="3.85546875" style="1" customWidth="1"/>
    <col min="210" max="210" width="4.28515625" style="1" customWidth="1"/>
    <col min="211" max="211" width="10.140625" style="1" customWidth="1"/>
    <col min="212" max="212" width="5.7109375" style="1" customWidth="1"/>
    <col min="213" max="213" width="7.42578125" style="1" customWidth="1"/>
    <col min="214" max="214" width="6.85546875" style="1" customWidth="1"/>
    <col min="215" max="215" width="10.7109375" style="1" customWidth="1"/>
    <col min="216" max="216" width="3.85546875" style="1" customWidth="1"/>
    <col min="217" max="217" width="3.85546875" style="139" customWidth="1"/>
    <col min="218" max="218" width="3.85546875" style="1" customWidth="1"/>
    <col min="219" max="219" width="7.7109375" style="1" bestFit="1" customWidth="1"/>
    <col min="220" max="220" width="4.28515625" style="1" customWidth="1"/>
    <col min="221" max="221" width="10.140625" style="1" customWidth="1"/>
    <col min="222" max="222" width="5.7109375" style="1" customWidth="1"/>
    <col min="223" max="223" width="7.42578125" style="1" customWidth="1"/>
    <col min="224" max="224" width="6.85546875" style="1" customWidth="1"/>
    <col min="225" max="225" width="10.7109375" style="1" customWidth="1"/>
    <col min="226" max="226" width="3.85546875" style="1" customWidth="1"/>
    <col min="227" max="227" width="3.85546875" style="139" customWidth="1"/>
    <col min="228" max="228" width="3.85546875" style="1" customWidth="1"/>
    <col min="229" max="229" width="4.28515625" style="1" customWidth="1"/>
    <col min="230" max="230" width="10.140625" style="1" customWidth="1"/>
    <col min="231" max="231" width="5.7109375" style="1" customWidth="1"/>
    <col min="232" max="232" width="7.42578125" style="1" customWidth="1"/>
    <col min="233" max="233" width="6.85546875" style="1" customWidth="1"/>
    <col min="234" max="234" width="10.7109375" style="1" customWidth="1"/>
    <col min="235" max="235" width="3.85546875" style="1" customWidth="1"/>
    <col min="236" max="236" width="3.85546875" style="139" customWidth="1"/>
    <col min="237" max="237" width="3.85546875" style="1" customWidth="1"/>
    <col min="238" max="238" width="4.28515625" style="1" customWidth="1"/>
    <col min="239" max="239" width="10.140625" style="1" customWidth="1"/>
    <col min="240" max="240" width="5.7109375" style="1" customWidth="1"/>
    <col min="241" max="241" width="7.42578125" style="1" customWidth="1"/>
    <col min="242" max="242" width="6.85546875" style="1" customWidth="1"/>
    <col min="243" max="243" width="10.7109375" style="1" customWidth="1"/>
    <col min="244" max="244" width="3.85546875" style="1" customWidth="1"/>
    <col min="245" max="245" width="3.85546875" style="139" customWidth="1"/>
    <col min="246" max="246" width="3.85546875" style="1" customWidth="1"/>
    <col min="247" max="247" width="4.28515625" style="1" customWidth="1"/>
    <col min="248" max="248" width="10.140625" style="1" customWidth="1"/>
    <col min="249" max="249" width="5.7109375" style="1" customWidth="1"/>
    <col min="250" max="250" width="7.42578125" style="1" customWidth="1"/>
    <col min="251" max="251" width="6.85546875" style="1" customWidth="1"/>
    <col min="252" max="252" width="10.7109375" style="1" customWidth="1"/>
    <col min="253" max="253" width="3.85546875" style="1" customWidth="1"/>
    <col min="254" max="254" width="3.85546875" style="139" customWidth="1"/>
    <col min="255" max="255" width="3.85546875" style="1" customWidth="1"/>
    <col min="256" max="256" width="7.7109375" style="1" bestFit="1" customWidth="1"/>
    <col min="257" max="260" width="3.85546875" style="1" customWidth="1"/>
    <col min="261" max="261" width="3.85546875" style="139" customWidth="1"/>
    <col min="262" max="262" width="3.85546875" style="1" customWidth="1"/>
    <col min="263" max="263" width="4.28515625" style="1" customWidth="1"/>
    <col min="264" max="264" width="10.140625" style="1" customWidth="1"/>
    <col min="265" max="265" width="5.7109375" style="1" customWidth="1"/>
    <col min="266" max="266" width="7.42578125" style="1" customWidth="1"/>
    <col min="267" max="267" width="6.85546875" style="1" customWidth="1"/>
    <col min="268" max="268" width="10.7109375" style="1" customWidth="1"/>
    <col min="269" max="269" width="3.85546875" style="1" customWidth="1"/>
    <col min="270" max="270" width="3.85546875" style="139" customWidth="1"/>
    <col min="271" max="271" width="3.85546875" style="1" customWidth="1"/>
    <col min="272" max="272" width="4.28515625" style="1" customWidth="1"/>
    <col min="273" max="273" width="10.140625" style="1" customWidth="1"/>
    <col min="274" max="274" width="5.7109375" style="1" customWidth="1"/>
    <col min="275" max="275" width="7.42578125" style="1" customWidth="1"/>
    <col min="276" max="276" width="6.85546875" style="1" customWidth="1"/>
    <col min="277" max="277" width="10.7109375" style="1" customWidth="1"/>
    <col min="278" max="278" width="3.85546875" style="1" customWidth="1"/>
    <col min="279" max="279" width="3.85546875" style="139" customWidth="1"/>
    <col min="280" max="280" width="3.85546875" style="1" customWidth="1"/>
    <col min="281" max="281" width="4.28515625" style="1" customWidth="1"/>
    <col min="282" max="282" width="10.140625" style="1" customWidth="1"/>
    <col min="283" max="283" width="5.7109375" style="1" customWidth="1"/>
    <col min="284" max="284" width="7.42578125" style="1" customWidth="1"/>
    <col min="285" max="285" width="6.85546875" style="1" customWidth="1"/>
    <col min="286" max="286" width="10.7109375" style="1" customWidth="1"/>
    <col min="287" max="287" width="3.85546875" style="1" customWidth="1"/>
    <col min="288" max="288" width="3.85546875" style="139" customWidth="1"/>
    <col min="289" max="289" width="3.85546875" style="1" customWidth="1"/>
    <col min="290" max="290" width="7.7109375" style="1" bestFit="1" customWidth="1"/>
    <col min="291" max="291" width="4.28515625" style="1" customWidth="1"/>
    <col min="292" max="292" width="10.140625" style="1" customWidth="1"/>
    <col min="293" max="293" width="5.7109375" style="1" customWidth="1"/>
    <col min="294" max="294" width="7.42578125" style="1" customWidth="1"/>
    <col min="295" max="295" width="6.85546875" style="1" customWidth="1"/>
    <col min="296" max="296" width="10.7109375" style="1" customWidth="1"/>
    <col min="297" max="297" width="3.85546875" style="1" customWidth="1"/>
    <col min="298" max="298" width="3.85546875" style="139" customWidth="1"/>
    <col min="299" max="299" width="3.85546875" style="1" customWidth="1"/>
    <col min="300" max="300" width="4.28515625" style="1" customWidth="1"/>
    <col min="301" max="301" width="10.140625" style="1" customWidth="1"/>
    <col min="302" max="302" width="5.7109375" style="1" customWidth="1"/>
    <col min="303" max="303" width="7.42578125" style="1" customWidth="1"/>
    <col min="304" max="304" width="6.85546875" style="1" customWidth="1"/>
    <col min="305" max="305" width="10.7109375" style="1" customWidth="1"/>
    <col min="306" max="306" width="3.85546875" style="1" customWidth="1"/>
    <col min="307" max="307" width="3.85546875" style="139" customWidth="1"/>
    <col min="308" max="308" width="4.140625" style="1" customWidth="1"/>
    <col min="309" max="309" width="4.28515625" style="1" customWidth="1"/>
    <col min="310" max="310" width="10.140625" style="1" customWidth="1"/>
    <col min="311" max="311" width="5.7109375" style="1" customWidth="1"/>
    <col min="312" max="312" width="7.42578125" style="1" customWidth="1"/>
    <col min="313" max="313" width="6.85546875" style="1" customWidth="1"/>
    <col min="314" max="314" width="10.7109375" style="1" customWidth="1"/>
    <col min="315" max="315" width="3.85546875" style="1" customWidth="1"/>
    <col min="316" max="316" width="3.85546875" style="139" customWidth="1"/>
    <col min="317" max="317" width="3.85546875" style="1" customWidth="1"/>
    <col min="318" max="318" width="4.28515625" style="1" customWidth="1"/>
    <col min="319" max="319" width="10.140625" style="1" customWidth="1"/>
    <col min="320" max="320" width="5.7109375" style="1" customWidth="1"/>
    <col min="321" max="321" width="7.42578125" style="1" customWidth="1"/>
    <col min="322" max="322" width="6.85546875" style="1" customWidth="1"/>
    <col min="323" max="323" width="10.7109375" style="1" customWidth="1"/>
    <col min="324" max="324" width="3.85546875" style="1" customWidth="1"/>
    <col min="325" max="325" width="3.85546875" style="139" customWidth="1"/>
    <col min="326" max="326" width="3.85546875" style="1" customWidth="1"/>
    <col min="327" max="327" width="7.7109375" style="1" bestFit="1" customWidth="1"/>
    <col min="328" max="330" width="3.85546875" style="1" customWidth="1"/>
    <col min="331" max="331" width="4.28515625" style="1" customWidth="1"/>
    <col min="332" max="332" width="10.140625" style="1" customWidth="1"/>
    <col min="333" max="333" width="5.7109375" style="1" customWidth="1"/>
    <col min="334" max="334" width="7.42578125" style="1" customWidth="1"/>
    <col min="335" max="335" width="6.85546875" style="1" customWidth="1"/>
    <col min="336" max="336" width="10.7109375" style="1" customWidth="1"/>
    <col min="337" max="337" width="3.85546875" style="1" customWidth="1"/>
    <col min="338" max="338" width="3.85546875" style="139" customWidth="1"/>
    <col min="339" max="340" width="3.85546875" style="1" customWidth="1"/>
    <col min="341" max="341" width="3.85546875" style="139" customWidth="1"/>
    <col min="342" max="342" width="3.85546875" style="1" customWidth="1"/>
    <col min="343" max="343" width="5" style="1" customWidth="1"/>
    <col min="344" max="344" width="5" style="139" customWidth="1"/>
    <col min="345" max="345" width="5" style="1" customWidth="1"/>
    <col min="346" max="346" width="4.28515625" style="1" bestFit="1" customWidth="1"/>
    <col min="347" max="347" width="10.140625" style="1" bestFit="1" customWidth="1"/>
    <col min="348" max="348" width="5.7109375" style="1" customWidth="1"/>
    <col min="349" max="349" width="7.42578125" style="1" bestFit="1" customWidth="1"/>
    <col min="350" max="350" width="6.85546875" style="1" bestFit="1" customWidth="1"/>
    <col min="351" max="351" width="10.7109375" style="1" customWidth="1"/>
    <col min="352" max="352" width="3.85546875" style="1" customWidth="1"/>
    <col min="353" max="353" width="3.85546875" style="139" customWidth="1"/>
    <col min="354" max="357" width="3.85546875" style="1" customWidth="1"/>
    <col min="358" max="358" width="7.7109375" style="1" bestFit="1" customWidth="1"/>
    <col min="359" max="359" width="6.5703125" style="1" bestFit="1" customWidth="1"/>
    <col min="360" max="360" width="9" style="1" bestFit="1" customWidth="1"/>
    <col min="361" max="361" width="9.140625" style="1" bestFit="1" customWidth="1"/>
    <col min="362" max="362" width="7.28515625" style="1" bestFit="1" customWidth="1"/>
    <col min="363" max="363" width="6.5703125" style="1" bestFit="1" customWidth="1"/>
    <col min="364" max="364" width="9" style="1" bestFit="1" customWidth="1"/>
    <col min="365" max="365" width="9.140625" style="1" bestFit="1" customWidth="1"/>
    <col min="366" max="366" width="7.28515625" style="1" bestFit="1" customWidth="1"/>
    <col min="367" max="367" width="6.85546875" style="140" customWidth="1"/>
    <col min="368" max="368" width="15.28515625" style="140" customWidth="1"/>
    <col min="369" max="369" width="9.85546875" style="140" customWidth="1"/>
    <col min="370" max="370" width="9.7109375" style="140" customWidth="1"/>
    <col min="371" max="371" width="11.7109375" style="140" customWidth="1"/>
    <col min="372" max="372" width="9.7109375" style="140" customWidth="1"/>
    <col min="373" max="373" width="11.7109375" style="140" customWidth="1"/>
    <col min="374" max="374" width="54" style="1" bestFit="1" customWidth="1"/>
    <col min="375" max="375" width="5.85546875" style="1" customWidth="1"/>
    <col min="376" max="376" width="5.5703125" style="1" customWidth="1"/>
    <col min="377" max="377" width="6.28515625" style="1" customWidth="1"/>
    <col min="378" max="378" width="6.7109375" style="1" customWidth="1"/>
    <col min="379" max="379" width="7.42578125" style="1" customWidth="1"/>
    <col min="380" max="380" width="7.5703125" style="1" customWidth="1"/>
    <col min="381" max="381" width="8.28515625" style="1" customWidth="1"/>
    <col min="382" max="382" width="8.7109375" style="1" customWidth="1"/>
    <col min="383" max="383" width="15.42578125" style="1" bestFit="1" customWidth="1"/>
    <col min="384" max="408" width="6.7109375" style="1" customWidth="1"/>
    <col min="409" max="409" width="9.140625" style="1"/>
    <col min="410" max="410" width="24.7109375" style="1" customWidth="1"/>
    <col min="411" max="411" width="5.42578125" style="1" customWidth="1"/>
    <col min="412" max="412" width="5.140625" style="1" customWidth="1"/>
    <col min="413" max="422" width="7.7109375" style="1" customWidth="1"/>
    <col min="423" max="423" width="8" style="1" bestFit="1" customWidth="1"/>
    <col min="424" max="424" width="8.42578125" style="1" bestFit="1" customWidth="1"/>
    <col min="425" max="425" width="10" style="1" bestFit="1" customWidth="1"/>
    <col min="426" max="426" width="11.85546875" style="1" bestFit="1" customWidth="1"/>
    <col min="427" max="427" width="13.140625" style="1" bestFit="1" customWidth="1"/>
    <col min="428" max="428" width="9.85546875" style="1" bestFit="1" customWidth="1"/>
    <col min="429" max="429" width="10.42578125" style="1" customWidth="1"/>
    <col min="430" max="431" width="10" style="1" customWidth="1"/>
    <col min="432" max="432" width="8.85546875" style="1" bestFit="1" customWidth="1"/>
    <col min="433" max="433" width="9.140625" style="1" customWidth="1"/>
    <col min="434" max="434" width="10.85546875" style="1" customWidth="1"/>
    <col min="435" max="435" width="8" style="1" bestFit="1" customWidth="1"/>
    <col min="436" max="437" width="8.85546875" style="1" bestFit="1" customWidth="1"/>
    <col min="438" max="438" width="9.28515625" style="1" bestFit="1" customWidth="1"/>
    <col min="439" max="439" width="11.28515625" style="1" bestFit="1" customWidth="1"/>
    <col min="440" max="440" width="12.42578125" style="1" bestFit="1" customWidth="1"/>
    <col min="441" max="441" width="10.7109375" style="1" bestFit="1" customWidth="1"/>
    <col min="442" max="442" width="9.42578125" style="1" bestFit="1" customWidth="1"/>
    <col min="443" max="443" width="10.140625" style="1" bestFit="1" customWidth="1"/>
    <col min="444" max="444" width="9.5703125" style="1" bestFit="1" customWidth="1"/>
    <col min="445" max="445" width="7.85546875" style="1" customWidth="1"/>
    <col min="446" max="446" width="12.42578125" style="1" customWidth="1"/>
    <col min="447" max="447" width="10.7109375" style="1" customWidth="1"/>
    <col min="448" max="448" width="83" style="1" bestFit="1" customWidth="1"/>
    <col min="449" max="453" width="5.7109375" style="1" customWidth="1"/>
    <col min="454" max="454" width="61.85546875" style="1" bestFit="1" customWidth="1"/>
    <col min="455" max="455" width="7.42578125" style="1" customWidth="1"/>
    <col min="456" max="456" width="11.85546875" style="1" customWidth="1"/>
    <col min="457" max="457" width="5.7109375" style="1" bestFit="1" customWidth="1"/>
    <col min="458" max="458" width="9.85546875" style="1" bestFit="1" customWidth="1"/>
    <col min="459" max="459" width="8.7109375" style="1" bestFit="1" customWidth="1"/>
    <col min="460" max="460" width="6.28515625" style="1" customWidth="1"/>
    <col min="461" max="461" width="8.7109375" style="1" bestFit="1" customWidth="1"/>
    <col min="462" max="462" width="5.85546875" style="1" bestFit="1" customWidth="1"/>
    <col min="463" max="463" width="17" style="1" bestFit="1" customWidth="1"/>
    <col min="464" max="464" width="17.28515625" style="1" bestFit="1" customWidth="1"/>
    <col min="465" max="465" width="6.42578125" style="1" bestFit="1" customWidth="1"/>
    <col min="466" max="466" width="5" style="1" bestFit="1" customWidth="1"/>
    <col min="467" max="467" width="7.140625" style="1" customWidth="1"/>
    <col min="468" max="468" width="9.85546875" style="1" customWidth="1"/>
    <col min="469" max="469" width="6.140625" style="1" customWidth="1"/>
    <col min="470" max="470" width="9.85546875" style="1" bestFit="1" customWidth="1"/>
    <col min="471" max="471" width="8.7109375" style="1" bestFit="1" customWidth="1"/>
    <col min="472" max="474" width="6.140625" style="1" customWidth="1"/>
    <col min="475" max="475" width="17" style="1" bestFit="1" customWidth="1"/>
    <col min="476" max="476" width="17.28515625" style="1" bestFit="1" customWidth="1"/>
    <col min="477" max="477" width="6.42578125" style="1" bestFit="1" customWidth="1"/>
    <col min="478" max="479" width="5.5703125" style="1" customWidth="1"/>
    <col min="480" max="480" width="7.28515625" style="1" bestFit="1" customWidth="1"/>
    <col min="481" max="481" width="8.5703125" style="1" bestFit="1" customWidth="1"/>
    <col min="482" max="482" width="5.5703125" style="1" customWidth="1"/>
    <col min="483" max="483" width="9.5703125" style="1" customWidth="1"/>
    <col min="484" max="484" width="8.28515625" style="1" customWidth="1"/>
    <col min="485" max="485" width="5.5703125" style="1" customWidth="1"/>
    <col min="486" max="486" width="7.28515625" style="1" customWidth="1"/>
    <col min="487" max="488" width="5.5703125" style="1" customWidth="1"/>
    <col min="489" max="489" width="7.28515625" style="1" customWidth="1"/>
    <col min="490" max="490" width="8.5703125" style="1" customWidth="1"/>
    <col min="491" max="491" width="5.5703125" style="1" customWidth="1"/>
    <col min="492" max="492" width="8.7109375" style="1" customWidth="1"/>
    <col min="493" max="493" width="7.85546875" style="1" customWidth="1"/>
    <col min="494" max="494" width="5.5703125" style="1" customWidth="1"/>
    <col min="495" max="495" width="7.28515625" style="1" customWidth="1"/>
    <col min="496" max="496" width="5.5703125" style="1" customWidth="1"/>
    <col min="497" max="497" width="11.140625" style="1" customWidth="1"/>
    <col min="498" max="499" width="7.7109375" style="1" customWidth="1"/>
    <col min="500" max="500" width="8.7109375" style="1" customWidth="1"/>
    <col min="501" max="502" width="7.7109375" style="1" customWidth="1"/>
    <col min="503" max="503" width="10.7109375" style="1" customWidth="1"/>
    <col min="504" max="504" width="11.7109375" style="89" customWidth="1"/>
    <col min="505" max="506" width="9.7109375" style="89" customWidth="1"/>
    <col min="507" max="507" width="10.85546875" style="89" customWidth="1"/>
    <col min="508" max="508" width="11.140625" style="89" customWidth="1"/>
    <col min="509" max="512" width="10.5703125" style="89" bestFit="1" customWidth="1"/>
    <col min="513" max="514" width="9.140625" style="1"/>
    <col min="515" max="515" width="7" style="1" bestFit="1" customWidth="1"/>
    <col min="516" max="516" width="6.140625" style="1" bestFit="1" customWidth="1"/>
    <col min="517" max="16384" width="9.140625" style="1"/>
  </cols>
  <sheetData>
    <row r="2" spans="1:512" ht="12.75" customHeight="1" x14ac:dyDescent="0.2">
      <c r="A2" s="275" t="s">
        <v>0</v>
      </c>
      <c r="B2" s="275" t="s">
        <v>1</v>
      </c>
      <c r="C2" s="275" t="s">
        <v>2</v>
      </c>
      <c r="D2" s="273" t="s">
        <v>281</v>
      </c>
      <c r="E2" s="304" t="s">
        <v>3</v>
      </c>
      <c r="F2" s="305"/>
      <c r="G2" s="275" t="s">
        <v>4</v>
      </c>
      <c r="H2" s="286" t="s">
        <v>5</v>
      </c>
      <c r="I2" s="310" t="s">
        <v>6</v>
      </c>
      <c r="J2" s="310" t="s">
        <v>7</v>
      </c>
      <c r="K2" s="275" t="s">
        <v>8</v>
      </c>
      <c r="L2" s="273" t="s">
        <v>9</v>
      </c>
      <c r="M2" s="273"/>
      <c r="N2" s="273"/>
      <c r="O2" s="273"/>
      <c r="P2" s="274"/>
      <c r="Q2" s="274"/>
      <c r="R2" s="274"/>
      <c r="S2" s="274"/>
      <c r="T2" s="274"/>
      <c r="U2" s="274"/>
      <c r="V2" s="277" t="s">
        <v>10</v>
      </c>
      <c r="W2" s="311"/>
      <c r="X2" s="311"/>
      <c r="Y2" s="311"/>
      <c r="Z2" s="311"/>
      <c r="AA2" s="311"/>
      <c r="AB2" s="311"/>
      <c r="AC2" s="311"/>
      <c r="AD2" s="311"/>
      <c r="AE2" s="311"/>
      <c r="AF2" s="280"/>
      <c r="AG2" s="275" t="s">
        <v>2</v>
      </c>
      <c r="AH2" s="277" t="s">
        <v>11</v>
      </c>
      <c r="AI2" s="311"/>
      <c r="AJ2" s="311"/>
      <c r="AK2" s="311"/>
      <c r="AL2" s="311"/>
      <c r="AM2" s="311"/>
      <c r="AN2" s="311"/>
      <c r="AO2" s="311"/>
      <c r="AP2" s="311"/>
      <c r="AQ2" s="311"/>
      <c r="AR2" s="280"/>
      <c r="AS2" s="273" t="s">
        <v>12</v>
      </c>
      <c r="AT2" s="274"/>
      <c r="AU2" s="274"/>
      <c r="AV2" s="274"/>
      <c r="AW2" s="274"/>
      <c r="AX2" s="274"/>
      <c r="AY2" s="274"/>
      <c r="AZ2" s="274"/>
      <c r="BA2" s="274"/>
      <c r="BB2" s="274"/>
      <c r="BC2" s="273" t="s">
        <v>13</v>
      </c>
      <c r="BD2" s="273"/>
      <c r="BE2" s="274"/>
      <c r="BF2" s="274"/>
      <c r="BG2" s="274"/>
      <c r="BH2" s="274"/>
      <c r="BI2" s="274"/>
      <c r="BJ2" s="274"/>
      <c r="BK2" s="274"/>
      <c r="BL2" s="274"/>
      <c r="BM2" s="273" t="s">
        <v>14</v>
      </c>
      <c r="BN2" s="303"/>
      <c r="BO2" s="303"/>
      <c r="BP2" s="275" t="s">
        <v>2</v>
      </c>
      <c r="BQ2" s="273" t="s">
        <v>15</v>
      </c>
      <c r="BR2" s="273"/>
      <c r="BS2" s="274"/>
      <c r="BT2" s="274"/>
      <c r="BU2" s="274"/>
      <c r="BV2" s="274"/>
      <c r="BW2" s="274"/>
      <c r="BX2" s="274"/>
      <c r="BY2" s="274"/>
      <c r="BZ2" s="273" t="s">
        <v>16</v>
      </c>
      <c r="CA2" s="273"/>
      <c r="CB2" s="274"/>
      <c r="CC2" s="274"/>
      <c r="CD2" s="274"/>
      <c r="CE2" s="274"/>
      <c r="CF2" s="274"/>
      <c r="CG2" s="274"/>
      <c r="CH2" s="274"/>
      <c r="CI2" s="273" t="s">
        <v>17</v>
      </c>
      <c r="CJ2" s="273"/>
      <c r="CK2" s="274"/>
      <c r="CL2" s="274"/>
      <c r="CM2" s="274"/>
      <c r="CN2" s="274"/>
      <c r="CO2" s="274"/>
      <c r="CP2" s="274"/>
      <c r="CQ2" s="274"/>
      <c r="CR2" s="273" t="s">
        <v>18</v>
      </c>
      <c r="CS2" s="273"/>
      <c r="CT2" s="274"/>
      <c r="CU2" s="274"/>
      <c r="CV2" s="274"/>
      <c r="CW2" s="274"/>
      <c r="CX2" s="274"/>
      <c r="CY2" s="274"/>
      <c r="CZ2" s="274"/>
      <c r="DA2" s="275" t="s">
        <v>2</v>
      </c>
      <c r="DB2" s="273" t="s">
        <v>19</v>
      </c>
      <c r="DC2" s="303"/>
      <c r="DD2" s="303"/>
      <c r="DE2" s="273" t="s">
        <v>20</v>
      </c>
      <c r="DF2" s="273"/>
      <c r="DG2" s="274"/>
      <c r="DH2" s="274"/>
      <c r="DI2" s="274"/>
      <c r="DJ2" s="274"/>
      <c r="DK2" s="274"/>
      <c r="DL2" s="274"/>
      <c r="DM2" s="274"/>
      <c r="DN2" s="273" t="s">
        <v>21</v>
      </c>
      <c r="DO2" s="273"/>
      <c r="DP2" s="274"/>
      <c r="DQ2" s="274"/>
      <c r="DR2" s="274"/>
      <c r="DS2" s="274"/>
      <c r="DT2" s="274"/>
      <c r="DU2" s="274"/>
      <c r="DV2" s="274"/>
      <c r="DW2" s="273" t="s">
        <v>22</v>
      </c>
      <c r="DX2" s="273"/>
      <c r="DY2" s="274"/>
      <c r="DZ2" s="274"/>
      <c r="EA2" s="274"/>
      <c r="EB2" s="274"/>
      <c r="EC2" s="274"/>
      <c r="ED2" s="274"/>
      <c r="EE2" s="274"/>
      <c r="EF2" s="273" t="s">
        <v>23</v>
      </c>
      <c r="EG2" s="273"/>
      <c r="EH2" s="274"/>
      <c r="EI2" s="274"/>
      <c r="EJ2" s="274"/>
      <c r="EK2" s="274"/>
      <c r="EL2" s="274"/>
      <c r="EM2" s="274"/>
      <c r="EN2" s="274"/>
      <c r="EO2" s="275" t="s">
        <v>2</v>
      </c>
      <c r="EP2" s="273" t="s">
        <v>24</v>
      </c>
      <c r="EQ2" s="273"/>
      <c r="ER2" s="274"/>
      <c r="ES2" s="274"/>
      <c r="ET2" s="274"/>
      <c r="EU2" s="274"/>
      <c r="EV2" s="274"/>
      <c r="EW2" s="274"/>
      <c r="EX2" s="274"/>
      <c r="EY2" s="273" t="s">
        <v>25</v>
      </c>
      <c r="EZ2" s="273"/>
      <c r="FA2" s="274"/>
      <c r="FB2" s="274"/>
      <c r="FC2" s="274"/>
      <c r="FD2" s="274"/>
      <c r="FE2" s="274"/>
      <c r="FF2" s="274"/>
      <c r="FG2" s="274"/>
      <c r="FH2" s="273" t="s">
        <v>26</v>
      </c>
      <c r="FI2" s="273"/>
      <c r="FJ2" s="274"/>
      <c r="FK2" s="274"/>
      <c r="FL2" s="274"/>
      <c r="FM2" s="274"/>
      <c r="FN2" s="274"/>
      <c r="FO2" s="274"/>
      <c r="FP2" s="274"/>
      <c r="FQ2" s="273" t="s">
        <v>27</v>
      </c>
      <c r="FR2" s="273"/>
      <c r="FS2" s="274"/>
      <c r="FT2" s="274"/>
      <c r="FU2" s="274"/>
      <c r="FV2" s="274"/>
      <c r="FW2" s="274"/>
      <c r="FX2" s="274"/>
      <c r="FY2" s="274"/>
      <c r="FZ2" s="275" t="s">
        <v>2</v>
      </c>
      <c r="GA2" s="273" t="s">
        <v>28</v>
      </c>
      <c r="GB2" s="273"/>
      <c r="GC2" s="274"/>
      <c r="GD2" s="274"/>
      <c r="GE2" s="274"/>
      <c r="GF2" s="274"/>
      <c r="GG2" s="274"/>
      <c r="GH2" s="274"/>
      <c r="GI2" s="274"/>
      <c r="GJ2" s="273" t="s">
        <v>29</v>
      </c>
      <c r="GK2" s="273"/>
      <c r="GL2" s="274"/>
      <c r="GM2" s="274"/>
      <c r="GN2" s="274"/>
      <c r="GO2" s="274"/>
      <c r="GP2" s="274"/>
      <c r="GQ2" s="274"/>
      <c r="GR2" s="274"/>
      <c r="GS2" s="273" t="s">
        <v>30</v>
      </c>
      <c r="GT2" s="273"/>
      <c r="GU2" s="274"/>
      <c r="GV2" s="274"/>
      <c r="GW2" s="274"/>
      <c r="GX2" s="274"/>
      <c r="GY2" s="274"/>
      <c r="GZ2" s="274"/>
      <c r="HA2" s="274"/>
      <c r="HB2" s="273" t="s">
        <v>31</v>
      </c>
      <c r="HC2" s="273"/>
      <c r="HD2" s="274"/>
      <c r="HE2" s="274"/>
      <c r="HF2" s="274"/>
      <c r="HG2" s="274"/>
      <c r="HH2" s="274"/>
      <c r="HI2" s="274"/>
      <c r="HJ2" s="274"/>
      <c r="HK2" s="275" t="s">
        <v>2</v>
      </c>
      <c r="HL2" s="273" t="s">
        <v>32</v>
      </c>
      <c r="HM2" s="273"/>
      <c r="HN2" s="274"/>
      <c r="HO2" s="274"/>
      <c r="HP2" s="274"/>
      <c r="HQ2" s="274"/>
      <c r="HR2" s="274"/>
      <c r="HS2" s="274"/>
      <c r="HT2" s="274"/>
      <c r="HU2" s="273" t="s">
        <v>33</v>
      </c>
      <c r="HV2" s="273"/>
      <c r="HW2" s="274"/>
      <c r="HX2" s="274"/>
      <c r="HY2" s="274"/>
      <c r="HZ2" s="274"/>
      <c r="IA2" s="274"/>
      <c r="IB2" s="274"/>
      <c r="IC2" s="274"/>
      <c r="ID2" s="273" t="s">
        <v>34</v>
      </c>
      <c r="IE2" s="273"/>
      <c r="IF2" s="274"/>
      <c r="IG2" s="274"/>
      <c r="IH2" s="274"/>
      <c r="II2" s="274"/>
      <c r="IJ2" s="274"/>
      <c r="IK2" s="274"/>
      <c r="IL2" s="274"/>
      <c r="IM2" s="273" t="s">
        <v>35</v>
      </c>
      <c r="IN2" s="273"/>
      <c r="IO2" s="274"/>
      <c r="IP2" s="274"/>
      <c r="IQ2" s="274"/>
      <c r="IR2" s="274"/>
      <c r="IS2" s="274"/>
      <c r="IT2" s="274"/>
      <c r="IU2" s="274"/>
      <c r="IV2" s="275" t="s">
        <v>2</v>
      </c>
      <c r="IW2" s="273" t="s">
        <v>36</v>
      </c>
      <c r="IX2" s="303"/>
      <c r="IY2" s="303"/>
      <c r="IZ2" s="273" t="s">
        <v>37</v>
      </c>
      <c r="JA2" s="303"/>
      <c r="JB2" s="303"/>
      <c r="JC2" s="273" t="s">
        <v>38</v>
      </c>
      <c r="JD2" s="273"/>
      <c r="JE2" s="274"/>
      <c r="JF2" s="274"/>
      <c r="JG2" s="274"/>
      <c r="JH2" s="274"/>
      <c r="JI2" s="274"/>
      <c r="JJ2" s="274"/>
      <c r="JK2" s="274"/>
      <c r="JL2" s="273" t="s">
        <v>39</v>
      </c>
      <c r="JM2" s="273"/>
      <c r="JN2" s="274"/>
      <c r="JO2" s="274"/>
      <c r="JP2" s="274"/>
      <c r="JQ2" s="274"/>
      <c r="JR2" s="274"/>
      <c r="JS2" s="274"/>
      <c r="JT2" s="274"/>
      <c r="JU2" s="273" t="s">
        <v>40</v>
      </c>
      <c r="JV2" s="273"/>
      <c r="JW2" s="274"/>
      <c r="JX2" s="274"/>
      <c r="JY2" s="274"/>
      <c r="JZ2" s="274"/>
      <c r="KA2" s="274"/>
      <c r="KB2" s="274"/>
      <c r="KC2" s="274"/>
      <c r="KD2" s="275" t="s">
        <v>2</v>
      </c>
      <c r="KE2" s="273" t="s">
        <v>41</v>
      </c>
      <c r="KF2" s="273"/>
      <c r="KG2" s="274"/>
      <c r="KH2" s="274"/>
      <c r="KI2" s="274"/>
      <c r="KJ2" s="274"/>
      <c r="KK2" s="274"/>
      <c r="KL2" s="274"/>
      <c r="KM2" s="274"/>
      <c r="KN2" s="273" t="s">
        <v>42</v>
      </c>
      <c r="KO2" s="273"/>
      <c r="KP2" s="274"/>
      <c r="KQ2" s="274"/>
      <c r="KR2" s="274"/>
      <c r="KS2" s="274"/>
      <c r="KT2" s="274"/>
      <c r="KU2" s="274"/>
      <c r="KV2" s="274"/>
      <c r="KW2" s="273" t="s">
        <v>43</v>
      </c>
      <c r="KX2" s="273"/>
      <c r="KY2" s="274"/>
      <c r="KZ2" s="274"/>
      <c r="LA2" s="274"/>
      <c r="LB2" s="274"/>
      <c r="LC2" s="274"/>
      <c r="LD2" s="274"/>
      <c r="LE2" s="274"/>
      <c r="LF2" s="273" t="s">
        <v>44</v>
      </c>
      <c r="LG2" s="273"/>
      <c r="LH2" s="274"/>
      <c r="LI2" s="274"/>
      <c r="LJ2" s="274"/>
      <c r="LK2" s="274"/>
      <c r="LL2" s="274"/>
      <c r="LM2" s="274"/>
      <c r="LN2" s="274"/>
      <c r="LO2" s="275" t="s">
        <v>2</v>
      </c>
      <c r="LP2" s="273" t="s">
        <v>45</v>
      </c>
      <c r="LQ2" s="303"/>
      <c r="LR2" s="303"/>
      <c r="LS2" s="273" t="s">
        <v>46</v>
      </c>
      <c r="LT2" s="273"/>
      <c r="LU2" s="274"/>
      <c r="LV2" s="274"/>
      <c r="LW2" s="274"/>
      <c r="LX2" s="274"/>
      <c r="LY2" s="274"/>
      <c r="LZ2" s="274"/>
      <c r="MA2" s="274"/>
      <c r="MB2" s="273" t="s">
        <v>47</v>
      </c>
      <c r="MC2" s="303"/>
      <c r="MD2" s="303"/>
      <c r="ME2" s="273" t="s">
        <v>48</v>
      </c>
      <c r="MF2" s="303"/>
      <c r="MG2" s="303"/>
      <c r="MH2" s="273" t="s">
        <v>49</v>
      </c>
      <c r="MI2" s="273"/>
      <c r="MJ2" s="274"/>
      <c r="MK2" s="274"/>
      <c r="ML2" s="274"/>
      <c r="MM2" s="274"/>
      <c r="MN2" s="274"/>
      <c r="MO2" s="274"/>
      <c r="MP2" s="274"/>
      <c r="MQ2" s="273" t="s">
        <v>50</v>
      </c>
      <c r="MR2" s="303"/>
      <c r="MS2" s="303"/>
      <c r="MT2" s="275" t="s">
        <v>2</v>
      </c>
      <c r="MU2" s="275" t="s">
        <v>51</v>
      </c>
      <c r="MV2" s="275"/>
      <c r="MW2" s="275"/>
      <c r="MX2" s="275"/>
      <c r="MY2" s="275" t="s">
        <v>52</v>
      </c>
      <c r="MZ2" s="275"/>
      <c r="NA2" s="275"/>
      <c r="NB2" s="275"/>
      <c r="NC2" s="273" t="s">
        <v>53</v>
      </c>
      <c r="ND2" s="275" t="s">
        <v>54</v>
      </c>
      <c r="NE2" s="273" t="s">
        <v>55</v>
      </c>
      <c r="NF2" s="273" t="s">
        <v>56</v>
      </c>
      <c r="NG2" s="273" t="s">
        <v>57</v>
      </c>
      <c r="NH2" s="273" t="s">
        <v>58</v>
      </c>
      <c r="NI2" s="273" t="s">
        <v>59</v>
      </c>
      <c r="NJ2" s="302" t="s">
        <v>60</v>
      </c>
      <c r="NK2" s="285" t="s">
        <v>61</v>
      </c>
      <c r="NL2" s="286" t="s">
        <v>62</v>
      </c>
      <c r="NM2" s="294" t="s">
        <v>63</v>
      </c>
      <c r="NN2" s="295"/>
      <c r="NO2" s="286" t="s">
        <v>64</v>
      </c>
      <c r="NP2" s="286" t="s">
        <v>65</v>
      </c>
      <c r="NQ2" s="286" t="s">
        <v>66</v>
      </c>
      <c r="NR2" s="285" t="s">
        <v>67</v>
      </c>
      <c r="NS2" s="285" t="s">
        <v>68</v>
      </c>
      <c r="NT2" s="290" t="s">
        <v>69</v>
      </c>
      <c r="NU2" s="290"/>
      <c r="NV2" s="290"/>
      <c r="NW2" s="301" t="s">
        <v>70</v>
      </c>
      <c r="NX2" s="301"/>
      <c r="NY2" s="301"/>
      <c r="NZ2" s="290" t="s">
        <v>71</v>
      </c>
      <c r="OA2" s="290"/>
      <c r="OB2" s="290"/>
      <c r="OC2" s="290" t="s">
        <v>72</v>
      </c>
      <c r="OD2" s="290"/>
      <c r="OE2" s="290"/>
      <c r="OF2" s="290" t="s">
        <v>73</v>
      </c>
      <c r="OG2" s="290"/>
      <c r="OH2" s="290"/>
      <c r="OI2" s="291" t="s">
        <v>74</v>
      </c>
      <c r="OJ2" s="292"/>
      <c r="OK2" s="292"/>
      <c r="OL2" s="292"/>
      <c r="OM2" s="293"/>
      <c r="ON2" s="291" t="s">
        <v>75</v>
      </c>
      <c r="OO2" s="292"/>
      <c r="OP2" s="292"/>
      <c r="OQ2" s="292"/>
      <c r="OR2" s="293"/>
      <c r="OS2" s="286" t="s">
        <v>76</v>
      </c>
      <c r="OT2" s="286" t="s">
        <v>77</v>
      </c>
      <c r="OU2" s="294" t="s">
        <v>78</v>
      </c>
      <c r="OV2" s="295"/>
      <c r="OW2" s="290" t="s">
        <v>79</v>
      </c>
      <c r="OX2" s="290"/>
      <c r="OY2" s="290"/>
      <c r="OZ2" s="290"/>
      <c r="PA2" s="290"/>
      <c r="PB2" s="290"/>
      <c r="PC2" s="290"/>
      <c r="PD2" s="290"/>
      <c r="PE2" s="290"/>
      <c r="PF2" s="290"/>
      <c r="PG2" s="298" t="s">
        <v>80</v>
      </c>
      <c r="PH2" s="298"/>
      <c r="PI2" s="298"/>
      <c r="PJ2" s="298"/>
      <c r="PK2" s="298"/>
      <c r="PL2" s="298"/>
      <c r="PM2" s="300" t="s">
        <v>81</v>
      </c>
      <c r="PN2" s="285" t="s">
        <v>82</v>
      </c>
      <c r="PO2" s="285" t="s">
        <v>83</v>
      </c>
      <c r="PP2" s="290" t="s">
        <v>84</v>
      </c>
      <c r="PQ2" s="290"/>
      <c r="PR2" s="290"/>
      <c r="PS2" s="290"/>
      <c r="PT2" s="290" t="s">
        <v>85</v>
      </c>
      <c r="PU2" s="290"/>
      <c r="PV2" s="290"/>
      <c r="PW2" s="290"/>
      <c r="PX2" s="301" t="s">
        <v>86</v>
      </c>
      <c r="PY2" s="301"/>
      <c r="PZ2" s="301"/>
      <c r="QA2" s="301"/>
      <c r="QB2" s="301"/>
      <c r="QC2" s="286" t="s">
        <v>87</v>
      </c>
      <c r="QD2" s="286" t="s">
        <v>88</v>
      </c>
      <c r="QE2" s="285" t="s">
        <v>89</v>
      </c>
      <c r="QF2" s="287" t="s">
        <v>90</v>
      </c>
      <c r="QG2" s="290" t="s">
        <v>91</v>
      </c>
      <c r="QH2" s="290"/>
      <c r="QI2" s="290"/>
      <c r="QJ2" s="290"/>
      <c r="QK2" s="290"/>
      <c r="QL2" s="290" t="s">
        <v>92</v>
      </c>
      <c r="QM2" s="291" t="s">
        <v>93</v>
      </c>
      <c r="QN2" s="292"/>
      <c r="QO2" s="292"/>
      <c r="QP2" s="292"/>
      <c r="QQ2" s="292"/>
      <c r="QR2" s="292"/>
      <c r="QS2" s="292"/>
      <c r="QT2" s="292"/>
      <c r="QU2" s="292"/>
      <c r="QV2" s="292"/>
      <c r="QW2" s="292"/>
      <c r="QX2" s="293"/>
      <c r="QY2" s="291" t="s">
        <v>94</v>
      </c>
      <c r="QZ2" s="292"/>
      <c r="RA2" s="292"/>
      <c r="RB2" s="292"/>
      <c r="RC2" s="292"/>
      <c r="RD2" s="292"/>
      <c r="RE2" s="292"/>
      <c r="RF2" s="292"/>
      <c r="RG2" s="292"/>
      <c r="RH2" s="292"/>
      <c r="RI2" s="292"/>
      <c r="RJ2" s="293"/>
      <c r="RK2" s="282" t="s">
        <v>95</v>
      </c>
      <c r="RL2" s="283"/>
      <c r="RM2" s="283"/>
      <c r="RN2" s="283"/>
      <c r="RO2" s="283"/>
      <c r="RP2" s="283"/>
      <c r="RQ2" s="283"/>
      <c r="RR2" s="283"/>
      <c r="RS2" s="284"/>
      <c r="RT2" s="282" t="s">
        <v>96</v>
      </c>
      <c r="RU2" s="283"/>
      <c r="RV2" s="283"/>
      <c r="RW2" s="283"/>
      <c r="RX2" s="283"/>
      <c r="RY2" s="283"/>
      <c r="RZ2" s="283"/>
      <c r="SA2" s="283"/>
      <c r="SB2" s="284"/>
      <c r="SC2" s="273" t="s">
        <v>97</v>
      </c>
      <c r="SD2" s="285" t="s">
        <v>98</v>
      </c>
      <c r="SE2" s="285" t="s">
        <v>99</v>
      </c>
      <c r="SF2" s="285" t="s">
        <v>100</v>
      </c>
      <c r="SG2" s="285" t="s">
        <v>101</v>
      </c>
      <c r="SH2" s="285" t="s">
        <v>102</v>
      </c>
      <c r="SI2" s="285" t="s">
        <v>103</v>
      </c>
      <c r="SJ2" s="269" t="s">
        <v>104</v>
      </c>
      <c r="SK2" s="269" t="s">
        <v>105</v>
      </c>
      <c r="SL2" s="269" t="s">
        <v>106</v>
      </c>
      <c r="SM2" s="277" t="s">
        <v>107</v>
      </c>
      <c r="SN2" s="278"/>
      <c r="SO2" s="278"/>
      <c r="SP2" s="278"/>
      <c r="SQ2" s="278"/>
      <c r="SR2" s="279"/>
    </row>
    <row r="3" spans="1:512" ht="12.75" customHeight="1" x14ac:dyDescent="0.2">
      <c r="A3" s="275"/>
      <c r="B3" s="275"/>
      <c r="C3" s="275"/>
      <c r="D3" s="273"/>
      <c r="E3" s="306"/>
      <c r="F3" s="307"/>
      <c r="G3" s="275"/>
      <c r="H3" s="286"/>
      <c r="I3" s="310"/>
      <c r="J3" s="310"/>
      <c r="K3" s="275"/>
      <c r="L3" s="273" t="s">
        <v>108</v>
      </c>
      <c r="M3" s="277" t="s">
        <v>109</v>
      </c>
      <c r="N3" s="280"/>
      <c r="O3" s="269" t="s">
        <v>110</v>
      </c>
      <c r="P3" s="273" t="s">
        <v>111</v>
      </c>
      <c r="Q3" s="274"/>
      <c r="R3" s="273" t="s">
        <v>112</v>
      </c>
      <c r="S3" s="273" t="s">
        <v>113</v>
      </c>
      <c r="T3" s="274"/>
      <c r="U3" s="274"/>
      <c r="V3" s="273" t="s">
        <v>108</v>
      </c>
      <c r="W3" s="277" t="s">
        <v>109</v>
      </c>
      <c r="X3" s="280"/>
      <c r="Y3" s="273" t="s">
        <v>110</v>
      </c>
      <c r="Z3" s="273" t="s">
        <v>111</v>
      </c>
      <c r="AA3" s="274"/>
      <c r="AB3" s="273" t="s">
        <v>112</v>
      </c>
      <c r="AC3" s="273" t="s">
        <v>113</v>
      </c>
      <c r="AD3" s="274"/>
      <c r="AE3" s="274"/>
      <c r="AF3" s="274"/>
      <c r="AG3" s="275"/>
      <c r="AH3" s="273" t="s">
        <v>108</v>
      </c>
      <c r="AI3" s="277" t="s">
        <v>109</v>
      </c>
      <c r="AJ3" s="280"/>
      <c r="AK3" s="273" t="s">
        <v>110</v>
      </c>
      <c r="AL3" s="273" t="s">
        <v>111</v>
      </c>
      <c r="AM3" s="274"/>
      <c r="AN3" s="273" t="s">
        <v>112</v>
      </c>
      <c r="AO3" s="273" t="s">
        <v>113</v>
      </c>
      <c r="AP3" s="274"/>
      <c r="AQ3" s="274"/>
      <c r="AR3" s="274"/>
      <c r="AS3" s="277" t="s">
        <v>109</v>
      </c>
      <c r="AT3" s="280"/>
      <c r="AU3" s="273" t="s">
        <v>110</v>
      </c>
      <c r="AV3" s="273" t="s">
        <v>111</v>
      </c>
      <c r="AW3" s="274"/>
      <c r="AX3" s="273" t="s">
        <v>114</v>
      </c>
      <c r="AY3" s="273" t="s">
        <v>113</v>
      </c>
      <c r="AZ3" s="274"/>
      <c r="BA3" s="274"/>
      <c r="BB3" s="274"/>
      <c r="BC3" s="277" t="s">
        <v>109</v>
      </c>
      <c r="BD3" s="280"/>
      <c r="BE3" s="273" t="s">
        <v>110</v>
      </c>
      <c r="BF3" s="273" t="s">
        <v>111</v>
      </c>
      <c r="BG3" s="274"/>
      <c r="BH3" s="273" t="s">
        <v>114</v>
      </c>
      <c r="BI3" s="273" t="s">
        <v>113</v>
      </c>
      <c r="BJ3" s="274"/>
      <c r="BK3" s="274"/>
      <c r="BL3" s="274"/>
      <c r="BM3" s="273" t="s">
        <v>113</v>
      </c>
      <c r="BN3" s="274"/>
      <c r="BO3" s="274"/>
      <c r="BP3" s="275"/>
      <c r="BQ3" s="277" t="s">
        <v>109</v>
      </c>
      <c r="BR3" s="280"/>
      <c r="BS3" s="273" t="s">
        <v>110</v>
      </c>
      <c r="BT3" s="273" t="s">
        <v>111</v>
      </c>
      <c r="BU3" s="274"/>
      <c r="BV3" s="273" t="s">
        <v>114</v>
      </c>
      <c r="BW3" s="273" t="s">
        <v>113</v>
      </c>
      <c r="BX3" s="274"/>
      <c r="BY3" s="274"/>
      <c r="BZ3" s="277" t="s">
        <v>109</v>
      </c>
      <c r="CA3" s="280"/>
      <c r="CB3" s="273" t="s">
        <v>110</v>
      </c>
      <c r="CC3" s="273" t="s">
        <v>111</v>
      </c>
      <c r="CD3" s="274"/>
      <c r="CE3" s="273" t="s">
        <v>114</v>
      </c>
      <c r="CF3" s="273" t="s">
        <v>113</v>
      </c>
      <c r="CG3" s="274"/>
      <c r="CH3" s="274"/>
      <c r="CI3" s="277" t="s">
        <v>109</v>
      </c>
      <c r="CJ3" s="280"/>
      <c r="CK3" s="273" t="s">
        <v>110</v>
      </c>
      <c r="CL3" s="273" t="s">
        <v>111</v>
      </c>
      <c r="CM3" s="274"/>
      <c r="CN3" s="273" t="s">
        <v>114</v>
      </c>
      <c r="CO3" s="273" t="s">
        <v>113</v>
      </c>
      <c r="CP3" s="274"/>
      <c r="CQ3" s="274"/>
      <c r="CR3" s="277" t="s">
        <v>109</v>
      </c>
      <c r="CS3" s="280"/>
      <c r="CT3" s="273" t="s">
        <v>110</v>
      </c>
      <c r="CU3" s="273" t="s">
        <v>111</v>
      </c>
      <c r="CV3" s="274"/>
      <c r="CW3" s="273" t="s">
        <v>114</v>
      </c>
      <c r="CX3" s="273" t="s">
        <v>113</v>
      </c>
      <c r="CY3" s="274"/>
      <c r="CZ3" s="274"/>
      <c r="DA3" s="275"/>
      <c r="DB3" s="273" t="s">
        <v>113</v>
      </c>
      <c r="DC3" s="274"/>
      <c r="DD3" s="274"/>
      <c r="DE3" s="277" t="s">
        <v>109</v>
      </c>
      <c r="DF3" s="280"/>
      <c r="DG3" s="273" t="s">
        <v>110</v>
      </c>
      <c r="DH3" s="273" t="s">
        <v>111</v>
      </c>
      <c r="DI3" s="274"/>
      <c r="DJ3" s="273" t="s">
        <v>114</v>
      </c>
      <c r="DK3" s="273" t="s">
        <v>113</v>
      </c>
      <c r="DL3" s="274"/>
      <c r="DM3" s="274"/>
      <c r="DN3" s="277" t="s">
        <v>109</v>
      </c>
      <c r="DO3" s="280"/>
      <c r="DP3" s="273" t="s">
        <v>110</v>
      </c>
      <c r="DQ3" s="273" t="s">
        <v>111</v>
      </c>
      <c r="DR3" s="274"/>
      <c r="DS3" s="273" t="s">
        <v>114</v>
      </c>
      <c r="DT3" s="273" t="s">
        <v>113</v>
      </c>
      <c r="DU3" s="274"/>
      <c r="DV3" s="274"/>
      <c r="DW3" s="277" t="s">
        <v>109</v>
      </c>
      <c r="DX3" s="280"/>
      <c r="DY3" s="273" t="s">
        <v>110</v>
      </c>
      <c r="DZ3" s="273" t="s">
        <v>111</v>
      </c>
      <c r="EA3" s="274"/>
      <c r="EB3" s="273" t="s">
        <v>114</v>
      </c>
      <c r="EC3" s="273" t="s">
        <v>113</v>
      </c>
      <c r="ED3" s="274"/>
      <c r="EE3" s="274"/>
      <c r="EF3" s="277" t="s">
        <v>109</v>
      </c>
      <c r="EG3" s="280"/>
      <c r="EH3" s="273" t="s">
        <v>110</v>
      </c>
      <c r="EI3" s="273" t="s">
        <v>111</v>
      </c>
      <c r="EJ3" s="274"/>
      <c r="EK3" s="273" t="s">
        <v>114</v>
      </c>
      <c r="EL3" s="273" t="s">
        <v>113</v>
      </c>
      <c r="EM3" s="274"/>
      <c r="EN3" s="274"/>
      <c r="EO3" s="275"/>
      <c r="EP3" s="277" t="s">
        <v>109</v>
      </c>
      <c r="EQ3" s="280"/>
      <c r="ER3" s="273" t="s">
        <v>110</v>
      </c>
      <c r="ES3" s="273" t="s">
        <v>111</v>
      </c>
      <c r="ET3" s="274"/>
      <c r="EU3" s="273" t="s">
        <v>114</v>
      </c>
      <c r="EV3" s="273" t="s">
        <v>113</v>
      </c>
      <c r="EW3" s="274"/>
      <c r="EX3" s="274"/>
      <c r="EY3" s="277" t="s">
        <v>109</v>
      </c>
      <c r="EZ3" s="280"/>
      <c r="FA3" s="273" t="s">
        <v>110</v>
      </c>
      <c r="FB3" s="273" t="s">
        <v>111</v>
      </c>
      <c r="FC3" s="274"/>
      <c r="FD3" s="273" t="s">
        <v>114</v>
      </c>
      <c r="FE3" s="273" t="s">
        <v>113</v>
      </c>
      <c r="FF3" s="274"/>
      <c r="FG3" s="274"/>
      <c r="FH3" s="277" t="s">
        <v>109</v>
      </c>
      <c r="FI3" s="280"/>
      <c r="FJ3" s="273" t="s">
        <v>110</v>
      </c>
      <c r="FK3" s="273" t="s">
        <v>111</v>
      </c>
      <c r="FL3" s="274"/>
      <c r="FM3" s="273" t="s">
        <v>114</v>
      </c>
      <c r="FN3" s="273" t="s">
        <v>113</v>
      </c>
      <c r="FO3" s="274"/>
      <c r="FP3" s="274"/>
      <c r="FQ3" s="277" t="s">
        <v>109</v>
      </c>
      <c r="FR3" s="280"/>
      <c r="FS3" s="273" t="s">
        <v>110</v>
      </c>
      <c r="FT3" s="273" t="s">
        <v>111</v>
      </c>
      <c r="FU3" s="274"/>
      <c r="FV3" s="273" t="s">
        <v>114</v>
      </c>
      <c r="FW3" s="273" t="s">
        <v>113</v>
      </c>
      <c r="FX3" s="274"/>
      <c r="FY3" s="274"/>
      <c r="FZ3" s="275"/>
      <c r="GA3" s="277" t="s">
        <v>109</v>
      </c>
      <c r="GB3" s="280"/>
      <c r="GC3" s="273" t="s">
        <v>110</v>
      </c>
      <c r="GD3" s="273" t="s">
        <v>111</v>
      </c>
      <c r="GE3" s="274"/>
      <c r="GF3" s="273" t="s">
        <v>114</v>
      </c>
      <c r="GG3" s="273" t="s">
        <v>113</v>
      </c>
      <c r="GH3" s="274"/>
      <c r="GI3" s="274"/>
      <c r="GJ3" s="277" t="s">
        <v>109</v>
      </c>
      <c r="GK3" s="280"/>
      <c r="GL3" s="273" t="s">
        <v>110</v>
      </c>
      <c r="GM3" s="273" t="s">
        <v>111</v>
      </c>
      <c r="GN3" s="274"/>
      <c r="GO3" s="273" t="s">
        <v>114</v>
      </c>
      <c r="GP3" s="273" t="s">
        <v>113</v>
      </c>
      <c r="GQ3" s="274"/>
      <c r="GR3" s="274"/>
      <c r="GS3" s="277" t="s">
        <v>109</v>
      </c>
      <c r="GT3" s="280"/>
      <c r="GU3" s="273" t="s">
        <v>110</v>
      </c>
      <c r="GV3" s="273" t="s">
        <v>111</v>
      </c>
      <c r="GW3" s="274"/>
      <c r="GX3" s="273" t="s">
        <v>114</v>
      </c>
      <c r="GY3" s="273" t="s">
        <v>113</v>
      </c>
      <c r="GZ3" s="274"/>
      <c r="HA3" s="274"/>
      <c r="HB3" s="277" t="s">
        <v>109</v>
      </c>
      <c r="HC3" s="280"/>
      <c r="HD3" s="273" t="s">
        <v>110</v>
      </c>
      <c r="HE3" s="273" t="s">
        <v>111</v>
      </c>
      <c r="HF3" s="274"/>
      <c r="HG3" s="273" t="s">
        <v>114</v>
      </c>
      <c r="HH3" s="273" t="s">
        <v>113</v>
      </c>
      <c r="HI3" s="274"/>
      <c r="HJ3" s="274"/>
      <c r="HK3" s="275"/>
      <c r="HL3" s="277" t="s">
        <v>109</v>
      </c>
      <c r="HM3" s="280"/>
      <c r="HN3" s="273" t="s">
        <v>110</v>
      </c>
      <c r="HO3" s="273" t="s">
        <v>111</v>
      </c>
      <c r="HP3" s="274"/>
      <c r="HQ3" s="273" t="s">
        <v>114</v>
      </c>
      <c r="HR3" s="273" t="s">
        <v>113</v>
      </c>
      <c r="HS3" s="274"/>
      <c r="HT3" s="274"/>
      <c r="HU3" s="277" t="s">
        <v>109</v>
      </c>
      <c r="HV3" s="280"/>
      <c r="HW3" s="273" t="s">
        <v>110</v>
      </c>
      <c r="HX3" s="273" t="s">
        <v>111</v>
      </c>
      <c r="HY3" s="274"/>
      <c r="HZ3" s="273" t="s">
        <v>114</v>
      </c>
      <c r="IA3" s="273" t="s">
        <v>113</v>
      </c>
      <c r="IB3" s="274"/>
      <c r="IC3" s="274"/>
      <c r="ID3" s="277" t="s">
        <v>109</v>
      </c>
      <c r="IE3" s="280"/>
      <c r="IF3" s="273" t="s">
        <v>110</v>
      </c>
      <c r="IG3" s="273" t="s">
        <v>111</v>
      </c>
      <c r="IH3" s="274"/>
      <c r="II3" s="273" t="s">
        <v>114</v>
      </c>
      <c r="IJ3" s="273" t="s">
        <v>113</v>
      </c>
      <c r="IK3" s="274"/>
      <c r="IL3" s="274"/>
      <c r="IM3" s="277" t="s">
        <v>109</v>
      </c>
      <c r="IN3" s="280"/>
      <c r="IO3" s="273" t="s">
        <v>110</v>
      </c>
      <c r="IP3" s="273" t="s">
        <v>111</v>
      </c>
      <c r="IQ3" s="274"/>
      <c r="IR3" s="273" t="s">
        <v>114</v>
      </c>
      <c r="IS3" s="273" t="s">
        <v>113</v>
      </c>
      <c r="IT3" s="274"/>
      <c r="IU3" s="274"/>
      <c r="IV3" s="275"/>
      <c r="IW3" s="273" t="s">
        <v>113</v>
      </c>
      <c r="IX3" s="274"/>
      <c r="IY3" s="274"/>
      <c r="IZ3" s="273" t="s">
        <v>113</v>
      </c>
      <c r="JA3" s="274"/>
      <c r="JB3" s="274"/>
      <c r="JC3" s="277" t="s">
        <v>109</v>
      </c>
      <c r="JD3" s="280"/>
      <c r="JE3" s="273" t="s">
        <v>110</v>
      </c>
      <c r="JF3" s="273" t="s">
        <v>111</v>
      </c>
      <c r="JG3" s="274"/>
      <c r="JH3" s="273" t="s">
        <v>114</v>
      </c>
      <c r="JI3" s="273" t="s">
        <v>113</v>
      </c>
      <c r="JJ3" s="274"/>
      <c r="JK3" s="274"/>
      <c r="JL3" s="277" t="s">
        <v>109</v>
      </c>
      <c r="JM3" s="280"/>
      <c r="JN3" s="273" t="s">
        <v>110</v>
      </c>
      <c r="JO3" s="273" t="s">
        <v>111</v>
      </c>
      <c r="JP3" s="274"/>
      <c r="JQ3" s="273" t="s">
        <v>114</v>
      </c>
      <c r="JR3" s="273" t="s">
        <v>113</v>
      </c>
      <c r="JS3" s="274"/>
      <c r="JT3" s="274"/>
      <c r="JU3" s="277" t="s">
        <v>109</v>
      </c>
      <c r="JV3" s="280"/>
      <c r="JW3" s="273" t="s">
        <v>110</v>
      </c>
      <c r="JX3" s="273" t="s">
        <v>111</v>
      </c>
      <c r="JY3" s="274"/>
      <c r="JZ3" s="273" t="s">
        <v>114</v>
      </c>
      <c r="KA3" s="273" t="s">
        <v>113</v>
      </c>
      <c r="KB3" s="274"/>
      <c r="KC3" s="274"/>
      <c r="KD3" s="275"/>
      <c r="KE3" s="277" t="s">
        <v>109</v>
      </c>
      <c r="KF3" s="280"/>
      <c r="KG3" s="273" t="s">
        <v>110</v>
      </c>
      <c r="KH3" s="273" t="s">
        <v>111</v>
      </c>
      <c r="KI3" s="274"/>
      <c r="KJ3" s="273" t="s">
        <v>114</v>
      </c>
      <c r="KK3" s="273" t="s">
        <v>113</v>
      </c>
      <c r="KL3" s="274"/>
      <c r="KM3" s="274"/>
      <c r="KN3" s="277" t="s">
        <v>109</v>
      </c>
      <c r="KO3" s="280"/>
      <c r="KP3" s="273" t="s">
        <v>110</v>
      </c>
      <c r="KQ3" s="273" t="s">
        <v>111</v>
      </c>
      <c r="KR3" s="274"/>
      <c r="KS3" s="273" t="s">
        <v>114</v>
      </c>
      <c r="KT3" s="273" t="s">
        <v>113</v>
      </c>
      <c r="KU3" s="274"/>
      <c r="KV3" s="274"/>
      <c r="KW3" s="277" t="s">
        <v>109</v>
      </c>
      <c r="KX3" s="280"/>
      <c r="KY3" s="273" t="s">
        <v>110</v>
      </c>
      <c r="KZ3" s="273" t="s">
        <v>111</v>
      </c>
      <c r="LA3" s="274"/>
      <c r="LB3" s="273" t="s">
        <v>114</v>
      </c>
      <c r="LC3" s="273" t="s">
        <v>113</v>
      </c>
      <c r="LD3" s="274"/>
      <c r="LE3" s="274"/>
      <c r="LF3" s="277" t="s">
        <v>109</v>
      </c>
      <c r="LG3" s="280"/>
      <c r="LH3" s="273" t="s">
        <v>110</v>
      </c>
      <c r="LI3" s="273" t="s">
        <v>111</v>
      </c>
      <c r="LJ3" s="274"/>
      <c r="LK3" s="273" t="s">
        <v>114</v>
      </c>
      <c r="LL3" s="273" t="s">
        <v>113</v>
      </c>
      <c r="LM3" s="274"/>
      <c r="LN3" s="274"/>
      <c r="LO3" s="275"/>
      <c r="LP3" s="273" t="s">
        <v>113</v>
      </c>
      <c r="LQ3" s="274"/>
      <c r="LR3" s="274"/>
      <c r="LS3" s="277" t="s">
        <v>109</v>
      </c>
      <c r="LT3" s="280"/>
      <c r="LU3" s="273" t="s">
        <v>110</v>
      </c>
      <c r="LV3" s="273" t="s">
        <v>111</v>
      </c>
      <c r="LW3" s="274"/>
      <c r="LX3" s="273" t="s">
        <v>114</v>
      </c>
      <c r="LY3" s="273" t="s">
        <v>113</v>
      </c>
      <c r="LZ3" s="274"/>
      <c r="MA3" s="274"/>
      <c r="MB3" s="273" t="s">
        <v>113</v>
      </c>
      <c r="MC3" s="274"/>
      <c r="MD3" s="274"/>
      <c r="ME3" s="273" t="s">
        <v>113</v>
      </c>
      <c r="MF3" s="274"/>
      <c r="MG3" s="274"/>
      <c r="MH3" s="277" t="s">
        <v>109</v>
      </c>
      <c r="MI3" s="280"/>
      <c r="MJ3" s="273" t="s">
        <v>110</v>
      </c>
      <c r="MK3" s="273" t="s">
        <v>111</v>
      </c>
      <c r="ML3" s="274"/>
      <c r="MM3" s="273" t="s">
        <v>114</v>
      </c>
      <c r="MN3" s="273" t="s">
        <v>113</v>
      </c>
      <c r="MO3" s="274"/>
      <c r="MP3" s="274"/>
      <c r="MQ3" s="273" t="s">
        <v>113</v>
      </c>
      <c r="MR3" s="274"/>
      <c r="MS3" s="274"/>
      <c r="MT3" s="275"/>
      <c r="MU3" s="275" t="s">
        <v>115</v>
      </c>
      <c r="MV3" s="275"/>
      <c r="MW3" s="275" t="s">
        <v>116</v>
      </c>
      <c r="MX3" s="275"/>
      <c r="MY3" s="275" t="s">
        <v>115</v>
      </c>
      <c r="MZ3" s="275"/>
      <c r="NA3" s="275" t="s">
        <v>116</v>
      </c>
      <c r="NB3" s="275"/>
      <c r="NC3" s="273"/>
      <c r="ND3" s="275"/>
      <c r="NE3" s="273"/>
      <c r="NF3" s="273"/>
      <c r="NG3" s="273"/>
      <c r="NH3" s="273"/>
      <c r="NI3" s="273"/>
      <c r="NJ3" s="302"/>
      <c r="NK3" s="285"/>
      <c r="NL3" s="286"/>
      <c r="NM3" s="296"/>
      <c r="NN3" s="297"/>
      <c r="NO3" s="286"/>
      <c r="NP3" s="286"/>
      <c r="NQ3" s="286"/>
      <c r="NR3" s="285"/>
      <c r="NS3" s="285"/>
      <c r="NT3" s="290"/>
      <c r="NU3" s="290"/>
      <c r="NV3" s="290"/>
      <c r="NW3" s="301"/>
      <c r="NX3" s="301"/>
      <c r="NY3" s="301"/>
      <c r="NZ3" s="290"/>
      <c r="OA3" s="290"/>
      <c r="OB3" s="290"/>
      <c r="OC3" s="290"/>
      <c r="OD3" s="290"/>
      <c r="OE3" s="290"/>
      <c r="OF3" s="290"/>
      <c r="OG3" s="290"/>
      <c r="OH3" s="290"/>
      <c r="OI3" s="271" t="s">
        <v>117</v>
      </c>
      <c r="OJ3" s="271" t="s">
        <v>118</v>
      </c>
      <c r="OK3" s="271" t="s">
        <v>119</v>
      </c>
      <c r="OL3" s="271" t="s">
        <v>120</v>
      </c>
      <c r="OM3" s="271" t="s">
        <v>121</v>
      </c>
      <c r="ON3" s="271" t="s">
        <v>122</v>
      </c>
      <c r="OO3" s="271" t="s">
        <v>123</v>
      </c>
      <c r="OP3" s="271" t="s">
        <v>119</v>
      </c>
      <c r="OQ3" s="271" t="s">
        <v>120</v>
      </c>
      <c r="OR3" s="271" t="s">
        <v>121</v>
      </c>
      <c r="OS3" s="286"/>
      <c r="OT3" s="286"/>
      <c r="OU3" s="296"/>
      <c r="OV3" s="297"/>
      <c r="OW3" s="290"/>
      <c r="OX3" s="290"/>
      <c r="OY3" s="290"/>
      <c r="OZ3" s="290"/>
      <c r="PA3" s="290"/>
      <c r="PB3" s="290"/>
      <c r="PC3" s="290"/>
      <c r="PD3" s="290"/>
      <c r="PE3" s="290"/>
      <c r="PF3" s="290"/>
      <c r="PG3" s="299"/>
      <c r="PH3" s="299"/>
      <c r="PI3" s="299"/>
      <c r="PJ3" s="299"/>
      <c r="PK3" s="299"/>
      <c r="PL3" s="299"/>
      <c r="PM3" s="300"/>
      <c r="PN3" s="285"/>
      <c r="PO3" s="285"/>
      <c r="PP3" s="290"/>
      <c r="PQ3" s="290"/>
      <c r="PR3" s="290"/>
      <c r="PS3" s="290"/>
      <c r="PT3" s="290"/>
      <c r="PU3" s="290"/>
      <c r="PV3" s="290"/>
      <c r="PW3" s="290"/>
      <c r="PX3" s="301"/>
      <c r="PY3" s="301"/>
      <c r="PZ3" s="301"/>
      <c r="QA3" s="301"/>
      <c r="QB3" s="301"/>
      <c r="QC3" s="286"/>
      <c r="QD3" s="286"/>
      <c r="QE3" s="285"/>
      <c r="QF3" s="288"/>
      <c r="QG3" s="290"/>
      <c r="QH3" s="290"/>
      <c r="QI3" s="290"/>
      <c r="QJ3" s="290"/>
      <c r="QK3" s="290"/>
      <c r="QL3" s="290"/>
      <c r="QM3" s="271" t="s">
        <v>124</v>
      </c>
      <c r="QN3" s="271" t="s">
        <v>125</v>
      </c>
      <c r="QO3" s="291" t="s">
        <v>126</v>
      </c>
      <c r="QP3" s="292"/>
      <c r="QQ3" s="292"/>
      <c r="QR3" s="292"/>
      <c r="QS3" s="292"/>
      <c r="QT3" s="293"/>
      <c r="QU3" s="282" t="s">
        <v>127</v>
      </c>
      <c r="QV3" s="283"/>
      <c r="QW3" s="283"/>
      <c r="QX3" s="284"/>
      <c r="QY3" s="271" t="s">
        <v>124</v>
      </c>
      <c r="QZ3" s="271" t="s">
        <v>125</v>
      </c>
      <c r="RA3" s="291" t="s">
        <v>126</v>
      </c>
      <c r="RB3" s="292"/>
      <c r="RC3" s="292"/>
      <c r="RD3" s="292"/>
      <c r="RE3" s="292"/>
      <c r="RF3" s="293"/>
      <c r="RG3" s="282" t="s">
        <v>127</v>
      </c>
      <c r="RH3" s="283"/>
      <c r="RI3" s="283"/>
      <c r="RJ3" s="284"/>
      <c r="RK3" s="271" t="s">
        <v>128</v>
      </c>
      <c r="RL3" s="271" t="s">
        <v>129</v>
      </c>
      <c r="RM3" s="271" t="s">
        <v>130</v>
      </c>
      <c r="RN3" s="271" t="s">
        <v>131</v>
      </c>
      <c r="RO3" s="271" t="s">
        <v>132</v>
      </c>
      <c r="RP3" s="271" t="s">
        <v>133</v>
      </c>
      <c r="RQ3" s="271" t="s">
        <v>134</v>
      </c>
      <c r="RR3" s="271" t="s">
        <v>135</v>
      </c>
      <c r="RS3" s="271" t="s">
        <v>136</v>
      </c>
      <c r="RT3" s="271" t="s">
        <v>128</v>
      </c>
      <c r="RU3" s="271" t="s">
        <v>129</v>
      </c>
      <c r="RV3" s="271" t="s">
        <v>130</v>
      </c>
      <c r="RW3" s="271" t="s">
        <v>131</v>
      </c>
      <c r="RX3" s="271" t="s">
        <v>132</v>
      </c>
      <c r="RY3" s="271" t="s">
        <v>133</v>
      </c>
      <c r="RZ3" s="271" t="s">
        <v>134</v>
      </c>
      <c r="SA3" s="271" t="s">
        <v>135</v>
      </c>
      <c r="SB3" s="271" t="s">
        <v>136</v>
      </c>
      <c r="SC3" s="273"/>
      <c r="SD3" s="285"/>
      <c r="SE3" s="285"/>
      <c r="SF3" s="285"/>
      <c r="SG3" s="285"/>
      <c r="SH3" s="285"/>
      <c r="SI3" s="285"/>
      <c r="SJ3" s="276"/>
      <c r="SK3" s="276"/>
      <c r="SL3" s="276"/>
      <c r="SM3" s="269" t="s">
        <v>137</v>
      </c>
      <c r="SN3" s="269" t="s">
        <v>138</v>
      </c>
      <c r="SO3" s="269" t="s">
        <v>139</v>
      </c>
      <c r="SP3" s="269" t="s">
        <v>140</v>
      </c>
      <c r="SQ3" s="269" t="s">
        <v>141</v>
      </c>
      <c r="SR3" s="269" t="s">
        <v>142</v>
      </c>
    </row>
    <row r="4" spans="1:512" ht="12.75" x14ac:dyDescent="0.2">
      <c r="A4" s="275"/>
      <c r="B4" s="275"/>
      <c r="C4" s="275"/>
      <c r="D4" s="273"/>
      <c r="E4" s="308"/>
      <c r="F4" s="309"/>
      <c r="G4" s="275"/>
      <c r="H4" s="286"/>
      <c r="I4" s="310"/>
      <c r="J4" s="310"/>
      <c r="K4" s="275"/>
      <c r="L4" s="274"/>
      <c r="M4" s="2" t="s">
        <v>143</v>
      </c>
      <c r="N4" s="2" t="s">
        <v>144</v>
      </c>
      <c r="O4" s="281"/>
      <c r="P4" s="2" t="s">
        <v>145</v>
      </c>
      <c r="Q4" s="2" t="s">
        <v>146</v>
      </c>
      <c r="R4" s="274"/>
      <c r="S4" s="2" t="s">
        <v>147</v>
      </c>
      <c r="T4" s="2" t="s">
        <v>148</v>
      </c>
      <c r="U4" s="2" t="s">
        <v>149</v>
      </c>
      <c r="V4" s="274"/>
      <c r="W4" s="2" t="s">
        <v>143</v>
      </c>
      <c r="X4" s="2" t="s">
        <v>144</v>
      </c>
      <c r="Y4" s="274"/>
      <c r="Z4" s="2" t="s">
        <v>145</v>
      </c>
      <c r="AA4" s="2" t="s">
        <v>146</v>
      </c>
      <c r="AB4" s="274"/>
      <c r="AC4" s="2" t="s">
        <v>147</v>
      </c>
      <c r="AD4" s="2" t="s">
        <v>148</v>
      </c>
      <c r="AE4" s="2" t="s">
        <v>149</v>
      </c>
      <c r="AF4" s="2" t="s">
        <v>150</v>
      </c>
      <c r="AG4" s="275"/>
      <c r="AH4" s="274"/>
      <c r="AI4" s="2" t="s">
        <v>143</v>
      </c>
      <c r="AJ4" s="2" t="s">
        <v>144</v>
      </c>
      <c r="AK4" s="274"/>
      <c r="AL4" s="2" t="s">
        <v>145</v>
      </c>
      <c r="AM4" s="2" t="s">
        <v>146</v>
      </c>
      <c r="AN4" s="274"/>
      <c r="AO4" s="2" t="s">
        <v>147</v>
      </c>
      <c r="AP4" s="2" t="s">
        <v>148</v>
      </c>
      <c r="AQ4" s="2" t="s">
        <v>149</v>
      </c>
      <c r="AR4" s="2" t="s">
        <v>150</v>
      </c>
      <c r="AS4" s="2" t="s">
        <v>143</v>
      </c>
      <c r="AT4" s="2" t="s">
        <v>144</v>
      </c>
      <c r="AU4" s="274"/>
      <c r="AV4" s="2" t="s">
        <v>145</v>
      </c>
      <c r="AW4" s="2" t="s">
        <v>146</v>
      </c>
      <c r="AX4" s="274"/>
      <c r="AY4" s="2" t="s">
        <v>147</v>
      </c>
      <c r="AZ4" s="2" t="s">
        <v>148</v>
      </c>
      <c r="BA4" s="2" t="s">
        <v>149</v>
      </c>
      <c r="BB4" s="2" t="s">
        <v>151</v>
      </c>
      <c r="BC4" s="2" t="s">
        <v>143</v>
      </c>
      <c r="BD4" s="2" t="s">
        <v>144</v>
      </c>
      <c r="BE4" s="274"/>
      <c r="BF4" s="2" t="s">
        <v>145</v>
      </c>
      <c r="BG4" s="2" t="s">
        <v>146</v>
      </c>
      <c r="BH4" s="274"/>
      <c r="BI4" s="2" t="s">
        <v>147</v>
      </c>
      <c r="BJ4" s="2" t="s">
        <v>148</v>
      </c>
      <c r="BK4" s="2" t="s">
        <v>149</v>
      </c>
      <c r="BL4" s="2" t="s">
        <v>151</v>
      </c>
      <c r="BM4" s="2" t="s">
        <v>147</v>
      </c>
      <c r="BN4" s="2" t="s">
        <v>148</v>
      </c>
      <c r="BO4" s="2" t="s">
        <v>149</v>
      </c>
      <c r="BP4" s="275"/>
      <c r="BQ4" s="2" t="s">
        <v>143</v>
      </c>
      <c r="BR4" s="2" t="s">
        <v>144</v>
      </c>
      <c r="BS4" s="274"/>
      <c r="BT4" s="2" t="s">
        <v>145</v>
      </c>
      <c r="BU4" s="2" t="s">
        <v>146</v>
      </c>
      <c r="BV4" s="274"/>
      <c r="BW4" s="2" t="s">
        <v>147</v>
      </c>
      <c r="BX4" s="2" t="s">
        <v>148</v>
      </c>
      <c r="BY4" s="2" t="s">
        <v>149</v>
      </c>
      <c r="BZ4" s="2" t="s">
        <v>143</v>
      </c>
      <c r="CA4" s="2" t="s">
        <v>144</v>
      </c>
      <c r="CB4" s="274"/>
      <c r="CC4" s="2" t="s">
        <v>145</v>
      </c>
      <c r="CD4" s="2" t="s">
        <v>146</v>
      </c>
      <c r="CE4" s="274"/>
      <c r="CF4" s="2" t="s">
        <v>147</v>
      </c>
      <c r="CG4" s="2" t="s">
        <v>148</v>
      </c>
      <c r="CH4" s="2" t="s">
        <v>149</v>
      </c>
      <c r="CI4" s="2" t="s">
        <v>143</v>
      </c>
      <c r="CJ4" s="2" t="s">
        <v>144</v>
      </c>
      <c r="CK4" s="274"/>
      <c r="CL4" s="2" t="s">
        <v>145</v>
      </c>
      <c r="CM4" s="2" t="s">
        <v>146</v>
      </c>
      <c r="CN4" s="274"/>
      <c r="CO4" s="2" t="s">
        <v>147</v>
      </c>
      <c r="CP4" s="2" t="s">
        <v>148</v>
      </c>
      <c r="CQ4" s="2" t="s">
        <v>149</v>
      </c>
      <c r="CR4" s="2" t="s">
        <v>143</v>
      </c>
      <c r="CS4" s="2" t="s">
        <v>144</v>
      </c>
      <c r="CT4" s="274"/>
      <c r="CU4" s="2" t="s">
        <v>145</v>
      </c>
      <c r="CV4" s="2" t="s">
        <v>146</v>
      </c>
      <c r="CW4" s="274"/>
      <c r="CX4" s="2" t="s">
        <v>147</v>
      </c>
      <c r="CY4" s="2" t="s">
        <v>148</v>
      </c>
      <c r="CZ4" s="2" t="s">
        <v>149</v>
      </c>
      <c r="DA4" s="275"/>
      <c r="DB4" s="2" t="s">
        <v>147</v>
      </c>
      <c r="DC4" s="2" t="s">
        <v>148</v>
      </c>
      <c r="DD4" s="2" t="s">
        <v>149</v>
      </c>
      <c r="DE4" s="2" t="s">
        <v>143</v>
      </c>
      <c r="DF4" s="2" t="s">
        <v>144</v>
      </c>
      <c r="DG4" s="274"/>
      <c r="DH4" s="2" t="s">
        <v>145</v>
      </c>
      <c r="DI4" s="2" t="s">
        <v>146</v>
      </c>
      <c r="DJ4" s="274"/>
      <c r="DK4" s="2" t="s">
        <v>147</v>
      </c>
      <c r="DL4" s="2" t="s">
        <v>148</v>
      </c>
      <c r="DM4" s="2" t="s">
        <v>149</v>
      </c>
      <c r="DN4" s="2" t="s">
        <v>143</v>
      </c>
      <c r="DO4" s="2" t="s">
        <v>144</v>
      </c>
      <c r="DP4" s="274"/>
      <c r="DQ4" s="2" t="s">
        <v>145</v>
      </c>
      <c r="DR4" s="2" t="s">
        <v>146</v>
      </c>
      <c r="DS4" s="274"/>
      <c r="DT4" s="2" t="s">
        <v>147</v>
      </c>
      <c r="DU4" s="2" t="s">
        <v>148</v>
      </c>
      <c r="DV4" s="2" t="s">
        <v>149</v>
      </c>
      <c r="DW4" s="2" t="s">
        <v>143</v>
      </c>
      <c r="DX4" s="2" t="s">
        <v>144</v>
      </c>
      <c r="DY4" s="274"/>
      <c r="DZ4" s="2" t="s">
        <v>145</v>
      </c>
      <c r="EA4" s="2" t="s">
        <v>146</v>
      </c>
      <c r="EB4" s="274"/>
      <c r="EC4" s="2" t="s">
        <v>147</v>
      </c>
      <c r="ED4" s="2" t="s">
        <v>148</v>
      </c>
      <c r="EE4" s="2" t="s">
        <v>149</v>
      </c>
      <c r="EF4" s="2" t="s">
        <v>143</v>
      </c>
      <c r="EG4" s="2" t="s">
        <v>144</v>
      </c>
      <c r="EH4" s="274"/>
      <c r="EI4" s="2" t="s">
        <v>145</v>
      </c>
      <c r="EJ4" s="2" t="s">
        <v>146</v>
      </c>
      <c r="EK4" s="274"/>
      <c r="EL4" s="2" t="s">
        <v>147</v>
      </c>
      <c r="EM4" s="2" t="s">
        <v>148</v>
      </c>
      <c r="EN4" s="2" t="s">
        <v>149</v>
      </c>
      <c r="EO4" s="275"/>
      <c r="EP4" s="2" t="s">
        <v>143</v>
      </c>
      <c r="EQ4" s="2" t="s">
        <v>144</v>
      </c>
      <c r="ER4" s="274"/>
      <c r="ES4" s="2" t="s">
        <v>145</v>
      </c>
      <c r="ET4" s="2" t="s">
        <v>146</v>
      </c>
      <c r="EU4" s="274"/>
      <c r="EV4" s="2" t="s">
        <v>147</v>
      </c>
      <c r="EW4" s="2" t="s">
        <v>148</v>
      </c>
      <c r="EX4" s="2" t="s">
        <v>149</v>
      </c>
      <c r="EY4" s="2" t="s">
        <v>143</v>
      </c>
      <c r="EZ4" s="2" t="s">
        <v>144</v>
      </c>
      <c r="FA4" s="274"/>
      <c r="FB4" s="2" t="s">
        <v>145</v>
      </c>
      <c r="FC4" s="2" t="s">
        <v>146</v>
      </c>
      <c r="FD4" s="274"/>
      <c r="FE4" s="2" t="s">
        <v>147</v>
      </c>
      <c r="FF4" s="2" t="s">
        <v>148</v>
      </c>
      <c r="FG4" s="2" t="s">
        <v>149</v>
      </c>
      <c r="FH4" s="2" t="s">
        <v>143</v>
      </c>
      <c r="FI4" s="2" t="s">
        <v>144</v>
      </c>
      <c r="FJ4" s="274"/>
      <c r="FK4" s="2" t="s">
        <v>145</v>
      </c>
      <c r="FL4" s="2" t="s">
        <v>146</v>
      </c>
      <c r="FM4" s="274"/>
      <c r="FN4" s="2" t="s">
        <v>147</v>
      </c>
      <c r="FO4" s="2" t="s">
        <v>148</v>
      </c>
      <c r="FP4" s="2" t="s">
        <v>149</v>
      </c>
      <c r="FQ4" s="2" t="s">
        <v>143</v>
      </c>
      <c r="FR4" s="2" t="s">
        <v>144</v>
      </c>
      <c r="FS4" s="274"/>
      <c r="FT4" s="2" t="s">
        <v>145</v>
      </c>
      <c r="FU4" s="2" t="s">
        <v>146</v>
      </c>
      <c r="FV4" s="274"/>
      <c r="FW4" s="2" t="s">
        <v>147</v>
      </c>
      <c r="FX4" s="2" t="s">
        <v>148</v>
      </c>
      <c r="FY4" s="2" t="s">
        <v>149</v>
      </c>
      <c r="FZ4" s="275"/>
      <c r="GA4" s="2" t="s">
        <v>143</v>
      </c>
      <c r="GB4" s="2" t="s">
        <v>144</v>
      </c>
      <c r="GC4" s="274"/>
      <c r="GD4" s="2" t="s">
        <v>145</v>
      </c>
      <c r="GE4" s="2" t="s">
        <v>146</v>
      </c>
      <c r="GF4" s="274"/>
      <c r="GG4" s="2" t="s">
        <v>147</v>
      </c>
      <c r="GH4" s="2" t="s">
        <v>148</v>
      </c>
      <c r="GI4" s="2" t="s">
        <v>149</v>
      </c>
      <c r="GJ4" s="2" t="s">
        <v>143</v>
      </c>
      <c r="GK4" s="2" t="s">
        <v>144</v>
      </c>
      <c r="GL4" s="274"/>
      <c r="GM4" s="2" t="s">
        <v>145</v>
      </c>
      <c r="GN4" s="2" t="s">
        <v>146</v>
      </c>
      <c r="GO4" s="274"/>
      <c r="GP4" s="2" t="s">
        <v>147</v>
      </c>
      <c r="GQ4" s="2" t="s">
        <v>148</v>
      </c>
      <c r="GR4" s="2" t="s">
        <v>149</v>
      </c>
      <c r="GS4" s="2" t="s">
        <v>143</v>
      </c>
      <c r="GT4" s="2" t="s">
        <v>144</v>
      </c>
      <c r="GU4" s="274"/>
      <c r="GV4" s="2" t="s">
        <v>145</v>
      </c>
      <c r="GW4" s="2" t="s">
        <v>146</v>
      </c>
      <c r="GX4" s="274"/>
      <c r="GY4" s="2" t="s">
        <v>147</v>
      </c>
      <c r="GZ4" s="2" t="s">
        <v>148</v>
      </c>
      <c r="HA4" s="2" t="s">
        <v>149</v>
      </c>
      <c r="HB4" s="2" t="s">
        <v>143</v>
      </c>
      <c r="HC4" s="2" t="s">
        <v>144</v>
      </c>
      <c r="HD4" s="274"/>
      <c r="HE4" s="2" t="s">
        <v>145</v>
      </c>
      <c r="HF4" s="2" t="s">
        <v>146</v>
      </c>
      <c r="HG4" s="274"/>
      <c r="HH4" s="2" t="s">
        <v>147</v>
      </c>
      <c r="HI4" s="2" t="s">
        <v>148</v>
      </c>
      <c r="HJ4" s="2" t="s">
        <v>149</v>
      </c>
      <c r="HK4" s="275"/>
      <c r="HL4" s="2" t="s">
        <v>143</v>
      </c>
      <c r="HM4" s="2" t="s">
        <v>144</v>
      </c>
      <c r="HN4" s="274"/>
      <c r="HO4" s="2" t="s">
        <v>145</v>
      </c>
      <c r="HP4" s="2" t="s">
        <v>146</v>
      </c>
      <c r="HQ4" s="274"/>
      <c r="HR4" s="2" t="s">
        <v>147</v>
      </c>
      <c r="HS4" s="2" t="s">
        <v>148</v>
      </c>
      <c r="HT4" s="2" t="s">
        <v>149</v>
      </c>
      <c r="HU4" s="2" t="s">
        <v>143</v>
      </c>
      <c r="HV4" s="2" t="s">
        <v>144</v>
      </c>
      <c r="HW4" s="274"/>
      <c r="HX4" s="2" t="s">
        <v>145</v>
      </c>
      <c r="HY4" s="2" t="s">
        <v>146</v>
      </c>
      <c r="HZ4" s="274"/>
      <c r="IA4" s="2" t="s">
        <v>147</v>
      </c>
      <c r="IB4" s="2" t="s">
        <v>148</v>
      </c>
      <c r="IC4" s="2" t="s">
        <v>149</v>
      </c>
      <c r="ID4" s="2" t="s">
        <v>143</v>
      </c>
      <c r="IE4" s="2" t="s">
        <v>144</v>
      </c>
      <c r="IF4" s="274"/>
      <c r="IG4" s="2" t="s">
        <v>145</v>
      </c>
      <c r="IH4" s="2" t="s">
        <v>146</v>
      </c>
      <c r="II4" s="274"/>
      <c r="IJ4" s="2" t="s">
        <v>147</v>
      </c>
      <c r="IK4" s="2" t="s">
        <v>148</v>
      </c>
      <c r="IL4" s="2" t="s">
        <v>149</v>
      </c>
      <c r="IM4" s="2" t="s">
        <v>143</v>
      </c>
      <c r="IN4" s="2" t="s">
        <v>144</v>
      </c>
      <c r="IO4" s="274"/>
      <c r="IP4" s="2" t="s">
        <v>145</v>
      </c>
      <c r="IQ4" s="2" t="s">
        <v>146</v>
      </c>
      <c r="IR4" s="274"/>
      <c r="IS4" s="2" t="s">
        <v>147</v>
      </c>
      <c r="IT4" s="2" t="s">
        <v>148</v>
      </c>
      <c r="IU4" s="2" t="s">
        <v>149</v>
      </c>
      <c r="IV4" s="275"/>
      <c r="IW4" s="2" t="s">
        <v>147</v>
      </c>
      <c r="IX4" s="2" t="s">
        <v>148</v>
      </c>
      <c r="IY4" s="2" t="s">
        <v>149</v>
      </c>
      <c r="IZ4" s="2" t="s">
        <v>147</v>
      </c>
      <c r="JA4" s="2" t="s">
        <v>148</v>
      </c>
      <c r="JB4" s="2" t="s">
        <v>149</v>
      </c>
      <c r="JC4" s="2" t="s">
        <v>143</v>
      </c>
      <c r="JD4" s="2" t="s">
        <v>144</v>
      </c>
      <c r="JE4" s="274"/>
      <c r="JF4" s="2" t="s">
        <v>145</v>
      </c>
      <c r="JG4" s="2" t="s">
        <v>146</v>
      </c>
      <c r="JH4" s="274"/>
      <c r="JI4" s="2" t="s">
        <v>147</v>
      </c>
      <c r="JJ4" s="2" t="s">
        <v>148</v>
      </c>
      <c r="JK4" s="2" t="s">
        <v>149</v>
      </c>
      <c r="JL4" s="2" t="s">
        <v>143</v>
      </c>
      <c r="JM4" s="2" t="s">
        <v>144</v>
      </c>
      <c r="JN4" s="274"/>
      <c r="JO4" s="2" t="s">
        <v>145</v>
      </c>
      <c r="JP4" s="2" t="s">
        <v>146</v>
      </c>
      <c r="JQ4" s="274"/>
      <c r="JR4" s="2" t="s">
        <v>147</v>
      </c>
      <c r="JS4" s="2" t="s">
        <v>148</v>
      </c>
      <c r="JT4" s="2" t="s">
        <v>149</v>
      </c>
      <c r="JU4" s="2" t="s">
        <v>143</v>
      </c>
      <c r="JV4" s="2" t="s">
        <v>144</v>
      </c>
      <c r="JW4" s="274"/>
      <c r="JX4" s="2" t="s">
        <v>145</v>
      </c>
      <c r="JY4" s="2" t="s">
        <v>146</v>
      </c>
      <c r="JZ4" s="274"/>
      <c r="KA4" s="2" t="s">
        <v>147</v>
      </c>
      <c r="KB4" s="2" t="s">
        <v>148</v>
      </c>
      <c r="KC4" s="2" t="s">
        <v>149</v>
      </c>
      <c r="KD4" s="275"/>
      <c r="KE4" s="2" t="s">
        <v>143</v>
      </c>
      <c r="KF4" s="2" t="s">
        <v>144</v>
      </c>
      <c r="KG4" s="274"/>
      <c r="KH4" s="2" t="s">
        <v>145</v>
      </c>
      <c r="KI4" s="2" t="s">
        <v>146</v>
      </c>
      <c r="KJ4" s="274"/>
      <c r="KK4" s="2" t="s">
        <v>147</v>
      </c>
      <c r="KL4" s="2" t="s">
        <v>148</v>
      </c>
      <c r="KM4" s="2" t="s">
        <v>149</v>
      </c>
      <c r="KN4" s="2" t="s">
        <v>143</v>
      </c>
      <c r="KO4" s="2" t="s">
        <v>144</v>
      </c>
      <c r="KP4" s="274"/>
      <c r="KQ4" s="2" t="s">
        <v>145</v>
      </c>
      <c r="KR4" s="2" t="s">
        <v>146</v>
      </c>
      <c r="KS4" s="274"/>
      <c r="KT4" s="2" t="s">
        <v>147</v>
      </c>
      <c r="KU4" s="2" t="s">
        <v>148</v>
      </c>
      <c r="KV4" s="2" t="s">
        <v>149</v>
      </c>
      <c r="KW4" s="2" t="s">
        <v>143</v>
      </c>
      <c r="KX4" s="2" t="s">
        <v>144</v>
      </c>
      <c r="KY4" s="274"/>
      <c r="KZ4" s="2" t="s">
        <v>145</v>
      </c>
      <c r="LA4" s="2" t="s">
        <v>146</v>
      </c>
      <c r="LB4" s="274"/>
      <c r="LC4" s="2" t="s">
        <v>147</v>
      </c>
      <c r="LD4" s="2" t="s">
        <v>148</v>
      </c>
      <c r="LE4" s="2" t="s">
        <v>149</v>
      </c>
      <c r="LF4" s="2" t="s">
        <v>143</v>
      </c>
      <c r="LG4" s="2" t="s">
        <v>144</v>
      </c>
      <c r="LH4" s="274"/>
      <c r="LI4" s="2" t="s">
        <v>145</v>
      </c>
      <c r="LJ4" s="2" t="s">
        <v>146</v>
      </c>
      <c r="LK4" s="274"/>
      <c r="LL4" s="2" t="s">
        <v>147</v>
      </c>
      <c r="LM4" s="2" t="s">
        <v>148</v>
      </c>
      <c r="LN4" s="2" t="s">
        <v>149</v>
      </c>
      <c r="LO4" s="275"/>
      <c r="LP4" s="2" t="s">
        <v>147</v>
      </c>
      <c r="LQ4" s="2" t="s">
        <v>148</v>
      </c>
      <c r="LR4" s="2" t="s">
        <v>149</v>
      </c>
      <c r="LS4" s="2" t="s">
        <v>143</v>
      </c>
      <c r="LT4" s="2" t="s">
        <v>144</v>
      </c>
      <c r="LU4" s="274"/>
      <c r="LV4" s="2" t="s">
        <v>145</v>
      </c>
      <c r="LW4" s="2" t="s">
        <v>146</v>
      </c>
      <c r="LX4" s="274"/>
      <c r="LY4" s="2" t="s">
        <v>147</v>
      </c>
      <c r="LZ4" s="2" t="s">
        <v>148</v>
      </c>
      <c r="MA4" s="2" t="s">
        <v>149</v>
      </c>
      <c r="MB4" s="2" t="s">
        <v>147</v>
      </c>
      <c r="MC4" s="2" t="s">
        <v>148</v>
      </c>
      <c r="MD4" s="2" t="s">
        <v>149</v>
      </c>
      <c r="ME4" s="2" t="s">
        <v>147</v>
      </c>
      <c r="MF4" s="2" t="s">
        <v>148</v>
      </c>
      <c r="MG4" s="2" t="s">
        <v>149</v>
      </c>
      <c r="MH4" s="2" t="s">
        <v>143</v>
      </c>
      <c r="MI4" s="2" t="s">
        <v>144</v>
      </c>
      <c r="MJ4" s="274"/>
      <c r="MK4" s="2" t="s">
        <v>145</v>
      </c>
      <c r="ML4" s="2" t="s">
        <v>146</v>
      </c>
      <c r="MM4" s="274"/>
      <c r="MN4" s="2" t="s">
        <v>147</v>
      </c>
      <c r="MO4" s="2" t="s">
        <v>148</v>
      </c>
      <c r="MP4" s="2" t="s">
        <v>149</v>
      </c>
      <c r="MQ4" s="2" t="s">
        <v>147</v>
      </c>
      <c r="MR4" s="2" t="s">
        <v>148</v>
      </c>
      <c r="MS4" s="2" t="s">
        <v>149</v>
      </c>
      <c r="MT4" s="275"/>
      <c r="MU4" s="2" t="s">
        <v>152</v>
      </c>
      <c r="MV4" s="2" t="s">
        <v>153</v>
      </c>
      <c r="MW4" s="2" t="s">
        <v>154</v>
      </c>
      <c r="MX4" s="2" t="s">
        <v>155</v>
      </c>
      <c r="MY4" s="2" t="s">
        <v>152</v>
      </c>
      <c r="MZ4" s="2" t="s">
        <v>153</v>
      </c>
      <c r="NA4" s="2" t="s">
        <v>154</v>
      </c>
      <c r="NB4" s="2" t="s">
        <v>155</v>
      </c>
      <c r="NC4" s="273"/>
      <c r="ND4" s="275"/>
      <c r="NE4" s="273"/>
      <c r="NF4" s="273"/>
      <c r="NG4" s="273"/>
      <c r="NH4" s="273"/>
      <c r="NI4" s="273"/>
      <c r="NJ4" s="302"/>
      <c r="NK4" s="285"/>
      <c r="NL4" s="286"/>
      <c r="NM4" s="3" t="s">
        <v>156</v>
      </c>
      <c r="NN4" s="3" t="s">
        <v>157</v>
      </c>
      <c r="NO4" s="286"/>
      <c r="NP4" s="286"/>
      <c r="NQ4" s="286"/>
      <c r="NR4" s="285"/>
      <c r="NS4" s="285"/>
      <c r="NT4" s="4" t="s">
        <v>158</v>
      </c>
      <c r="NU4" s="4" t="s">
        <v>159</v>
      </c>
      <c r="NV4" s="4" t="s">
        <v>160</v>
      </c>
      <c r="NW4" s="5" t="s">
        <v>158</v>
      </c>
      <c r="NX4" s="5" t="s">
        <v>159</v>
      </c>
      <c r="NY4" s="5" t="s">
        <v>160</v>
      </c>
      <c r="NZ4" s="4" t="s">
        <v>158</v>
      </c>
      <c r="OA4" s="4" t="s">
        <v>159</v>
      </c>
      <c r="OB4" s="4" t="s">
        <v>160</v>
      </c>
      <c r="OC4" s="4" t="s">
        <v>158</v>
      </c>
      <c r="OD4" s="4" t="s">
        <v>159</v>
      </c>
      <c r="OE4" s="4" t="s">
        <v>160</v>
      </c>
      <c r="OF4" s="4" t="s">
        <v>158</v>
      </c>
      <c r="OG4" s="4" t="s">
        <v>159</v>
      </c>
      <c r="OH4" s="4" t="s">
        <v>160</v>
      </c>
      <c r="OI4" s="272"/>
      <c r="OJ4" s="272"/>
      <c r="OK4" s="272"/>
      <c r="OL4" s="272"/>
      <c r="OM4" s="272"/>
      <c r="ON4" s="272"/>
      <c r="OO4" s="272"/>
      <c r="OP4" s="272"/>
      <c r="OQ4" s="272"/>
      <c r="OR4" s="272"/>
      <c r="OS4" s="286"/>
      <c r="OT4" s="286"/>
      <c r="OU4" s="3" t="s">
        <v>161</v>
      </c>
      <c r="OV4" s="3" t="s">
        <v>157</v>
      </c>
      <c r="OW4" s="4" t="s">
        <v>162</v>
      </c>
      <c r="OX4" s="4" t="s">
        <v>163</v>
      </c>
      <c r="OY4" s="4" t="s">
        <v>164</v>
      </c>
      <c r="OZ4" s="4" t="s">
        <v>165</v>
      </c>
      <c r="PA4" s="4" t="s">
        <v>166</v>
      </c>
      <c r="PB4" s="4" t="s">
        <v>167</v>
      </c>
      <c r="PC4" s="4" t="s">
        <v>168</v>
      </c>
      <c r="PD4" s="4" t="s">
        <v>169</v>
      </c>
      <c r="PE4" s="4" t="s">
        <v>170</v>
      </c>
      <c r="PF4" s="4" t="s">
        <v>171</v>
      </c>
      <c r="PG4" s="4" t="s">
        <v>172</v>
      </c>
      <c r="PH4" s="6" t="s">
        <v>173</v>
      </c>
      <c r="PI4" s="4" t="s">
        <v>174</v>
      </c>
      <c r="PJ4" s="7" t="s">
        <v>175</v>
      </c>
      <c r="PK4" s="4" t="s">
        <v>176</v>
      </c>
      <c r="PL4" s="8" t="s">
        <v>177</v>
      </c>
      <c r="PM4" s="300"/>
      <c r="PN4" s="285"/>
      <c r="PO4" s="285"/>
      <c r="PP4" s="9" t="s">
        <v>178</v>
      </c>
      <c r="PQ4" s="9" t="s">
        <v>179</v>
      </c>
      <c r="PR4" s="10" t="s">
        <v>180</v>
      </c>
      <c r="PS4" s="9" t="s">
        <v>181</v>
      </c>
      <c r="PT4" s="9" t="s">
        <v>178</v>
      </c>
      <c r="PU4" s="9" t="s">
        <v>182</v>
      </c>
      <c r="PV4" s="9" t="s">
        <v>183</v>
      </c>
      <c r="PW4" s="9" t="s">
        <v>184</v>
      </c>
      <c r="PX4" s="10" t="s">
        <v>185</v>
      </c>
      <c r="PY4" s="10" t="s">
        <v>186</v>
      </c>
      <c r="PZ4" s="10" t="s">
        <v>187</v>
      </c>
      <c r="QA4" s="5" t="s">
        <v>188</v>
      </c>
      <c r="QB4" s="5" t="s">
        <v>189</v>
      </c>
      <c r="QC4" s="286"/>
      <c r="QD4" s="286"/>
      <c r="QE4" s="285"/>
      <c r="QF4" s="289"/>
      <c r="QG4" s="4" t="s">
        <v>190</v>
      </c>
      <c r="QH4" s="4" t="s">
        <v>191</v>
      </c>
      <c r="QI4" s="4" t="s">
        <v>192</v>
      </c>
      <c r="QJ4" s="4" t="s">
        <v>193</v>
      </c>
      <c r="QK4" s="4" t="s">
        <v>194</v>
      </c>
      <c r="QL4" s="290"/>
      <c r="QM4" s="272"/>
      <c r="QN4" s="272"/>
      <c r="QO4" s="5" t="s">
        <v>195</v>
      </c>
      <c r="QP4" s="5" t="s">
        <v>196</v>
      </c>
      <c r="QQ4" s="5" t="s">
        <v>197</v>
      </c>
      <c r="QR4" s="11" t="s">
        <v>198</v>
      </c>
      <c r="QS4" s="5" t="s">
        <v>199</v>
      </c>
      <c r="QT4" s="5" t="s">
        <v>200</v>
      </c>
      <c r="QU4" s="2" t="s">
        <v>201</v>
      </c>
      <c r="QV4" s="2" t="s">
        <v>202</v>
      </c>
      <c r="QW4" s="2" t="s">
        <v>203</v>
      </c>
      <c r="QX4" s="2" t="s">
        <v>204</v>
      </c>
      <c r="QY4" s="272"/>
      <c r="QZ4" s="272"/>
      <c r="RA4" s="5" t="s">
        <v>195</v>
      </c>
      <c r="RB4" s="5" t="s">
        <v>196</v>
      </c>
      <c r="RC4" s="5" t="s">
        <v>197</v>
      </c>
      <c r="RD4" s="11" t="s">
        <v>198</v>
      </c>
      <c r="RE4" s="5" t="s">
        <v>199</v>
      </c>
      <c r="RF4" s="5" t="s">
        <v>200</v>
      </c>
      <c r="RG4" s="2" t="s">
        <v>201</v>
      </c>
      <c r="RH4" s="2" t="s">
        <v>202</v>
      </c>
      <c r="RI4" s="2" t="s">
        <v>203</v>
      </c>
      <c r="RJ4" s="2" t="s">
        <v>204</v>
      </c>
      <c r="RK4" s="272"/>
      <c r="RL4" s="272"/>
      <c r="RM4" s="272"/>
      <c r="RN4" s="272"/>
      <c r="RO4" s="272"/>
      <c r="RP4" s="272"/>
      <c r="RQ4" s="272"/>
      <c r="RR4" s="272"/>
      <c r="RS4" s="272"/>
      <c r="RT4" s="272"/>
      <c r="RU4" s="272"/>
      <c r="RV4" s="272"/>
      <c r="RW4" s="272"/>
      <c r="RX4" s="272"/>
      <c r="RY4" s="272"/>
      <c r="RZ4" s="272"/>
      <c r="SA4" s="272"/>
      <c r="SB4" s="272"/>
      <c r="SC4" s="273"/>
      <c r="SD4" s="285"/>
      <c r="SE4" s="285"/>
      <c r="SF4" s="285"/>
      <c r="SG4" s="285"/>
      <c r="SH4" s="285"/>
      <c r="SI4" s="285"/>
      <c r="SJ4" s="270"/>
      <c r="SK4" s="270"/>
      <c r="SL4" s="270"/>
      <c r="SM4" s="270"/>
      <c r="SN4" s="270"/>
      <c r="SO4" s="270"/>
      <c r="SP4" s="270"/>
      <c r="SQ4" s="270"/>
      <c r="SR4" s="270"/>
    </row>
    <row r="5" spans="1:512" ht="12.75" x14ac:dyDescent="0.2">
      <c r="A5" s="113" t="s">
        <v>241</v>
      </c>
      <c r="B5" s="17" t="s">
        <v>242</v>
      </c>
      <c r="C5" s="55" t="s">
        <v>243</v>
      </c>
      <c r="D5" s="17"/>
      <c r="E5" s="37" t="s">
        <v>244</v>
      </c>
      <c r="F5" s="37" t="s">
        <v>245</v>
      </c>
      <c r="G5" s="67">
        <v>41486</v>
      </c>
      <c r="H5" s="57">
        <v>150</v>
      </c>
      <c r="I5" s="57">
        <v>1500</v>
      </c>
      <c r="J5" s="57">
        <v>76</v>
      </c>
      <c r="K5" s="53">
        <v>13</v>
      </c>
      <c r="L5" s="53"/>
      <c r="M5" s="53"/>
      <c r="N5" s="53"/>
      <c r="O5" s="64"/>
      <c r="P5" s="53"/>
      <c r="Q5" s="53"/>
      <c r="R5" s="53"/>
      <c r="S5" s="53"/>
      <c r="T5" s="53"/>
      <c r="U5" s="53"/>
      <c r="V5" s="53">
        <f>I5*0.03*0.5</f>
        <v>22.5</v>
      </c>
      <c r="W5" s="17" t="s">
        <v>205</v>
      </c>
      <c r="X5" s="17">
        <v>20</v>
      </c>
      <c r="Y5" s="17"/>
      <c r="Z5" s="27"/>
      <c r="AA5" s="17" t="s">
        <v>206</v>
      </c>
      <c r="AB5" s="27">
        <f>(AC5+AD5+AE5+AF5)/V5*100</f>
        <v>0</v>
      </c>
      <c r="AC5" s="85"/>
      <c r="AD5" s="86"/>
      <c r="AE5" s="86"/>
      <c r="AF5" s="30"/>
      <c r="AG5" s="55" t="s">
        <v>243</v>
      </c>
      <c r="AH5" s="53">
        <f>I5*0.03*0.5</f>
        <v>22.5</v>
      </c>
      <c r="AI5" s="17" t="s">
        <v>205</v>
      </c>
      <c r="AJ5" s="17">
        <v>20</v>
      </c>
      <c r="AK5" s="17">
        <v>0.3</v>
      </c>
      <c r="AL5" s="27">
        <f>AJ5*AK5</f>
        <v>6</v>
      </c>
      <c r="AM5" s="17" t="s">
        <v>206</v>
      </c>
      <c r="AN5" s="20">
        <f>(AO5+AP5+AQ5+AR5)/AH5*100</f>
        <v>0</v>
      </c>
      <c r="AO5" s="102"/>
      <c r="AP5" s="102"/>
      <c r="AQ5" s="102"/>
      <c r="AR5" s="53"/>
      <c r="AS5" s="17" t="s">
        <v>207</v>
      </c>
      <c r="AT5" s="64">
        <v>1</v>
      </c>
      <c r="AU5" s="17"/>
      <c r="AV5" s="17"/>
      <c r="AW5" s="17">
        <v>1</v>
      </c>
      <c r="AX5" s="20">
        <f t="shared" ref="AX5:AX11" si="0">(AY5+AZ5+BA5+BB5)/I5*100</f>
        <v>0</v>
      </c>
      <c r="AY5" s="108"/>
      <c r="AZ5" s="108"/>
      <c r="BA5" s="108"/>
      <c r="BB5" s="17"/>
      <c r="BC5" s="53" t="s">
        <v>207</v>
      </c>
      <c r="BD5" s="27">
        <v>1.25</v>
      </c>
      <c r="BE5" s="53"/>
      <c r="BF5" s="53"/>
      <c r="BG5" s="53">
        <v>1</v>
      </c>
      <c r="BH5" s="20">
        <f t="shared" ref="BH5:BH11" si="1">(BI5+BJ5+BK5+BL5)/I5*100</f>
        <v>0</v>
      </c>
      <c r="BI5" s="98"/>
      <c r="BJ5" s="98"/>
      <c r="BK5" s="98"/>
      <c r="BL5" s="75"/>
      <c r="BM5" s="53"/>
      <c r="BN5" s="53"/>
      <c r="BO5" s="53"/>
      <c r="BP5" s="55" t="s">
        <v>243</v>
      </c>
      <c r="BQ5" s="17"/>
      <c r="BR5" s="17"/>
      <c r="BS5" s="17"/>
      <c r="BT5" s="17"/>
      <c r="BU5" s="17"/>
      <c r="BV5" s="53"/>
      <c r="BW5" s="53"/>
      <c r="BX5" s="53"/>
      <c r="BY5" s="53"/>
      <c r="BZ5" s="53"/>
      <c r="CA5" s="53"/>
      <c r="CB5" s="53"/>
      <c r="CC5" s="53"/>
      <c r="CD5" s="53"/>
      <c r="CE5" s="17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17" t="s">
        <v>205</v>
      </c>
      <c r="CS5" s="19">
        <v>0.8</v>
      </c>
      <c r="CT5" s="17">
        <v>0.3</v>
      </c>
      <c r="CU5" s="27">
        <f t="shared" ref="CU5:CU11" si="2">CS5*CT5</f>
        <v>0.24</v>
      </c>
      <c r="CV5" s="17" t="s">
        <v>206</v>
      </c>
      <c r="CW5" s="27">
        <f t="shared" ref="CW5:CW11" si="3">(CX5+CY5+CZ5)/I5*100</f>
        <v>0.26666666666666666</v>
      </c>
      <c r="CX5" s="101">
        <v>3</v>
      </c>
      <c r="CY5" s="101">
        <v>1</v>
      </c>
      <c r="CZ5" s="101"/>
      <c r="DA5" s="55" t="s">
        <v>243</v>
      </c>
      <c r="DB5" s="53"/>
      <c r="DC5" s="53"/>
      <c r="DD5" s="53"/>
      <c r="DE5" s="17" t="s">
        <v>205</v>
      </c>
      <c r="DF5" s="19">
        <v>2.5</v>
      </c>
      <c r="DG5" s="17">
        <v>0.3</v>
      </c>
      <c r="DH5" s="20">
        <f t="shared" ref="DH5:DH11" si="4">DF5*DG5</f>
        <v>0.75</v>
      </c>
      <c r="DI5" s="16" t="s">
        <v>206</v>
      </c>
      <c r="DJ5" s="20">
        <f t="shared" ref="DJ5:DJ11" si="5">(DK5+DL5+DM5)/I5*100</f>
        <v>20.466666666666665</v>
      </c>
      <c r="DK5" s="115">
        <v>78</v>
      </c>
      <c r="DL5" s="115">
        <v>11</v>
      </c>
      <c r="DM5" s="115">
        <v>218</v>
      </c>
      <c r="DN5" s="53"/>
      <c r="DO5" s="53"/>
      <c r="DP5" s="53"/>
      <c r="DQ5" s="53"/>
      <c r="DR5" s="53"/>
      <c r="DS5" s="17"/>
      <c r="DT5" s="53"/>
      <c r="DU5" s="53"/>
      <c r="DV5" s="53"/>
      <c r="DW5" s="17" t="s">
        <v>194</v>
      </c>
      <c r="DX5" s="64">
        <v>1</v>
      </c>
      <c r="DY5" s="17">
        <v>0.3</v>
      </c>
      <c r="DZ5" s="20">
        <f t="shared" ref="DZ5:DZ11" si="6">DX5*DY5</f>
        <v>0.3</v>
      </c>
      <c r="EA5" s="17" t="s">
        <v>206</v>
      </c>
      <c r="EB5" s="20">
        <f t="shared" ref="EB5:EB11" si="7">(EC5+ED5+EE5)/I5*100</f>
        <v>0.13333333333333333</v>
      </c>
      <c r="EC5" s="103">
        <v>2</v>
      </c>
      <c r="ED5" s="103"/>
      <c r="EE5" s="103"/>
      <c r="EF5" s="17" t="s">
        <v>205</v>
      </c>
      <c r="EG5" s="17">
        <v>0.4</v>
      </c>
      <c r="EH5" s="17"/>
      <c r="EI5" s="20"/>
      <c r="EJ5" s="17">
        <v>1</v>
      </c>
      <c r="EK5" s="20">
        <f t="shared" ref="EK5:EK11" si="8">(EL5+EM5+EN5)/I5*100</f>
        <v>0</v>
      </c>
      <c r="EL5" s="25"/>
      <c r="EM5" s="26"/>
      <c r="EN5" s="25"/>
      <c r="EO5" s="55" t="s">
        <v>243</v>
      </c>
      <c r="EP5" s="16" t="s">
        <v>194</v>
      </c>
      <c r="EQ5" s="19">
        <v>1.6</v>
      </c>
      <c r="ER5" s="17">
        <v>0.3</v>
      </c>
      <c r="ES5" s="20">
        <f t="shared" ref="ES5:ES11" si="9">EQ5*ER5</f>
        <v>0.48</v>
      </c>
      <c r="ET5" s="16" t="s">
        <v>206</v>
      </c>
      <c r="EU5" s="27">
        <f t="shared" ref="EU5:EU11" si="10">(EV5+EW5+EX5)/I5*100</f>
        <v>1.2</v>
      </c>
      <c r="EV5" s="115">
        <v>16</v>
      </c>
      <c r="EW5" s="115"/>
      <c r="EX5" s="115">
        <v>2</v>
      </c>
      <c r="EY5" s="53"/>
      <c r="EZ5" s="53"/>
      <c r="FA5" s="53"/>
      <c r="FB5" s="53"/>
      <c r="FC5" s="53"/>
      <c r="FD5" s="53"/>
      <c r="FE5" s="53"/>
      <c r="FF5" s="53"/>
      <c r="FG5" s="53"/>
      <c r="FH5" s="16" t="s">
        <v>205</v>
      </c>
      <c r="FI5" s="19">
        <v>4</v>
      </c>
      <c r="FJ5" s="17">
        <v>0.3</v>
      </c>
      <c r="FK5" s="20">
        <f>FI5*FJ5</f>
        <v>1.2</v>
      </c>
      <c r="FL5" s="16" t="s">
        <v>206</v>
      </c>
      <c r="FM5" s="27">
        <f t="shared" ref="FM5:FM11" si="11">(FN5+FO5+FP5)/I5*100</f>
        <v>3.9333333333333331</v>
      </c>
      <c r="FN5" s="115">
        <v>31</v>
      </c>
      <c r="FO5" s="115">
        <v>26</v>
      </c>
      <c r="FP5" s="115">
        <v>2</v>
      </c>
      <c r="FQ5" s="53"/>
      <c r="FR5" s="53"/>
      <c r="FS5" s="53"/>
      <c r="FT5" s="53"/>
      <c r="FU5" s="53"/>
      <c r="FV5" s="17"/>
      <c r="FW5" s="53"/>
      <c r="FX5" s="53"/>
      <c r="FY5" s="53"/>
      <c r="FZ5" s="55" t="s">
        <v>243</v>
      </c>
      <c r="GA5" s="53"/>
      <c r="GB5" s="53"/>
      <c r="GC5" s="53"/>
      <c r="GD5" s="53"/>
      <c r="GE5" s="53"/>
      <c r="GF5" s="17"/>
      <c r="GG5" s="53"/>
      <c r="GH5" s="53"/>
      <c r="GI5" s="53"/>
      <c r="GJ5" s="17" t="s">
        <v>205</v>
      </c>
      <c r="GK5" s="19">
        <v>1</v>
      </c>
      <c r="GL5" s="19">
        <v>0.3</v>
      </c>
      <c r="GM5" s="20">
        <f t="shared" ref="GM5:GM11" si="12">GK5*GL5</f>
        <v>0.3</v>
      </c>
      <c r="GN5" s="17" t="s">
        <v>206</v>
      </c>
      <c r="GO5" s="20">
        <f t="shared" ref="GO5:GO11" si="13">(GP5+GQ5+GR5)/I5*100</f>
        <v>0.93333333333333346</v>
      </c>
      <c r="GP5" s="115"/>
      <c r="GQ5" s="115">
        <v>4</v>
      </c>
      <c r="GR5" s="115">
        <v>10</v>
      </c>
      <c r="GS5" s="17" t="s">
        <v>205</v>
      </c>
      <c r="GT5" s="19">
        <v>3</v>
      </c>
      <c r="GU5" s="19">
        <v>0.2</v>
      </c>
      <c r="GV5" s="20">
        <f>GT5*GU5</f>
        <v>0.60000000000000009</v>
      </c>
      <c r="GW5" s="17" t="s">
        <v>206</v>
      </c>
      <c r="GX5" s="20">
        <f t="shared" ref="GX5:GX11" si="14">(GY5+GZ5+HA5)/I5*100</f>
        <v>0.53333333333333333</v>
      </c>
      <c r="GY5" s="111"/>
      <c r="GZ5" s="111">
        <v>7</v>
      </c>
      <c r="HA5" s="111">
        <v>1</v>
      </c>
      <c r="HB5" s="53" t="s">
        <v>194</v>
      </c>
      <c r="HC5" s="19">
        <v>4</v>
      </c>
      <c r="HD5" s="19">
        <v>0.3</v>
      </c>
      <c r="HE5" s="20">
        <f t="shared" ref="HE5:HE10" si="15">HC5*HD5</f>
        <v>1.2</v>
      </c>
      <c r="HF5" s="17" t="s">
        <v>206</v>
      </c>
      <c r="HG5" s="20">
        <f t="shared" ref="HG5:HG11" si="16">(HH5+HI5+HJ5)/I5*100</f>
        <v>8.1333333333333329</v>
      </c>
      <c r="HH5" s="110">
        <v>16</v>
      </c>
      <c r="HI5" s="110">
        <v>7</v>
      </c>
      <c r="HJ5" s="110">
        <v>99</v>
      </c>
      <c r="HK5" s="55" t="s">
        <v>243</v>
      </c>
      <c r="HL5" s="53" t="s">
        <v>208</v>
      </c>
      <c r="HM5" s="53" t="s">
        <v>208</v>
      </c>
      <c r="HN5" s="53" t="s">
        <v>208</v>
      </c>
      <c r="HO5" s="53" t="s">
        <v>208</v>
      </c>
      <c r="HP5" s="53" t="s">
        <v>208</v>
      </c>
      <c r="HQ5" s="20"/>
      <c r="HR5" s="53"/>
      <c r="HS5" s="53"/>
      <c r="HT5" s="53"/>
      <c r="HU5" s="53"/>
      <c r="HV5" s="53"/>
      <c r="HW5" s="53"/>
      <c r="HX5" s="53"/>
      <c r="HY5" s="53"/>
      <c r="HZ5" s="17"/>
      <c r="IA5" s="53"/>
      <c r="IB5" s="53"/>
      <c r="IC5" s="53"/>
      <c r="ID5" s="53" t="s">
        <v>194</v>
      </c>
      <c r="IE5" s="19">
        <v>1</v>
      </c>
      <c r="IF5" s="53"/>
      <c r="IG5" s="53"/>
      <c r="IH5" s="53">
        <v>1</v>
      </c>
      <c r="II5" s="20">
        <f t="shared" ref="II5:II11" si="17">(IJ5+IK5+IL5)/I5*100</f>
        <v>0</v>
      </c>
      <c r="IJ5" s="107"/>
      <c r="IK5" s="107"/>
      <c r="IL5" s="107"/>
      <c r="IM5" s="53"/>
      <c r="IN5" s="53"/>
      <c r="IO5" s="53"/>
      <c r="IP5" s="53"/>
      <c r="IQ5" s="53"/>
      <c r="IR5" s="17"/>
      <c r="IS5" s="53"/>
      <c r="IT5" s="53"/>
      <c r="IU5" s="53"/>
      <c r="IV5" s="55" t="s">
        <v>243</v>
      </c>
      <c r="IW5" s="53"/>
      <c r="IX5" s="53"/>
      <c r="IY5" s="53"/>
      <c r="IZ5" s="53"/>
      <c r="JA5" s="53"/>
      <c r="JB5" s="53"/>
      <c r="JC5" s="17" t="s">
        <v>205</v>
      </c>
      <c r="JD5" s="64">
        <v>1</v>
      </c>
      <c r="JE5" s="19">
        <v>0.3</v>
      </c>
      <c r="JF5" s="20">
        <f>JD5*JE5</f>
        <v>0.3</v>
      </c>
      <c r="JG5" s="17" t="s">
        <v>206</v>
      </c>
      <c r="JH5" s="20">
        <f t="shared" ref="JH5:JH11" si="18">(JI5+JJ5+JK5)/I5*100</f>
        <v>6.6666666666666666E-2</v>
      </c>
      <c r="JI5" s="111"/>
      <c r="JJ5" s="111">
        <v>1</v>
      </c>
      <c r="JK5" s="111"/>
      <c r="JL5" s="53"/>
      <c r="JM5" s="53"/>
      <c r="JN5" s="53"/>
      <c r="JO5" s="53"/>
      <c r="JP5" s="53"/>
      <c r="JQ5" s="20"/>
      <c r="JR5" s="53"/>
      <c r="JS5" s="53"/>
      <c r="JT5" s="53"/>
      <c r="JU5" s="17" t="s">
        <v>205</v>
      </c>
      <c r="JV5" s="19">
        <v>3</v>
      </c>
      <c r="JW5" s="19">
        <v>0.3</v>
      </c>
      <c r="JX5" s="20">
        <f t="shared" ref="JX5:JX11" si="19">JV5*JW5</f>
        <v>0.89999999999999991</v>
      </c>
      <c r="JY5" s="16" t="s">
        <v>206</v>
      </c>
      <c r="JZ5" s="20">
        <f t="shared" ref="JZ5:JZ11" si="20">(KA5+KB5+KC5)/I5*100</f>
        <v>0.73333333333333328</v>
      </c>
      <c r="KA5" s="100">
        <v>5</v>
      </c>
      <c r="KB5" s="100">
        <v>4</v>
      </c>
      <c r="KC5" s="100">
        <v>2</v>
      </c>
      <c r="KD5" s="55" t="s">
        <v>243</v>
      </c>
      <c r="KE5" s="61" t="s">
        <v>194</v>
      </c>
      <c r="KF5" s="19">
        <v>1</v>
      </c>
      <c r="KG5" s="19">
        <v>0.3</v>
      </c>
      <c r="KH5" s="20">
        <f>KF5*KG5</f>
        <v>0.3</v>
      </c>
      <c r="KI5" s="17" t="s">
        <v>206</v>
      </c>
      <c r="KJ5" s="20">
        <f t="shared" ref="KJ5:KJ11" si="21">(KK5+KL5+KM5)/I5*100</f>
        <v>0.13333333333333333</v>
      </c>
      <c r="KK5" s="111"/>
      <c r="KL5" s="111"/>
      <c r="KM5" s="111">
        <v>2</v>
      </c>
      <c r="KN5" s="53"/>
      <c r="KO5" s="53"/>
      <c r="KP5" s="53"/>
      <c r="KQ5" s="53"/>
      <c r="KR5" s="53"/>
      <c r="KS5" s="20"/>
      <c r="KT5" s="53"/>
      <c r="KU5" s="53"/>
      <c r="KV5" s="53"/>
      <c r="KW5" s="53"/>
      <c r="KX5" s="53"/>
      <c r="KY5" s="53"/>
      <c r="KZ5" s="53"/>
      <c r="LA5" s="53"/>
      <c r="LB5" s="20"/>
      <c r="LC5" s="53"/>
      <c r="LD5" s="53"/>
      <c r="LE5" s="53"/>
      <c r="LF5" s="61" t="s">
        <v>205</v>
      </c>
      <c r="LG5" s="19">
        <v>1</v>
      </c>
      <c r="LH5" s="19">
        <v>0.2</v>
      </c>
      <c r="LI5" s="20">
        <f t="shared" ref="LI5:LI11" si="22">LG5*LH5</f>
        <v>0.2</v>
      </c>
      <c r="LJ5" s="16" t="s">
        <v>206</v>
      </c>
      <c r="LK5" s="20">
        <f t="shared" ref="LK5:LK11" si="23">(LL5+LM5+LN5)/I5*100</f>
        <v>0.33333333333333337</v>
      </c>
      <c r="LL5" s="115"/>
      <c r="LM5" s="115">
        <v>1</v>
      </c>
      <c r="LN5" s="115">
        <v>4</v>
      </c>
      <c r="LO5" s="55" t="s">
        <v>243</v>
      </c>
      <c r="LP5" s="53"/>
      <c r="LQ5" s="53"/>
      <c r="LR5" s="53"/>
      <c r="LS5" s="53" t="s">
        <v>208</v>
      </c>
      <c r="LT5" s="53" t="s">
        <v>208</v>
      </c>
      <c r="LU5" s="53" t="s">
        <v>208</v>
      </c>
      <c r="LV5" s="53" t="s">
        <v>208</v>
      </c>
      <c r="LW5" s="53" t="s">
        <v>208</v>
      </c>
      <c r="LX5" s="20"/>
      <c r="LY5" s="53"/>
      <c r="LZ5" s="53"/>
      <c r="MA5" s="53"/>
      <c r="MB5" s="53"/>
      <c r="MC5" s="53"/>
      <c r="MD5" s="53"/>
      <c r="ME5" s="53"/>
      <c r="MF5" s="53"/>
      <c r="MG5" s="53"/>
      <c r="MH5" s="17" t="s">
        <v>205</v>
      </c>
      <c r="MI5" s="19">
        <v>3</v>
      </c>
      <c r="MJ5" s="19">
        <v>0.3</v>
      </c>
      <c r="MK5" s="20">
        <f t="shared" ref="MK5:MK11" si="24">MI5*MJ5</f>
        <v>0.89999999999999991</v>
      </c>
      <c r="ML5" s="16" t="s">
        <v>206</v>
      </c>
      <c r="MM5" s="20">
        <f t="shared" ref="MM5:MM11" si="25">(MN5+MO5+MP5)/I5*100</f>
        <v>0.46666666666666673</v>
      </c>
      <c r="MN5" s="112">
        <v>2</v>
      </c>
      <c r="MO5" s="112">
        <v>3</v>
      </c>
      <c r="MP5" s="112">
        <v>2</v>
      </c>
      <c r="MQ5" s="53"/>
      <c r="MR5" s="53"/>
      <c r="MS5" s="53"/>
      <c r="MT5" s="55" t="s">
        <v>243</v>
      </c>
      <c r="MU5" s="17">
        <v>1</v>
      </c>
      <c r="MV5" s="17">
        <v>2</v>
      </c>
      <c r="MW5" s="17">
        <v>1</v>
      </c>
      <c r="MX5" s="17">
        <v>2</v>
      </c>
      <c r="MY5" s="17">
        <v>6</v>
      </c>
      <c r="MZ5" s="17">
        <v>4</v>
      </c>
      <c r="NA5" s="17">
        <v>2</v>
      </c>
      <c r="NB5" s="17">
        <v>2</v>
      </c>
      <c r="NC5" s="31">
        <f t="shared" ref="NC5:NC11" si="26">(MU5*2+MV5-MW5-MX5*2+MY5+MZ5*0.5-NA5*0.5-NB5)/SUM(MU5:NB5)</f>
        <v>0.2</v>
      </c>
      <c r="ND5" s="87" t="s">
        <v>209</v>
      </c>
      <c r="NE5" s="34">
        <f t="shared" ref="NE5:NE11" si="27">SUM(MU5:MX5)</f>
        <v>6</v>
      </c>
      <c r="NF5" s="16">
        <f t="shared" ref="NF5:NF11" si="28">SUM(MY5:NB5)</f>
        <v>14</v>
      </c>
      <c r="NG5" s="16">
        <f t="shared" ref="NG5:NG11" si="29">NE5+NF5</f>
        <v>20</v>
      </c>
      <c r="NH5" s="72">
        <v>2</v>
      </c>
      <c r="NI5" s="36">
        <f t="shared" ref="NI5:NI11" si="30">NH5/SUM(MU5:NB5)</f>
        <v>0.1</v>
      </c>
      <c r="NJ5" s="68"/>
      <c r="NK5" s="37">
        <v>20.8</v>
      </c>
      <c r="NL5" s="37"/>
      <c r="NM5" s="37"/>
      <c r="NN5" s="37"/>
      <c r="NO5" s="37"/>
      <c r="NP5" s="37"/>
      <c r="NQ5" s="37"/>
      <c r="NR5" s="37" t="s">
        <v>221</v>
      </c>
      <c r="NS5" s="37" t="s">
        <v>222</v>
      </c>
      <c r="NT5" s="37">
        <v>30</v>
      </c>
      <c r="NU5" s="37">
        <v>40</v>
      </c>
      <c r="NV5" s="37">
        <v>35</v>
      </c>
      <c r="NW5" s="37"/>
      <c r="NX5" s="37"/>
      <c r="NY5" s="37"/>
      <c r="NZ5" s="37">
        <v>30</v>
      </c>
      <c r="OA5" s="37">
        <v>40</v>
      </c>
      <c r="OB5" s="37">
        <v>35</v>
      </c>
      <c r="OC5" s="73">
        <v>0.5</v>
      </c>
      <c r="OD5" s="73">
        <v>1</v>
      </c>
      <c r="OE5" s="82" t="s">
        <v>211</v>
      </c>
      <c r="OF5" s="82" t="s">
        <v>122</v>
      </c>
      <c r="OG5" s="82" t="s">
        <v>208</v>
      </c>
      <c r="OH5" s="82" t="s">
        <v>208</v>
      </c>
      <c r="OI5" s="82"/>
      <c r="OJ5" s="82"/>
      <c r="OK5" s="82"/>
      <c r="OL5" s="82"/>
      <c r="OM5" s="82"/>
      <c r="ON5" s="82"/>
      <c r="OO5" s="82"/>
      <c r="OP5" s="82"/>
      <c r="OQ5" s="82"/>
      <c r="OR5" s="82"/>
      <c r="OS5" s="57">
        <v>2</v>
      </c>
      <c r="OT5" s="40" t="s">
        <v>212</v>
      </c>
      <c r="OU5" s="40"/>
      <c r="OV5" s="40"/>
      <c r="OW5" s="37">
        <v>2</v>
      </c>
      <c r="OX5" s="37">
        <v>1</v>
      </c>
      <c r="OY5" s="37">
        <v>60</v>
      </c>
      <c r="OZ5" s="37">
        <v>19</v>
      </c>
      <c r="PA5" s="37">
        <v>15</v>
      </c>
      <c r="PB5" s="42" t="s">
        <v>213</v>
      </c>
      <c r="PC5" s="37">
        <v>3</v>
      </c>
      <c r="PD5" s="69" t="s">
        <v>213</v>
      </c>
      <c r="PE5" s="69" t="s">
        <v>213</v>
      </c>
      <c r="PF5" s="69" t="s">
        <v>213</v>
      </c>
      <c r="PG5" s="69" t="s">
        <v>213</v>
      </c>
      <c r="PH5" s="37">
        <v>100</v>
      </c>
      <c r="PI5" s="42" t="s">
        <v>213</v>
      </c>
      <c r="PJ5" s="42" t="s">
        <v>213</v>
      </c>
      <c r="PK5" s="42" t="s">
        <v>213</v>
      </c>
      <c r="PL5" s="69" t="s">
        <v>213</v>
      </c>
      <c r="PM5" s="66">
        <v>10</v>
      </c>
      <c r="PN5" s="65" t="s">
        <v>214</v>
      </c>
      <c r="PO5" s="65" t="s">
        <v>215</v>
      </c>
      <c r="PP5" s="42" t="s">
        <v>213</v>
      </c>
      <c r="PQ5" s="37">
        <v>100</v>
      </c>
      <c r="PR5" s="37"/>
      <c r="PS5" s="42" t="s">
        <v>213</v>
      </c>
      <c r="PT5" s="37" t="s">
        <v>216</v>
      </c>
      <c r="PU5" s="42" t="s">
        <v>213</v>
      </c>
      <c r="PV5" s="42" t="s">
        <v>213</v>
      </c>
      <c r="PW5" s="74" t="s">
        <v>213</v>
      </c>
      <c r="PX5" s="37" t="s">
        <v>225</v>
      </c>
      <c r="PY5" s="37"/>
      <c r="PZ5" s="37"/>
      <c r="QA5" s="37">
        <v>5</v>
      </c>
      <c r="QB5" s="37" t="s">
        <v>220</v>
      </c>
      <c r="QC5" s="71">
        <v>0</v>
      </c>
      <c r="QD5" s="71"/>
      <c r="QE5" s="70" t="s">
        <v>214</v>
      </c>
      <c r="QF5" s="83" t="s">
        <v>246</v>
      </c>
      <c r="QG5" s="42" t="s">
        <v>213</v>
      </c>
      <c r="QH5" s="42" t="s">
        <v>213</v>
      </c>
      <c r="QI5" s="42" t="s">
        <v>213</v>
      </c>
      <c r="QJ5" s="42" t="s">
        <v>213</v>
      </c>
      <c r="QK5" s="93">
        <v>100</v>
      </c>
      <c r="QL5" s="56" t="s">
        <v>247</v>
      </c>
      <c r="QM5" s="56"/>
      <c r="QN5" s="56"/>
      <c r="QO5" s="56"/>
      <c r="QP5" s="56"/>
      <c r="QQ5" s="56"/>
      <c r="QR5" s="56"/>
      <c r="QS5" s="56"/>
      <c r="QT5" s="56"/>
      <c r="QU5" s="56"/>
      <c r="QV5" s="56"/>
      <c r="QW5" s="56"/>
      <c r="QX5" s="56"/>
      <c r="QY5" s="56"/>
      <c r="QZ5" s="56"/>
      <c r="RA5" s="56"/>
      <c r="RB5" s="56"/>
      <c r="RC5" s="56"/>
      <c r="RD5" s="56"/>
      <c r="RE5" s="56"/>
      <c r="RF5" s="56"/>
      <c r="RG5" s="56"/>
      <c r="RH5" s="56"/>
      <c r="RI5" s="56"/>
      <c r="RJ5" s="56"/>
      <c r="RK5" s="56"/>
      <c r="RL5" s="56"/>
      <c r="RM5" s="56"/>
      <c r="RN5" s="56"/>
      <c r="RO5" s="56"/>
      <c r="RP5" s="56"/>
      <c r="RQ5" s="56"/>
      <c r="RR5" s="56"/>
      <c r="RS5" s="56"/>
      <c r="RT5" s="56"/>
      <c r="RU5" s="56"/>
      <c r="RV5" s="56"/>
      <c r="RW5" s="56"/>
      <c r="RX5" s="56"/>
      <c r="RY5" s="56"/>
      <c r="RZ5" s="56"/>
      <c r="SA5" s="56"/>
      <c r="SB5" s="56"/>
      <c r="SC5" s="56"/>
      <c r="SD5" s="58">
        <v>1444.6733999999999</v>
      </c>
      <c r="SE5" s="58">
        <v>69.607214746300002</v>
      </c>
      <c r="SF5" s="79">
        <v>74.888745999999998</v>
      </c>
      <c r="SG5" s="79">
        <v>74.888745999999998</v>
      </c>
      <c r="SH5" s="84"/>
      <c r="SI5" s="59"/>
      <c r="SJ5" s="20" t="s">
        <v>213</v>
      </c>
      <c r="SK5" s="16">
        <v>50</v>
      </c>
      <c r="SL5" s="16">
        <v>60</v>
      </c>
      <c r="SM5" s="50"/>
      <c r="SN5" s="50"/>
      <c r="SO5" s="50"/>
      <c r="SP5" s="50"/>
      <c r="SQ5" s="50"/>
      <c r="SR5" s="17" t="s">
        <v>218</v>
      </c>
    </row>
    <row r="6" spans="1:512" s="44" customFormat="1" ht="12.75" x14ac:dyDescent="0.2">
      <c r="A6" s="92" t="s">
        <v>241</v>
      </c>
      <c r="B6" s="91" t="s">
        <v>242</v>
      </c>
      <c r="C6" s="92" t="s">
        <v>243</v>
      </c>
      <c r="D6" s="37"/>
      <c r="E6" s="37" t="s">
        <v>248</v>
      </c>
      <c r="F6" s="37" t="s">
        <v>249</v>
      </c>
      <c r="G6" s="14">
        <v>43304</v>
      </c>
      <c r="H6" s="15">
        <v>52</v>
      </c>
      <c r="I6" s="15">
        <f>8*5.5+16*14.5+2*26.5+26*42</f>
        <v>1421</v>
      </c>
      <c r="J6" s="15">
        <v>73</v>
      </c>
      <c r="K6" s="16">
        <v>15</v>
      </c>
      <c r="L6" s="16"/>
      <c r="M6" s="16"/>
      <c r="N6" s="16"/>
      <c r="O6" s="19"/>
      <c r="P6" s="16"/>
      <c r="Q6" s="16"/>
      <c r="R6" s="16"/>
      <c r="S6" s="17"/>
      <c r="T6" s="17"/>
      <c r="U6" s="17"/>
      <c r="V6" s="16">
        <v>1</v>
      </c>
      <c r="W6" s="16" t="s">
        <v>207</v>
      </c>
      <c r="X6" s="16">
        <v>10</v>
      </c>
      <c r="Y6" s="16"/>
      <c r="Z6" s="16"/>
      <c r="AA6" s="16">
        <v>1</v>
      </c>
      <c r="AB6" s="27">
        <f>(AC6+AD6+AE6+AF6)/V6*100</f>
        <v>0</v>
      </c>
      <c r="AC6" s="75"/>
      <c r="AD6" s="75"/>
      <c r="AE6" s="75"/>
      <c r="AF6" s="17"/>
      <c r="AG6" s="92" t="s">
        <v>243</v>
      </c>
      <c r="AH6" s="16" t="s">
        <v>208</v>
      </c>
      <c r="AI6" s="16" t="s">
        <v>208</v>
      </c>
      <c r="AJ6" s="16" t="s">
        <v>208</v>
      </c>
      <c r="AK6" s="19" t="s">
        <v>208</v>
      </c>
      <c r="AL6" s="20" t="s">
        <v>208</v>
      </c>
      <c r="AM6" s="16" t="s">
        <v>208</v>
      </c>
      <c r="AN6" s="20"/>
      <c r="AO6" s="50"/>
      <c r="AP6" s="77"/>
      <c r="AQ6" s="77"/>
      <c r="AR6" s="17"/>
      <c r="AS6" s="17" t="s">
        <v>207</v>
      </c>
      <c r="AT6" s="64">
        <v>1</v>
      </c>
      <c r="AU6" s="17"/>
      <c r="AV6" s="27"/>
      <c r="AW6" s="17">
        <v>1</v>
      </c>
      <c r="AX6" s="20">
        <f t="shared" si="0"/>
        <v>0</v>
      </c>
      <c r="AY6" s="75"/>
      <c r="AZ6" s="76"/>
      <c r="BA6" s="76"/>
      <c r="BB6" s="17"/>
      <c r="BC6" s="16" t="s">
        <v>207</v>
      </c>
      <c r="BD6" s="19">
        <v>1</v>
      </c>
      <c r="BE6" s="19">
        <v>0.3</v>
      </c>
      <c r="BF6" s="27">
        <f>BD6*BE6</f>
        <v>0.3</v>
      </c>
      <c r="BG6" s="16">
        <v>1</v>
      </c>
      <c r="BH6" s="20">
        <f t="shared" si="1"/>
        <v>0.14074595355383532</v>
      </c>
      <c r="BI6" s="28"/>
      <c r="BJ6" s="29">
        <v>1</v>
      </c>
      <c r="BK6" s="29">
        <v>1</v>
      </c>
      <c r="BL6" s="75"/>
      <c r="BM6" s="17"/>
      <c r="BN6" s="17"/>
      <c r="BO6" s="17"/>
      <c r="BP6" s="92" t="s">
        <v>243</v>
      </c>
      <c r="BQ6" s="16"/>
      <c r="BR6" s="16"/>
      <c r="BS6" s="16"/>
      <c r="BT6" s="16"/>
      <c r="BU6" s="16"/>
      <c r="BV6" s="16"/>
      <c r="BW6" s="17"/>
      <c r="BX6" s="18"/>
      <c r="BY6" s="17"/>
      <c r="BZ6" s="17"/>
      <c r="CA6" s="19"/>
      <c r="CB6" s="17"/>
      <c r="CC6" s="17"/>
      <c r="CD6" s="17"/>
      <c r="CE6" s="20"/>
      <c r="CF6" s="17"/>
      <c r="CG6" s="18"/>
      <c r="CH6" s="17"/>
      <c r="CI6" s="16"/>
      <c r="CJ6" s="16"/>
      <c r="CK6" s="16"/>
      <c r="CL6" s="16"/>
      <c r="CM6" s="16"/>
      <c r="CN6" s="16"/>
      <c r="CO6" s="17"/>
      <c r="CP6" s="18"/>
      <c r="CQ6" s="17"/>
      <c r="CR6" s="16" t="s">
        <v>205</v>
      </c>
      <c r="CS6" s="19">
        <v>0.8</v>
      </c>
      <c r="CT6" s="19">
        <v>0.3</v>
      </c>
      <c r="CU6" s="20">
        <f t="shared" si="2"/>
        <v>0.24</v>
      </c>
      <c r="CV6" s="16" t="s">
        <v>206</v>
      </c>
      <c r="CW6" s="27">
        <f t="shared" si="3"/>
        <v>0.49261083743842365</v>
      </c>
      <c r="CX6" s="23">
        <v>3</v>
      </c>
      <c r="CY6" s="24"/>
      <c r="CZ6" s="23">
        <v>4</v>
      </c>
      <c r="DA6" s="92" t="s">
        <v>243</v>
      </c>
      <c r="DB6" s="17"/>
      <c r="DC6" s="18"/>
      <c r="DD6" s="17"/>
      <c r="DE6" s="16" t="s">
        <v>205</v>
      </c>
      <c r="DF6" s="19">
        <v>2.5</v>
      </c>
      <c r="DG6" s="19">
        <v>0.3</v>
      </c>
      <c r="DH6" s="20">
        <f t="shared" si="4"/>
        <v>0.75</v>
      </c>
      <c r="DI6" s="16" t="s">
        <v>206</v>
      </c>
      <c r="DJ6" s="20">
        <f t="shared" si="5"/>
        <v>29.134412385643916</v>
      </c>
      <c r="DK6" s="23"/>
      <c r="DL6" s="24">
        <v>240</v>
      </c>
      <c r="DM6" s="23">
        <v>174</v>
      </c>
      <c r="DN6" s="16"/>
      <c r="DO6" s="16"/>
      <c r="DP6" s="16"/>
      <c r="DQ6" s="16"/>
      <c r="DR6" s="16"/>
      <c r="DS6" s="27"/>
      <c r="DT6" s="17"/>
      <c r="DU6" s="18"/>
      <c r="DV6" s="17"/>
      <c r="DW6" s="16" t="s">
        <v>194</v>
      </c>
      <c r="DX6" s="19">
        <v>1</v>
      </c>
      <c r="DY6" s="19">
        <v>0.3</v>
      </c>
      <c r="DZ6" s="20">
        <f t="shared" si="6"/>
        <v>0.3</v>
      </c>
      <c r="EA6" s="16" t="s">
        <v>206</v>
      </c>
      <c r="EB6" s="20">
        <f t="shared" si="7"/>
        <v>0.21111893033075299</v>
      </c>
      <c r="EC6" s="21"/>
      <c r="ED6" s="22">
        <v>1</v>
      </c>
      <c r="EE6" s="21">
        <v>2</v>
      </c>
      <c r="EF6" s="17" t="s">
        <v>205</v>
      </c>
      <c r="EG6" s="17">
        <v>0.4</v>
      </c>
      <c r="EH6" s="17"/>
      <c r="EI6" s="17"/>
      <c r="EJ6" s="17">
        <v>1</v>
      </c>
      <c r="EK6" s="20">
        <f t="shared" si="8"/>
        <v>0</v>
      </c>
      <c r="EL6" s="25"/>
      <c r="EM6" s="26"/>
      <c r="EN6" s="25"/>
      <c r="EO6" s="92" t="s">
        <v>243</v>
      </c>
      <c r="EP6" s="16" t="s">
        <v>194</v>
      </c>
      <c r="EQ6" s="19">
        <v>1.6</v>
      </c>
      <c r="ER6" s="19">
        <v>0.3</v>
      </c>
      <c r="ES6" s="20">
        <f t="shared" si="9"/>
        <v>0.48</v>
      </c>
      <c r="ET6" s="16" t="s">
        <v>206</v>
      </c>
      <c r="EU6" s="27">
        <f t="shared" si="10"/>
        <v>0.91484869809992964</v>
      </c>
      <c r="EV6" s="23">
        <v>3</v>
      </c>
      <c r="EW6" s="24">
        <v>7</v>
      </c>
      <c r="EX6" s="23">
        <v>3</v>
      </c>
      <c r="EY6" s="16"/>
      <c r="EZ6" s="16"/>
      <c r="FA6" s="16"/>
      <c r="FB6" s="16"/>
      <c r="FC6" s="16"/>
      <c r="FD6" s="16"/>
      <c r="FE6" s="17"/>
      <c r="FF6" s="18"/>
      <c r="FG6" s="17"/>
      <c r="FH6" s="16" t="s">
        <v>205</v>
      </c>
      <c r="FI6" s="19">
        <v>4</v>
      </c>
      <c r="FJ6" s="19">
        <v>0.2</v>
      </c>
      <c r="FK6" s="20">
        <f>FI6*FJ6</f>
        <v>0.8</v>
      </c>
      <c r="FL6" s="16" t="s">
        <v>206</v>
      </c>
      <c r="FM6" s="27">
        <f t="shared" si="11"/>
        <v>4.0816326530612246</v>
      </c>
      <c r="FN6" s="23"/>
      <c r="FO6" s="24">
        <v>55</v>
      </c>
      <c r="FP6" s="23">
        <v>3</v>
      </c>
      <c r="FQ6" s="16"/>
      <c r="FR6" s="16"/>
      <c r="FS6" s="16"/>
      <c r="FT6" s="16"/>
      <c r="FU6" s="16"/>
      <c r="FV6" s="20"/>
      <c r="FW6" s="17"/>
      <c r="FX6" s="18"/>
      <c r="FY6" s="17"/>
      <c r="FZ6" s="92" t="s">
        <v>243</v>
      </c>
      <c r="GA6" s="16"/>
      <c r="GB6" s="16"/>
      <c r="GC6" s="16"/>
      <c r="GD6" s="16"/>
      <c r="GE6" s="16"/>
      <c r="GF6" s="20"/>
      <c r="GG6" s="17"/>
      <c r="GH6" s="18"/>
      <c r="GI6" s="17"/>
      <c r="GJ6" s="16" t="s">
        <v>205</v>
      </c>
      <c r="GK6" s="19">
        <v>2</v>
      </c>
      <c r="GL6" s="19">
        <v>0.3</v>
      </c>
      <c r="GM6" s="20">
        <f t="shared" si="12"/>
        <v>0.6</v>
      </c>
      <c r="GN6" s="16" t="s">
        <v>206</v>
      </c>
      <c r="GO6" s="20">
        <f t="shared" si="13"/>
        <v>7.389162561576355</v>
      </c>
      <c r="GP6" s="23"/>
      <c r="GQ6" s="24">
        <v>50</v>
      </c>
      <c r="GR6" s="23">
        <v>55</v>
      </c>
      <c r="GS6" s="16" t="s">
        <v>205</v>
      </c>
      <c r="GT6" s="19">
        <v>3</v>
      </c>
      <c r="GU6" s="19">
        <v>0.2</v>
      </c>
      <c r="GV6" s="20">
        <f>GT6*GU6</f>
        <v>0.60000000000000009</v>
      </c>
      <c r="GW6" s="16" t="s">
        <v>206</v>
      </c>
      <c r="GX6" s="20">
        <f t="shared" si="14"/>
        <v>1.4074595355383532</v>
      </c>
      <c r="GY6" s="23"/>
      <c r="GZ6" s="24">
        <v>15</v>
      </c>
      <c r="HA6" s="23">
        <v>5</v>
      </c>
      <c r="HB6" s="16" t="s">
        <v>194</v>
      </c>
      <c r="HC6" s="19">
        <v>4</v>
      </c>
      <c r="HD6" s="19">
        <v>0.3</v>
      </c>
      <c r="HE6" s="20">
        <f t="shared" si="15"/>
        <v>1.2</v>
      </c>
      <c r="HF6" s="16" t="s">
        <v>206</v>
      </c>
      <c r="HG6" s="20">
        <f t="shared" si="16"/>
        <v>4.2223786066150595</v>
      </c>
      <c r="HH6" s="45"/>
      <c r="HI6" s="46">
        <v>30</v>
      </c>
      <c r="HJ6" s="45">
        <v>30</v>
      </c>
      <c r="HK6" s="92" t="s">
        <v>243</v>
      </c>
      <c r="HL6" s="16" t="s">
        <v>208</v>
      </c>
      <c r="HM6" s="16" t="s">
        <v>208</v>
      </c>
      <c r="HN6" s="16" t="s">
        <v>208</v>
      </c>
      <c r="HO6" s="16" t="s">
        <v>208</v>
      </c>
      <c r="HP6" s="16" t="s">
        <v>208</v>
      </c>
      <c r="HQ6" s="20"/>
      <c r="HR6" s="17"/>
      <c r="HS6" s="18"/>
      <c r="HT6" s="17"/>
      <c r="HU6" s="16"/>
      <c r="HV6" s="16"/>
      <c r="HW6" s="16"/>
      <c r="HX6" s="16"/>
      <c r="HY6" s="16"/>
      <c r="HZ6" s="20"/>
      <c r="IA6" s="17"/>
      <c r="IB6" s="18"/>
      <c r="IC6" s="17"/>
      <c r="ID6" s="16" t="s">
        <v>194</v>
      </c>
      <c r="IE6" s="19">
        <v>1</v>
      </c>
      <c r="IF6" s="19">
        <v>0.3</v>
      </c>
      <c r="IG6" s="20">
        <f>IE6*IF6</f>
        <v>0.3</v>
      </c>
      <c r="IH6" s="16">
        <v>1</v>
      </c>
      <c r="II6" s="20">
        <f t="shared" si="17"/>
        <v>0.14074595355383532</v>
      </c>
      <c r="IJ6" s="21"/>
      <c r="IK6" s="22"/>
      <c r="IL6" s="21">
        <v>2</v>
      </c>
      <c r="IM6" s="16"/>
      <c r="IN6" s="16"/>
      <c r="IO6" s="16"/>
      <c r="IP6" s="16"/>
      <c r="IQ6" s="16"/>
      <c r="IR6" s="20"/>
      <c r="IS6" s="17"/>
      <c r="IT6" s="18"/>
      <c r="IU6" s="17"/>
      <c r="IV6" s="92" t="s">
        <v>243</v>
      </c>
      <c r="IW6" s="17"/>
      <c r="IX6" s="17"/>
      <c r="IY6" s="17"/>
      <c r="IZ6" s="17"/>
      <c r="JA6" s="18"/>
      <c r="JB6" s="17"/>
      <c r="JC6" s="16" t="s">
        <v>205</v>
      </c>
      <c r="JD6" s="19">
        <v>1</v>
      </c>
      <c r="JE6" s="19">
        <v>0.2</v>
      </c>
      <c r="JF6" s="20">
        <f>JD6*JE6</f>
        <v>0.2</v>
      </c>
      <c r="JG6" s="16" t="s">
        <v>206</v>
      </c>
      <c r="JH6" s="20">
        <f t="shared" si="18"/>
        <v>0.14074595355383532</v>
      </c>
      <c r="JI6" s="28"/>
      <c r="JJ6" s="29"/>
      <c r="JK6" s="28">
        <v>2</v>
      </c>
      <c r="JL6" s="16"/>
      <c r="JM6" s="16"/>
      <c r="JN6" s="16"/>
      <c r="JO6" s="16"/>
      <c r="JP6" s="16"/>
      <c r="JQ6" s="20"/>
      <c r="JR6" s="17"/>
      <c r="JS6" s="18"/>
      <c r="JT6" s="17"/>
      <c r="JU6" s="16" t="s">
        <v>205</v>
      </c>
      <c r="JV6" s="19">
        <v>3</v>
      </c>
      <c r="JW6" s="19">
        <v>0.3</v>
      </c>
      <c r="JX6" s="20">
        <f t="shared" si="19"/>
        <v>0.89999999999999991</v>
      </c>
      <c r="JY6" s="16" t="s">
        <v>206</v>
      </c>
      <c r="JZ6" s="20">
        <f t="shared" si="20"/>
        <v>0.70372976776917662</v>
      </c>
      <c r="KA6" s="28"/>
      <c r="KB6" s="29">
        <v>3</v>
      </c>
      <c r="KC6" s="28">
        <v>7</v>
      </c>
      <c r="KD6" s="92" t="s">
        <v>243</v>
      </c>
      <c r="KE6" s="61" t="s">
        <v>194</v>
      </c>
      <c r="KF6" s="19">
        <v>1</v>
      </c>
      <c r="KG6" s="19"/>
      <c r="KH6" s="20"/>
      <c r="KI6" s="17" t="s">
        <v>206</v>
      </c>
      <c r="KJ6" s="20">
        <f t="shared" si="21"/>
        <v>0</v>
      </c>
      <c r="KK6" s="98"/>
      <c r="KL6" s="98"/>
      <c r="KM6" s="98"/>
      <c r="KN6" s="16"/>
      <c r="KO6" s="16"/>
      <c r="KP6" s="16"/>
      <c r="KQ6" s="16"/>
      <c r="KR6" s="16"/>
      <c r="KS6" s="20"/>
      <c r="KT6" s="17"/>
      <c r="KU6" s="18"/>
      <c r="KV6" s="17"/>
      <c r="KW6" s="16"/>
      <c r="KX6" s="19"/>
      <c r="KY6" s="19"/>
      <c r="KZ6" s="20"/>
      <c r="LA6" s="16"/>
      <c r="LB6" s="20"/>
      <c r="LC6" s="17"/>
      <c r="LD6" s="18"/>
      <c r="LE6" s="17"/>
      <c r="LF6" s="16" t="s">
        <v>205</v>
      </c>
      <c r="LG6" s="19">
        <v>1</v>
      </c>
      <c r="LH6" s="19">
        <v>0.3</v>
      </c>
      <c r="LI6" s="20">
        <f t="shared" si="22"/>
        <v>0.3</v>
      </c>
      <c r="LJ6" s="16" t="s">
        <v>206</v>
      </c>
      <c r="LK6" s="20">
        <f t="shared" si="23"/>
        <v>0.63335679099225894</v>
      </c>
      <c r="LL6" s="28"/>
      <c r="LM6" s="29"/>
      <c r="LN6" s="28">
        <v>9</v>
      </c>
      <c r="LO6" s="92" t="s">
        <v>243</v>
      </c>
      <c r="LP6" s="17"/>
      <c r="LQ6" s="18"/>
      <c r="LR6" s="17"/>
      <c r="LS6" s="16" t="s">
        <v>208</v>
      </c>
      <c r="LT6" s="19" t="s">
        <v>208</v>
      </c>
      <c r="LU6" s="19" t="s">
        <v>208</v>
      </c>
      <c r="LV6" s="20" t="s">
        <v>208</v>
      </c>
      <c r="LW6" s="16" t="s">
        <v>208</v>
      </c>
      <c r="LX6" s="20">
        <f>(LY6+LZ6+MA6)/I6*100</f>
        <v>0.56298381421534127</v>
      </c>
      <c r="LY6" s="17"/>
      <c r="LZ6" s="18">
        <v>2</v>
      </c>
      <c r="MA6" s="17">
        <v>6</v>
      </c>
      <c r="MB6" s="17"/>
      <c r="MC6" s="17"/>
      <c r="MD6" s="17"/>
      <c r="ME6" s="17"/>
      <c r="MF6" s="17"/>
      <c r="MG6" s="17"/>
      <c r="MH6" s="16" t="s">
        <v>205</v>
      </c>
      <c r="MI6" s="19">
        <v>3</v>
      </c>
      <c r="MJ6" s="19">
        <v>0.3</v>
      </c>
      <c r="MK6" s="20">
        <f t="shared" si="24"/>
        <v>0.89999999999999991</v>
      </c>
      <c r="ML6" s="16" t="s">
        <v>206</v>
      </c>
      <c r="MM6" s="20">
        <f t="shared" si="25"/>
        <v>0.70372976776917662</v>
      </c>
      <c r="MN6" s="21">
        <v>1</v>
      </c>
      <c r="MO6" s="22">
        <v>2</v>
      </c>
      <c r="MP6" s="21">
        <v>7</v>
      </c>
      <c r="MQ6" s="17"/>
      <c r="MR6" s="18"/>
      <c r="MS6" s="17"/>
      <c r="MT6" s="92" t="s">
        <v>243</v>
      </c>
      <c r="MU6" s="30">
        <v>1</v>
      </c>
      <c r="MV6" s="30">
        <v>3</v>
      </c>
      <c r="MW6" s="30"/>
      <c r="MX6" s="30"/>
      <c r="MY6" s="30">
        <v>6</v>
      </c>
      <c r="MZ6" s="30">
        <v>4</v>
      </c>
      <c r="NA6" s="30">
        <v>2</v>
      </c>
      <c r="NB6" s="30">
        <v>3</v>
      </c>
      <c r="NC6" s="33">
        <f t="shared" si="26"/>
        <v>0.47368421052631576</v>
      </c>
      <c r="ND6" s="48" t="s">
        <v>223</v>
      </c>
      <c r="NE6" s="34">
        <f t="shared" si="27"/>
        <v>4</v>
      </c>
      <c r="NF6" s="16">
        <f t="shared" si="28"/>
        <v>15</v>
      </c>
      <c r="NG6" s="16">
        <f t="shared" si="29"/>
        <v>19</v>
      </c>
      <c r="NH6" s="16">
        <v>3</v>
      </c>
      <c r="NI6" s="36">
        <f t="shared" si="30"/>
        <v>0.15789473684210525</v>
      </c>
      <c r="NJ6" s="54" t="s">
        <v>240</v>
      </c>
      <c r="NK6" s="73">
        <v>25</v>
      </c>
      <c r="NL6" s="37" t="s">
        <v>216</v>
      </c>
      <c r="NM6" s="30">
        <v>12.3</v>
      </c>
      <c r="NN6" s="30">
        <v>151</v>
      </c>
      <c r="NO6" s="30">
        <v>488</v>
      </c>
      <c r="NP6" s="30">
        <v>1.2</v>
      </c>
      <c r="NQ6" s="30" t="s">
        <v>221</v>
      </c>
      <c r="NR6" s="30"/>
      <c r="NS6" s="37" t="s">
        <v>210</v>
      </c>
      <c r="NT6" s="13">
        <v>35</v>
      </c>
      <c r="NU6" s="13">
        <v>50</v>
      </c>
      <c r="NV6" s="13">
        <v>45</v>
      </c>
      <c r="NW6" s="13"/>
      <c r="NX6" s="13"/>
      <c r="NY6" s="13"/>
      <c r="NZ6" s="13">
        <v>12</v>
      </c>
      <c r="OA6" s="13">
        <v>43</v>
      </c>
      <c r="OB6" s="13">
        <v>38</v>
      </c>
      <c r="OC6" s="38">
        <v>0.3</v>
      </c>
      <c r="OD6" s="38">
        <v>0.9</v>
      </c>
      <c r="OE6" s="38" t="s">
        <v>211</v>
      </c>
      <c r="OF6" s="15">
        <v>0</v>
      </c>
      <c r="OG6" s="38">
        <v>0.5</v>
      </c>
      <c r="OH6" s="39">
        <v>0.05</v>
      </c>
      <c r="OI6" s="39"/>
      <c r="OJ6" s="39"/>
      <c r="OK6" s="39"/>
      <c r="OL6" s="39"/>
      <c r="OM6" s="39"/>
      <c r="ON6" s="39"/>
      <c r="OO6" s="39"/>
      <c r="OP6" s="39"/>
      <c r="OQ6" s="39"/>
      <c r="OR6" s="39"/>
      <c r="OS6" s="38" t="s">
        <v>238</v>
      </c>
      <c r="OT6" s="38"/>
      <c r="OU6" s="38" t="s">
        <v>250</v>
      </c>
      <c r="OV6" s="38" t="s">
        <v>216</v>
      </c>
      <c r="OW6" s="41">
        <v>60</v>
      </c>
      <c r="OX6" s="41" t="s">
        <v>214</v>
      </c>
      <c r="OY6" s="13">
        <v>15</v>
      </c>
      <c r="OZ6" s="13">
        <v>15</v>
      </c>
      <c r="PA6" s="13">
        <v>5</v>
      </c>
      <c r="PB6" s="41"/>
      <c r="PC6" s="13">
        <v>5</v>
      </c>
      <c r="PD6" s="41"/>
      <c r="PE6" s="41"/>
      <c r="PF6" s="41"/>
      <c r="PG6" s="41">
        <v>10</v>
      </c>
      <c r="PH6" s="13">
        <v>30</v>
      </c>
      <c r="PI6" s="13"/>
      <c r="PJ6" s="41">
        <v>60</v>
      </c>
      <c r="PK6" s="41"/>
      <c r="PL6" s="41"/>
      <c r="PM6" s="41"/>
      <c r="PN6" s="41" t="s">
        <v>214</v>
      </c>
      <c r="PO6" s="42" t="s">
        <v>214</v>
      </c>
      <c r="PP6" s="41"/>
      <c r="PQ6" s="13">
        <v>40</v>
      </c>
      <c r="PR6" s="13">
        <v>60</v>
      </c>
      <c r="PS6" s="13"/>
      <c r="PT6" s="13" t="s">
        <v>216</v>
      </c>
      <c r="PU6" s="41"/>
      <c r="PV6" s="41"/>
      <c r="PW6" s="41"/>
      <c r="PX6" s="41"/>
      <c r="PY6" s="13" t="s">
        <v>251</v>
      </c>
      <c r="PZ6" s="13" t="s">
        <v>252</v>
      </c>
      <c r="QA6" s="13" t="s">
        <v>228</v>
      </c>
      <c r="QB6" s="13" t="s">
        <v>237</v>
      </c>
      <c r="QC6" s="42">
        <v>0</v>
      </c>
      <c r="QD6" s="42" t="s">
        <v>214</v>
      </c>
      <c r="QE6" s="42" t="s">
        <v>214</v>
      </c>
      <c r="QF6" s="42"/>
      <c r="QG6" s="13"/>
      <c r="QH6" s="13"/>
      <c r="QI6" s="13"/>
      <c r="QJ6" s="41">
        <v>10</v>
      </c>
      <c r="QK6" s="43">
        <v>90</v>
      </c>
      <c r="QL6" s="43"/>
      <c r="QM6" s="43"/>
      <c r="QN6" s="43"/>
      <c r="QO6" s="43"/>
      <c r="QP6" s="43"/>
      <c r="QQ6" s="43"/>
      <c r="QR6" s="43"/>
      <c r="QS6" s="43"/>
      <c r="QT6" s="43"/>
      <c r="QU6" s="43"/>
      <c r="QV6" s="43"/>
      <c r="QW6" s="43"/>
      <c r="QX6" s="43"/>
      <c r="QY6" s="43"/>
      <c r="QZ6" s="43"/>
      <c r="RA6" s="43"/>
      <c r="RB6" s="43"/>
      <c r="RC6" s="43"/>
      <c r="RD6" s="43"/>
      <c r="RE6" s="43"/>
      <c r="RF6" s="43"/>
      <c r="RG6" s="43"/>
      <c r="RH6" s="43"/>
      <c r="RI6" s="43"/>
      <c r="RJ6" s="43"/>
      <c r="RK6" s="43"/>
      <c r="RL6" s="43"/>
      <c r="RM6" s="43"/>
      <c r="RN6" s="43"/>
      <c r="RO6" s="43"/>
      <c r="RP6" s="43"/>
      <c r="RQ6" s="43"/>
      <c r="RR6" s="43"/>
      <c r="RS6" s="43"/>
      <c r="RT6" s="43"/>
      <c r="RU6" s="43"/>
      <c r="RV6" s="43"/>
      <c r="RW6" s="43"/>
      <c r="RX6" s="43"/>
      <c r="RY6" s="43"/>
      <c r="RZ6" s="43"/>
      <c r="SA6" s="43"/>
      <c r="SB6" s="43"/>
      <c r="SC6" s="43"/>
      <c r="SD6" s="58">
        <v>1444.6733999999999</v>
      </c>
      <c r="SE6" s="58">
        <v>69.607214746300002</v>
      </c>
      <c r="SF6" s="79">
        <v>74.888745999999998</v>
      </c>
      <c r="SG6" s="79">
        <v>74.888745999999998</v>
      </c>
      <c r="SH6" s="84"/>
      <c r="SI6" s="80"/>
      <c r="SJ6" s="20" t="s">
        <v>213</v>
      </c>
      <c r="SK6" s="16">
        <v>50</v>
      </c>
      <c r="SL6" s="16">
        <v>60</v>
      </c>
      <c r="SM6" s="50"/>
      <c r="SN6" s="50"/>
      <c r="SO6" s="50"/>
      <c r="SP6" s="50"/>
      <c r="SQ6" s="50"/>
      <c r="SR6" s="17" t="s">
        <v>218</v>
      </c>
    </row>
    <row r="7" spans="1:512" ht="12.75" x14ac:dyDescent="0.2">
      <c r="A7" s="114" t="s">
        <v>241</v>
      </c>
      <c r="B7" s="90" t="s">
        <v>253</v>
      </c>
      <c r="C7" s="78" t="s">
        <v>254</v>
      </c>
      <c r="D7" s="17"/>
      <c r="E7" s="37" t="s">
        <v>255</v>
      </c>
      <c r="F7" s="37" t="s">
        <v>256</v>
      </c>
      <c r="G7" s="67">
        <v>41486</v>
      </c>
      <c r="H7" s="57">
        <v>160</v>
      </c>
      <c r="I7" s="57">
        <v>1600</v>
      </c>
      <c r="J7" s="57">
        <v>74</v>
      </c>
      <c r="K7" s="53">
        <v>12</v>
      </c>
      <c r="L7" s="53"/>
      <c r="M7" s="53"/>
      <c r="N7" s="53"/>
      <c r="O7" s="64"/>
      <c r="P7" s="53"/>
      <c r="Q7" s="53"/>
      <c r="R7" s="53"/>
      <c r="S7" s="53"/>
      <c r="T7" s="53"/>
      <c r="U7" s="53"/>
      <c r="V7" s="53">
        <f>I7*0.005*1</f>
        <v>8</v>
      </c>
      <c r="W7" s="17" t="s">
        <v>207</v>
      </c>
      <c r="X7" s="53">
        <v>10</v>
      </c>
      <c r="Y7" s="17"/>
      <c r="Z7" s="27"/>
      <c r="AA7" s="17">
        <v>1</v>
      </c>
      <c r="AB7" s="27">
        <f>(AC7+AD7+AE7+AF7)/V7*100</f>
        <v>0</v>
      </c>
      <c r="AC7" s="75"/>
      <c r="AD7" s="76"/>
      <c r="AE7" s="76"/>
      <c r="AF7" s="30"/>
      <c r="AG7" s="78" t="s">
        <v>254</v>
      </c>
      <c r="AH7" s="53">
        <f>I7*0.005*1</f>
        <v>8</v>
      </c>
      <c r="AI7" s="17" t="s">
        <v>207</v>
      </c>
      <c r="AJ7" s="17">
        <v>10</v>
      </c>
      <c r="AK7" s="17">
        <v>0.3</v>
      </c>
      <c r="AL7" s="27">
        <f>AJ7*AK7</f>
        <v>3</v>
      </c>
      <c r="AM7" s="17">
        <v>1</v>
      </c>
      <c r="AN7" s="20">
        <f>(AO7+AP7+AQ7+AR7)/AH7*100</f>
        <v>0</v>
      </c>
      <c r="AO7" s="98"/>
      <c r="AP7" s="98"/>
      <c r="AQ7" s="98"/>
      <c r="AR7" s="53"/>
      <c r="AS7" s="17" t="s">
        <v>205</v>
      </c>
      <c r="AT7" s="64">
        <v>2</v>
      </c>
      <c r="AU7" s="17"/>
      <c r="AV7" s="17"/>
      <c r="AW7" s="17" t="s">
        <v>206</v>
      </c>
      <c r="AX7" s="20">
        <f t="shared" si="0"/>
        <v>0</v>
      </c>
      <c r="AY7" s="107"/>
      <c r="AZ7" s="107"/>
      <c r="BA7" s="107"/>
      <c r="BB7" s="17"/>
      <c r="BC7" s="53" t="s">
        <v>207</v>
      </c>
      <c r="BD7" s="27">
        <v>1.25</v>
      </c>
      <c r="BE7" s="53"/>
      <c r="BF7" s="53"/>
      <c r="BG7" s="53">
        <v>1</v>
      </c>
      <c r="BH7" s="20">
        <f t="shared" si="1"/>
        <v>0</v>
      </c>
      <c r="BI7" s="98"/>
      <c r="BJ7" s="98"/>
      <c r="BK7" s="98"/>
      <c r="BL7" s="108"/>
      <c r="BM7" s="53"/>
      <c r="BN7" s="53"/>
      <c r="BO7" s="53"/>
      <c r="BP7" s="78" t="s">
        <v>254</v>
      </c>
      <c r="BQ7" s="53" t="s">
        <v>205</v>
      </c>
      <c r="BR7" s="27">
        <v>0.25</v>
      </c>
      <c r="BS7" s="53"/>
      <c r="BT7" s="53"/>
      <c r="BU7" s="53">
        <v>1</v>
      </c>
      <c r="BV7" s="27">
        <f>(BW7+BX7+BY7)/I7*100</f>
        <v>0</v>
      </c>
      <c r="BW7" s="108"/>
      <c r="BX7" s="108"/>
      <c r="BY7" s="108"/>
      <c r="BZ7" s="53"/>
      <c r="CA7" s="53"/>
      <c r="CB7" s="53"/>
      <c r="CC7" s="53"/>
      <c r="CD7" s="53"/>
      <c r="CE7" s="17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17" t="s">
        <v>205</v>
      </c>
      <c r="CS7" s="19">
        <v>0.8</v>
      </c>
      <c r="CT7" s="17">
        <v>0.3</v>
      </c>
      <c r="CU7" s="27">
        <f t="shared" si="2"/>
        <v>0.24</v>
      </c>
      <c r="CV7" s="17" t="s">
        <v>206</v>
      </c>
      <c r="CW7" s="27">
        <f t="shared" si="3"/>
        <v>0.125</v>
      </c>
      <c r="CX7" s="111"/>
      <c r="CY7" s="111">
        <v>1</v>
      </c>
      <c r="CZ7" s="111">
        <v>1</v>
      </c>
      <c r="DA7" s="78" t="s">
        <v>254</v>
      </c>
      <c r="DB7" s="53"/>
      <c r="DC7" s="53"/>
      <c r="DD7" s="53"/>
      <c r="DE7" s="17" t="s">
        <v>205</v>
      </c>
      <c r="DF7" s="19">
        <v>2.5</v>
      </c>
      <c r="DG7" s="17">
        <v>0.3</v>
      </c>
      <c r="DH7" s="20">
        <f t="shared" si="4"/>
        <v>0.75</v>
      </c>
      <c r="DI7" s="16" t="s">
        <v>206</v>
      </c>
      <c r="DJ7" s="20">
        <f t="shared" si="5"/>
        <v>5.3125</v>
      </c>
      <c r="DK7" s="115">
        <v>22</v>
      </c>
      <c r="DL7" s="115">
        <v>1</v>
      </c>
      <c r="DM7" s="115">
        <v>62</v>
      </c>
      <c r="DN7" s="53"/>
      <c r="DO7" s="53"/>
      <c r="DP7" s="53"/>
      <c r="DQ7" s="53"/>
      <c r="DR7" s="53"/>
      <c r="DS7" s="17"/>
      <c r="DT7" s="53"/>
      <c r="DU7" s="53"/>
      <c r="DV7" s="53"/>
      <c r="DW7" s="17" t="s">
        <v>194</v>
      </c>
      <c r="DX7" s="64">
        <v>1</v>
      </c>
      <c r="DY7" s="17">
        <v>0.3</v>
      </c>
      <c r="DZ7" s="20">
        <f t="shared" si="6"/>
        <v>0.3</v>
      </c>
      <c r="EA7" s="17" t="s">
        <v>206</v>
      </c>
      <c r="EB7" s="20">
        <f t="shared" si="7"/>
        <v>0.375</v>
      </c>
      <c r="EC7" s="99">
        <v>2</v>
      </c>
      <c r="ED7" s="99">
        <v>4</v>
      </c>
      <c r="EE7" s="99"/>
      <c r="EF7" s="17" t="s">
        <v>205</v>
      </c>
      <c r="EG7" s="17">
        <v>0.4</v>
      </c>
      <c r="EH7" s="17"/>
      <c r="EI7" s="20"/>
      <c r="EJ7" s="17">
        <v>1</v>
      </c>
      <c r="EK7" s="20">
        <f t="shared" si="8"/>
        <v>0</v>
      </c>
      <c r="EL7" s="25"/>
      <c r="EM7" s="26"/>
      <c r="EN7" s="25"/>
      <c r="EO7" s="78" t="s">
        <v>254</v>
      </c>
      <c r="EP7" s="16" t="s">
        <v>194</v>
      </c>
      <c r="EQ7" s="19">
        <v>1.6</v>
      </c>
      <c r="ER7" s="17">
        <v>0.3</v>
      </c>
      <c r="ES7" s="20">
        <f t="shared" si="9"/>
        <v>0.48</v>
      </c>
      <c r="ET7" s="16" t="s">
        <v>206</v>
      </c>
      <c r="EU7" s="27">
        <f t="shared" si="10"/>
        <v>1.1875</v>
      </c>
      <c r="EV7" s="115">
        <v>6</v>
      </c>
      <c r="EW7" s="115">
        <v>2</v>
      </c>
      <c r="EX7" s="115">
        <v>11</v>
      </c>
      <c r="EY7" s="53"/>
      <c r="EZ7" s="53"/>
      <c r="FA7" s="53"/>
      <c r="FB7" s="53"/>
      <c r="FC7" s="53"/>
      <c r="FD7" s="53"/>
      <c r="FE7" s="53"/>
      <c r="FF7" s="53"/>
      <c r="FG7" s="53"/>
      <c r="FH7" s="16" t="s">
        <v>205</v>
      </c>
      <c r="FI7" s="19">
        <v>4</v>
      </c>
      <c r="FJ7" s="17">
        <v>0.3</v>
      </c>
      <c r="FK7" s="20">
        <f>FI7*FJ7</f>
        <v>1.2</v>
      </c>
      <c r="FL7" s="16" t="s">
        <v>206</v>
      </c>
      <c r="FM7" s="27">
        <f t="shared" si="11"/>
        <v>3.25</v>
      </c>
      <c r="FN7" s="115">
        <v>29</v>
      </c>
      <c r="FO7" s="115">
        <v>23</v>
      </c>
      <c r="FP7" s="115"/>
      <c r="FQ7" s="53"/>
      <c r="FR7" s="53"/>
      <c r="FS7" s="53"/>
      <c r="FT7" s="53"/>
      <c r="FU7" s="53"/>
      <c r="FV7" s="17"/>
      <c r="FW7" s="53"/>
      <c r="FX7" s="53"/>
      <c r="FY7" s="53"/>
      <c r="FZ7" s="78" t="s">
        <v>254</v>
      </c>
      <c r="GA7" s="53"/>
      <c r="GB7" s="53"/>
      <c r="GC7" s="53"/>
      <c r="GD7" s="53"/>
      <c r="GE7" s="53"/>
      <c r="GF7" s="17"/>
      <c r="GG7" s="53"/>
      <c r="GH7" s="53"/>
      <c r="GI7" s="53"/>
      <c r="GJ7" s="17" t="s">
        <v>205</v>
      </c>
      <c r="GK7" s="19">
        <v>1</v>
      </c>
      <c r="GL7" s="19">
        <v>0.3</v>
      </c>
      <c r="GM7" s="20">
        <f t="shared" si="12"/>
        <v>0.3</v>
      </c>
      <c r="GN7" s="17" t="s">
        <v>206</v>
      </c>
      <c r="GO7" s="20">
        <f t="shared" si="13"/>
        <v>0.375</v>
      </c>
      <c r="GP7" s="101"/>
      <c r="GQ7" s="101">
        <v>3</v>
      </c>
      <c r="GR7" s="101">
        <v>3</v>
      </c>
      <c r="GS7" s="17" t="s">
        <v>205</v>
      </c>
      <c r="GT7" s="19">
        <v>3</v>
      </c>
      <c r="GU7" s="19">
        <v>0.2</v>
      </c>
      <c r="GV7" s="20">
        <f>GT7*GU7</f>
        <v>0.60000000000000009</v>
      </c>
      <c r="GW7" s="17" t="s">
        <v>206</v>
      </c>
      <c r="GX7" s="20">
        <f t="shared" si="14"/>
        <v>6.25E-2</v>
      </c>
      <c r="GY7" s="111"/>
      <c r="GZ7" s="111"/>
      <c r="HA7" s="111">
        <v>1</v>
      </c>
      <c r="HB7" s="53" t="s">
        <v>194</v>
      </c>
      <c r="HC7" s="19">
        <v>4</v>
      </c>
      <c r="HD7" s="19">
        <v>0.3</v>
      </c>
      <c r="HE7" s="20">
        <f t="shared" si="15"/>
        <v>1.2</v>
      </c>
      <c r="HF7" s="17" t="s">
        <v>206</v>
      </c>
      <c r="HG7" s="20">
        <f t="shared" si="16"/>
        <v>8.1875</v>
      </c>
      <c r="HH7" s="110">
        <v>58</v>
      </c>
      <c r="HI7" s="110">
        <v>8</v>
      </c>
      <c r="HJ7" s="110">
        <v>65</v>
      </c>
      <c r="HK7" s="78" t="s">
        <v>254</v>
      </c>
      <c r="HL7" s="53" t="s">
        <v>208</v>
      </c>
      <c r="HM7" s="53" t="s">
        <v>208</v>
      </c>
      <c r="HN7" s="53" t="s">
        <v>208</v>
      </c>
      <c r="HO7" s="53" t="s">
        <v>208</v>
      </c>
      <c r="HP7" s="53" t="s">
        <v>208</v>
      </c>
      <c r="HQ7" s="20"/>
      <c r="HR7" s="53"/>
      <c r="HS7" s="53"/>
      <c r="HT7" s="53"/>
      <c r="HU7" s="53"/>
      <c r="HV7" s="53"/>
      <c r="HW7" s="53"/>
      <c r="HX7" s="53"/>
      <c r="HY7" s="53"/>
      <c r="HZ7" s="17"/>
      <c r="IA7" s="53"/>
      <c r="IB7" s="53"/>
      <c r="IC7" s="53"/>
      <c r="ID7" s="53" t="s">
        <v>194</v>
      </c>
      <c r="IE7" s="19">
        <v>1</v>
      </c>
      <c r="IF7" s="53"/>
      <c r="IG7" s="53"/>
      <c r="IH7" s="53">
        <v>1</v>
      </c>
      <c r="II7" s="20">
        <f t="shared" si="17"/>
        <v>0</v>
      </c>
      <c r="IJ7" s="107"/>
      <c r="IK7" s="107"/>
      <c r="IL7" s="107"/>
      <c r="IM7" s="53"/>
      <c r="IN7" s="53"/>
      <c r="IO7" s="53"/>
      <c r="IP7" s="53"/>
      <c r="IQ7" s="53"/>
      <c r="IR7" s="17"/>
      <c r="IS7" s="53"/>
      <c r="IT7" s="53"/>
      <c r="IU7" s="53"/>
      <c r="IV7" s="78" t="s">
        <v>254</v>
      </c>
      <c r="IW7" s="53"/>
      <c r="IX7" s="53"/>
      <c r="IY7" s="53"/>
      <c r="IZ7" s="53"/>
      <c r="JA7" s="53"/>
      <c r="JB7" s="53"/>
      <c r="JC7" s="17" t="s">
        <v>205</v>
      </c>
      <c r="JD7" s="64">
        <v>1</v>
      </c>
      <c r="JE7" s="19"/>
      <c r="JF7" s="20"/>
      <c r="JG7" s="17" t="s">
        <v>206</v>
      </c>
      <c r="JH7" s="20">
        <f t="shared" si="18"/>
        <v>0</v>
      </c>
      <c r="JI7" s="98"/>
      <c r="JJ7" s="98"/>
      <c r="JK7" s="98"/>
      <c r="JL7" s="53"/>
      <c r="JM7" s="53"/>
      <c r="JN7" s="53"/>
      <c r="JO7" s="53"/>
      <c r="JP7" s="53"/>
      <c r="JQ7" s="20"/>
      <c r="JR7" s="53"/>
      <c r="JS7" s="53"/>
      <c r="JT7" s="53"/>
      <c r="JU7" s="17" t="s">
        <v>205</v>
      </c>
      <c r="JV7" s="19">
        <v>3</v>
      </c>
      <c r="JW7" s="19">
        <v>0.3</v>
      </c>
      <c r="JX7" s="20">
        <f t="shared" si="19"/>
        <v>0.89999999999999991</v>
      </c>
      <c r="JY7" s="16" t="s">
        <v>206</v>
      </c>
      <c r="JZ7" s="20">
        <f t="shared" si="20"/>
        <v>2.3125</v>
      </c>
      <c r="KA7" s="115">
        <v>1</v>
      </c>
      <c r="KB7" s="115">
        <v>27</v>
      </c>
      <c r="KC7" s="115">
        <v>9</v>
      </c>
      <c r="KD7" s="78" t="s">
        <v>254</v>
      </c>
      <c r="KE7" s="61" t="s">
        <v>194</v>
      </c>
      <c r="KF7" s="19">
        <v>1</v>
      </c>
      <c r="KG7" s="19">
        <v>0.3</v>
      </c>
      <c r="KH7" s="20">
        <f>KF7*KG7</f>
        <v>0.3</v>
      </c>
      <c r="KI7" s="17" t="s">
        <v>206</v>
      </c>
      <c r="KJ7" s="20">
        <f t="shared" si="21"/>
        <v>6.25E-2</v>
      </c>
      <c r="KK7" s="111"/>
      <c r="KL7" s="111"/>
      <c r="KM7" s="111">
        <v>1</v>
      </c>
      <c r="KN7" s="53"/>
      <c r="KO7" s="53"/>
      <c r="KP7" s="53"/>
      <c r="KQ7" s="53"/>
      <c r="KR7" s="53"/>
      <c r="KS7" s="20"/>
      <c r="KT7" s="53"/>
      <c r="KU7" s="53"/>
      <c r="KV7" s="53"/>
      <c r="KW7" s="53"/>
      <c r="KX7" s="53"/>
      <c r="KY7" s="53"/>
      <c r="KZ7" s="53"/>
      <c r="LA7" s="53"/>
      <c r="LB7" s="20"/>
      <c r="LC7" s="53"/>
      <c r="LD7" s="53"/>
      <c r="LE7" s="53"/>
      <c r="LF7" s="61" t="s">
        <v>205</v>
      </c>
      <c r="LG7" s="19">
        <v>1</v>
      </c>
      <c r="LH7" s="19">
        <v>0.2</v>
      </c>
      <c r="LI7" s="20">
        <f t="shared" si="22"/>
        <v>0.2</v>
      </c>
      <c r="LJ7" s="16" t="s">
        <v>206</v>
      </c>
      <c r="LK7" s="20">
        <f t="shared" si="23"/>
        <v>0.375</v>
      </c>
      <c r="LL7" s="115">
        <v>1</v>
      </c>
      <c r="LM7" s="115"/>
      <c r="LN7" s="115">
        <v>5</v>
      </c>
      <c r="LO7" s="78" t="s">
        <v>254</v>
      </c>
      <c r="LP7" s="53"/>
      <c r="LQ7" s="53"/>
      <c r="LR7" s="53"/>
      <c r="LS7" s="53" t="s">
        <v>208</v>
      </c>
      <c r="LT7" s="53" t="s">
        <v>208</v>
      </c>
      <c r="LU7" s="53" t="s">
        <v>208</v>
      </c>
      <c r="LV7" s="53" t="s">
        <v>208</v>
      </c>
      <c r="LW7" s="53" t="s">
        <v>208</v>
      </c>
      <c r="LX7" s="20"/>
      <c r="LY7" s="53"/>
      <c r="LZ7" s="53"/>
      <c r="MA7" s="53"/>
      <c r="MB7" s="53"/>
      <c r="MC7" s="53"/>
      <c r="MD7" s="53"/>
      <c r="ME7" s="53"/>
      <c r="MF7" s="53"/>
      <c r="MG7" s="53"/>
      <c r="MH7" s="17" t="s">
        <v>205</v>
      </c>
      <c r="MI7" s="19">
        <v>3</v>
      </c>
      <c r="MJ7" s="19">
        <v>0.3</v>
      </c>
      <c r="MK7" s="20">
        <f t="shared" si="24"/>
        <v>0.89999999999999991</v>
      </c>
      <c r="ML7" s="16" t="s">
        <v>206</v>
      </c>
      <c r="MM7" s="20">
        <f t="shared" si="25"/>
        <v>0.3125</v>
      </c>
      <c r="MN7" s="112"/>
      <c r="MO7" s="112">
        <v>5</v>
      </c>
      <c r="MP7" s="112"/>
      <c r="MQ7" s="53"/>
      <c r="MR7" s="53"/>
      <c r="MS7" s="53"/>
      <c r="MT7" s="78" t="s">
        <v>254</v>
      </c>
      <c r="MU7" s="17">
        <v>2</v>
      </c>
      <c r="MV7" s="17">
        <v>1</v>
      </c>
      <c r="MW7" s="17"/>
      <c r="MX7" s="17">
        <v>2</v>
      </c>
      <c r="MY7" s="17">
        <v>6</v>
      </c>
      <c r="MZ7" s="17">
        <v>3</v>
      </c>
      <c r="NA7" s="17">
        <v>4</v>
      </c>
      <c r="NB7" s="17">
        <v>3</v>
      </c>
      <c r="NC7" s="31">
        <f t="shared" si="26"/>
        <v>0.16666666666666666</v>
      </c>
      <c r="ND7" s="116" t="s">
        <v>209</v>
      </c>
      <c r="NE7" s="34">
        <f t="shared" si="27"/>
        <v>5</v>
      </c>
      <c r="NF7" s="16">
        <f t="shared" si="28"/>
        <v>16</v>
      </c>
      <c r="NG7" s="16">
        <f t="shared" si="29"/>
        <v>21</v>
      </c>
      <c r="NH7" s="72">
        <v>2</v>
      </c>
      <c r="NI7" s="36">
        <f t="shared" si="30"/>
        <v>9.5238095238095233E-2</v>
      </c>
      <c r="NJ7" s="68"/>
      <c r="NK7" s="37">
        <v>21.3</v>
      </c>
      <c r="NL7" s="37"/>
      <c r="NM7" s="37"/>
      <c r="NN7" s="37"/>
      <c r="NO7" s="37"/>
      <c r="NP7" s="37"/>
      <c r="NQ7" s="37"/>
      <c r="NR7" s="37" t="s">
        <v>221</v>
      </c>
      <c r="NS7" s="37" t="s">
        <v>222</v>
      </c>
      <c r="NT7" s="37">
        <v>30</v>
      </c>
      <c r="NU7" s="37">
        <v>60</v>
      </c>
      <c r="NV7" s="37" t="s">
        <v>211</v>
      </c>
      <c r="NW7" s="37"/>
      <c r="NX7" s="37"/>
      <c r="NY7" s="37"/>
      <c r="NZ7" s="37">
        <v>30</v>
      </c>
      <c r="OA7" s="37">
        <v>60</v>
      </c>
      <c r="OB7" s="37" t="s">
        <v>211</v>
      </c>
      <c r="OC7" s="73">
        <v>0.6</v>
      </c>
      <c r="OD7" s="73">
        <v>1</v>
      </c>
      <c r="OE7" s="82" t="s">
        <v>211</v>
      </c>
      <c r="OF7" s="73">
        <v>0.4</v>
      </c>
      <c r="OG7" s="73">
        <v>1</v>
      </c>
      <c r="OH7" s="82" t="s">
        <v>211</v>
      </c>
      <c r="OI7" s="82"/>
      <c r="OJ7" s="82"/>
      <c r="OK7" s="82"/>
      <c r="OL7" s="82"/>
      <c r="OM7" s="82"/>
      <c r="ON7" s="82"/>
      <c r="OO7" s="82"/>
      <c r="OP7" s="82"/>
      <c r="OQ7" s="82"/>
      <c r="OR7" s="82"/>
      <c r="OS7" s="82" t="s">
        <v>232</v>
      </c>
      <c r="OT7" s="40" t="s">
        <v>212</v>
      </c>
      <c r="OU7" s="40"/>
      <c r="OV7" s="40"/>
      <c r="OW7" s="37">
        <v>20</v>
      </c>
      <c r="OX7" s="37">
        <v>1</v>
      </c>
      <c r="OY7" s="37">
        <v>60</v>
      </c>
      <c r="OZ7" s="37">
        <v>14</v>
      </c>
      <c r="PA7" s="37">
        <v>5</v>
      </c>
      <c r="PB7" s="42" t="s">
        <v>213</v>
      </c>
      <c r="PC7" s="42" t="s">
        <v>214</v>
      </c>
      <c r="PD7" s="69" t="s">
        <v>213</v>
      </c>
      <c r="PE7" s="69" t="s">
        <v>213</v>
      </c>
      <c r="PF7" s="69" t="s">
        <v>213</v>
      </c>
      <c r="PG7" s="37">
        <v>10</v>
      </c>
      <c r="PH7" s="37">
        <v>80</v>
      </c>
      <c r="PI7" s="42" t="s">
        <v>213</v>
      </c>
      <c r="PJ7" s="37">
        <v>10</v>
      </c>
      <c r="PK7" s="42" t="s">
        <v>213</v>
      </c>
      <c r="PL7" s="69" t="s">
        <v>213</v>
      </c>
      <c r="PM7" s="66">
        <v>30</v>
      </c>
      <c r="PN7" s="65" t="s">
        <v>215</v>
      </c>
      <c r="PO7" s="65" t="s">
        <v>215</v>
      </c>
      <c r="PP7" s="42" t="s">
        <v>213</v>
      </c>
      <c r="PQ7" s="37">
        <v>100</v>
      </c>
      <c r="PR7" s="37"/>
      <c r="PS7" s="42" t="s">
        <v>213</v>
      </c>
      <c r="PT7" s="37" t="s">
        <v>216</v>
      </c>
      <c r="PU7" s="42" t="s">
        <v>213</v>
      </c>
      <c r="PV7" s="42" t="s">
        <v>213</v>
      </c>
      <c r="PW7" s="74" t="s">
        <v>213</v>
      </c>
      <c r="PX7" s="37" t="s">
        <v>208</v>
      </c>
      <c r="PY7" s="37"/>
      <c r="PZ7" s="37"/>
      <c r="QA7" s="37" t="s">
        <v>239</v>
      </c>
      <c r="QB7" s="37" t="s">
        <v>217</v>
      </c>
      <c r="QC7" s="71">
        <v>0</v>
      </c>
      <c r="QD7" s="71"/>
      <c r="QE7" s="70" t="s">
        <v>214</v>
      </c>
      <c r="QF7" s="83" t="s">
        <v>257</v>
      </c>
      <c r="QG7" s="42" t="s">
        <v>213</v>
      </c>
      <c r="QH7" s="42" t="s">
        <v>213</v>
      </c>
      <c r="QI7" s="42" t="s">
        <v>213</v>
      </c>
      <c r="QJ7" s="37">
        <v>100</v>
      </c>
      <c r="QK7" s="74" t="s">
        <v>213</v>
      </c>
      <c r="QL7" s="56" t="s">
        <v>258</v>
      </c>
      <c r="QM7" s="56"/>
      <c r="QN7" s="56"/>
      <c r="QO7" s="56"/>
      <c r="QP7" s="56"/>
      <c r="QQ7" s="56"/>
      <c r="QR7" s="56"/>
      <c r="QS7" s="56"/>
      <c r="QT7" s="56"/>
      <c r="QU7" s="56"/>
      <c r="QV7" s="56"/>
      <c r="QW7" s="56"/>
      <c r="QX7" s="56"/>
      <c r="QY7" s="56"/>
      <c r="QZ7" s="56"/>
      <c r="RA7" s="56"/>
      <c r="RB7" s="56"/>
      <c r="RC7" s="56"/>
      <c r="RD7" s="56"/>
      <c r="RE7" s="56"/>
      <c r="RF7" s="56"/>
      <c r="RG7" s="56"/>
      <c r="RH7" s="56"/>
      <c r="RI7" s="56"/>
      <c r="RJ7" s="56"/>
      <c r="RK7" s="56"/>
      <c r="RL7" s="56"/>
      <c r="RM7" s="56"/>
      <c r="RN7" s="56"/>
      <c r="RO7" s="56"/>
      <c r="RP7" s="56"/>
      <c r="RQ7" s="56"/>
      <c r="RR7" s="56"/>
      <c r="RS7" s="56"/>
      <c r="RT7" s="56"/>
      <c r="RU7" s="56"/>
      <c r="RV7" s="56"/>
      <c r="RW7" s="56"/>
      <c r="RX7" s="56"/>
      <c r="RY7" s="56"/>
      <c r="RZ7" s="56"/>
      <c r="SA7" s="56"/>
      <c r="SB7" s="56"/>
      <c r="SC7" s="56"/>
      <c r="SD7" s="58">
        <v>1728.491976</v>
      </c>
      <c r="SE7" s="58">
        <v>83.183815362199994</v>
      </c>
      <c r="SF7" s="79">
        <v>61.312145999999998</v>
      </c>
      <c r="SG7" s="79">
        <v>61.312145999999998</v>
      </c>
      <c r="SH7" s="84"/>
      <c r="SI7" s="59"/>
      <c r="SJ7" s="20" t="s">
        <v>213</v>
      </c>
      <c r="SK7" s="16">
        <v>64</v>
      </c>
      <c r="SL7" s="16">
        <v>46</v>
      </c>
      <c r="SM7" s="50"/>
      <c r="SN7" s="50"/>
      <c r="SO7" s="50"/>
      <c r="SP7" s="50"/>
      <c r="SQ7" s="50"/>
      <c r="SR7" s="17" t="s">
        <v>218</v>
      </c>
    </row>
    <row r="8" spans="1:512" s="44" customFormat="1" ht="12.75" x14ac:dyDescent="0.2">
      <c r="A8" s="92" t="s">
        <v>241</v>
      </c>
      <c r="B8" s="91" t="s">
        <v>253</v>
      </c>
      <c r="C8" s="92" t="s">
        <v>254</v>
      </c>
      <c r="D8" s="37"/>
      <c r="E8" s="37" t="s">
        <v>259</v>
      </c>
      <c r="F8" s="37" t="s">
        <v>260</v>
      </c>
      <c r="G8" s="14">
        <v>43285</v>
      </c>
      <c r="H8" s="15">
        <v>75</v>
      </c>
      <c r="I8" s="15">
        <f>12*7.15+14*5.5+20*4.85+1*8.9+28*13.9</f>
        <v>657.9</v>
      </c>
      <c r="J8" s="15">
        <v>45</v>
      </c>
      <c r="K8" s="16">
        <v>14</v>
      </c>
      <c r="L8" s="16"/>
      <c r="M8" s="16"/>
      <c r="N8" s="16"/>
      <c r="O8" s="19"/>
      <c r="P8" s="16"/>
      <c r="Q8" s="16"/>
      <c r="R8" s="16"/>
      <c r="S8" s="17"/>
      <c r="T8" s="17"/>
      <c r="U8" s="17"/>
      <c r="V8" s="16">
        <v>5</v>
      </c>
      <c r="W8" s="17" t="s">
        <v>207</v>
      </c>
      <c r="X8" s="17">
        <v>10</v>
      </c>
      <c r="Y8" s="17"/>
      <c r="Z8" s="27"/>
      <c r="AA8" s="17">
        <v>1</v>
      </c>
      <c r="AB8" s="27">
        <f>(AC8+AD8+AE8+AF8)/V8*100</f>
        <v>0</v>
      </c>
      <c r="AC8" s="75"/>
      <c r="AD8" s="75"/>
      <c r="AE8" s="75"/>
      <c r="AF8" s="17"/>
      <c r="AG8" s="92" t="s">
        <v>254</v>
      </c>
      <c r="AH8" s="16">
        <v>5</v>
      </c>
      <c r="AI8" s="16" t="s">
        <v>207</v>
      </c>
      <c r="AJ8" s="16">
        <v>10</v>
      </c>
      <c r="AK8" s="19"/>
      <c r="AL8" s="27"/>
      <c r="AM8" s="16">
        <v>1</v>
      </c>
      <c r="AN8" s="16">
        <f>(AO8+AP8+AQ8)/AH8*100</f>
        <v>0</v>
      </c>
      <c r="AO8" s="25"/>
      <c r="AP8" s="26"/>
      <c r="AQ8" s="26"/>
      <c r="AR8" s="17"/>
      <c r="AS8" s="16" t="s">
        <v>205</v>
      </c>
      <c r="AT8" s="19">
        <v>2</v>
      </c>
      <c r="AU8" s="16"/>
      <c r="AV8" s="16"/>
      <c r="AW8" s="16" t="s">
        <v>206</v>
      </c>
      <c r="AX8" s="20">
        <f t="shared" si="0"/>
        <v>0</v>
      </c>
      <c r="AY8" s="85"/>
      <c r="AZ8" s="86"/>
      <c r="BA8" s="86"/>
      <c r="BB8" s="17"/>
      <c r="BC8" s="142" t="s">
        <v>205</v>
      </c>
      <c r="BD8" s="19">
        <v>2</v>
      </c>
      <c r="BE8" s="19"/>
      <c r="BF8" s="94"/>
      <c r="BG8" s="16" t="s">
        <v>206</v>
      </c>
      <c r="BH8" s="20">
        <f t="shared" si="1"/>
        <v>0</v>
      </c>
      <c r="BI8" s="98"/>
      <c r="BJ8" s="98"/>
      <c r="BK8" s="98"/>
      <c r="BL8" s="108"/>
      <c r="BM8" s="17"/>
      <c r="BN8" s="17"/>
      <c r="BO8" s="17"/>
      <c r="BP8" s="92" t="s">
        <v>254</v>
      </c>
      <c r="BQ8" s="53" t="s">
        <v>205</v>
      </c>
      <c r="BR8" s="27">
        <v>0.25</v>
      </c>
      <c r="BS8" s="53"/>
      <c r="BT8" s="53"/>
      <c r="BU8" s="53">
        <v>1</v>
      </c>
      <c r="BV8" s="20">
        <f>(BW8+BX8+BY8+BZ8)/I8*100</f>
        <v>0</v>
      </c>
      <c r="BW8" s="75"/>
      <c r="BX8" s="76"/>
      <c r="BY8" s="75"/>
      <c r="BZ8" s="17"/>
      <c r="CA8" s="19"/>
      <c r="CB8" s="17"/>
      <c r="CC8" s="17"/>
      <c r="CD8" s="17"/>
      <c r="CE8" s="20"/>
      <c r="CF8" s="17"/>
      <c r="CG8" s="18"/>
      <c r="CH8" s="17"/>
      <c r="CI8" s="16"/>
      <c r="CJ8" s="16"/>
      <c r="CK8" s="16"/>
      <c r="CL8" s="16"/>
      <c r="CM8" s="16"/>
      <c r="CN8" s="16"/>
      <c r="CO8" s="17"/>
      <c r="CP8" s="18"/>
      <c r="CQ8" s="17"/>
      <c r="CR8" s="16" t="s">
        <v>205</v>
      </c>
      <c r="CS8" s="19">
        <v>0.8</v>
      </c>
      <c r="CT8" s="19">
        <v>0.2</v>
      </c>
      <c r="CU8" s="20">
        <f t="shared" si="2"/>
        <v>0.16000000000000003</v>
      </c>
      <c r="CV8" s="16" t="s">
        <v>206</v>
      </c>
      <c r="CW8" s="27">
        <f t="shared" si="3"/>
        <v>0.15199878400972794</v>
      </c>
      <c r="CX8" s="28">
        <v>1</v>
      </c>
      <c r="CY8" s="29"/>
      <c r="CZ8" s="28"/>
      <c r="DA8" s="92" t="s">
        <v>254</v>
      </c>
      <c r="DB8" s="17"/>
      <c r="DC8" s="18"/>
      <c r="DD8" s="17"/>
      <c r="DE8" s="16" t="s">
        <v>205</v>
      </c>
      <c r="DF8" s="19">
        <v>2.5</v>
      </c>
      <c r="DG8" s="19">
        <v>0.3</v>
      </c>
      <c r="DH8" s="20">
        <f t="shared" si="4"/>
        <v>0.75</v>
      </c>
      <c r="DI8" s="16" t="s">
        <v>206</v>
      </c>
      <c r="DJ8" s="20">
        <f t="shared" si="5"/>
        <v>13.831889344885242</v>
      </c>
      <c r="DK8" s="23">
        <v>55</v>
      </c>
      <c r="DL8" s="24">
        <v>3</v>
      </c>
      <c r="DM8" s="23">
        <v>33</v>
      </c>
      <c r="DN8" s="16"/>
      <c r="DO8" s="19"/>
      <c r="DP8" s="19"/>
      <c r="DQ8" s="20"/>
      <c r="DR8" s="16"/>
      <c r="DS8" s="27">
        <f>(DT8+DU8+DV8)/I8*100</f>
        <v>0.15199878400972794</v>
      </c>
      <c r="DT8" s="17"/>
      <c r="DU8" s="18"/>
      <c r="DV8" s="17">
        <v>1</v>
      </c>
      <c r="DW8" s="16" t="s">
        <v>194</v>
      </c>
      <c r="DX8" s="19">
        <v>1</v>
      </c>
      <c r="DY8" s="19">
        <v>0.3</v>
      </c>
      <c r="DZ8" s="20">
        <f t="shared" si="6"/>
        <v>0.3</v>
      </c>
      <c r="EA8" s="16" t="s">
        <v>206</v>
      </c>
      <c r="EB8" s="20">
        <f t="shared" si="7"/>
        <v>0.91199270405836752</v>
      </c>
      <c r="EC8" s="21"/>
      <c r="ED8" s="22"/>
      <c r="EE8" s="21">
        <v>6</v>
      </c>
      <c r="EF8" s="17" t="s">
        <v>205</v>
      </c>
      <c r="EG8" s="17">
        <v>0.4</v>
      </c>
      <c r="EH8" s="17"/>
      <c r="EI8" s="17"/>
      <c r="EJ8" s="17">
        <v>1</v>
      </c>
      <c r="EK8" s="20">
        <f t="shared" si="8"/>
        <v>0</v>
      </c>
      <c r="EL8" s="25"/>
      <c r="EM8" s="26"/>
      <c r="EN8" s="25"/>
      <c r="EO8" s="92" t="s">
        <v>254</v>
      </c>
      <c r="EP8" s="16" t="s">
        <v>194</v>
      </c>
      <c r="EQ8" s="19">
        <v>1.6</v>
      </c>
      <c r="ER8" s="20">
        <v>0.3</v>
      </c>
      <c r="ES8" s="20">
        <f t="shared" si="9"/>
        <v>0.48</v>
      </c>
      <c r="ET8" s="16" t="s">
        <v>206</v>
      </c>
      <c r="EU8" s="27">
        <f t="shared" si="10"/>
        <v>1.0639914880680956</v>
      </c>
      <c r="EV8" s="23"/>
      <c r="EW8" s="24">
        <v>2</v>
      </c>
      <c r="EX8" s="23">
        <v>5</v>
      </c>
      <c r="EY8" s="16"/>
      <c r="EZ8" s="16"/>
      <c r="FA8" s="16"/>
      <c r="FB8" s="16"/>
      <c r="FC8" s="16"/>
      <c r="FD8" s="16"/>
      <c r="FE8" s="17"/>
      <c r="FF8" s="18"/>
      <c r="FG8" s="17"/>
      <c r="FH8" s="16" t="s">
        <v>205</v>
      </c>
      <c r="FI8" s="19">
        <v>4</v>
      </c>
      <c r="FJ8" s="19">
        <v>0.2</v>
      </c>
      <c r="FK8" s="20">
        <f>FI8*FJ8</f>
        <v>0.8</v>
      </c>
      <c r="FL8" s="16" t="s">
        <v>206</v>
      </c>
      <c r="FM8" s="27">
        <f t="shared" si="11"/>
        <v>14.439884480924153</v>
      </c>
      <c r="FN8" s="23">
        <v>70</v>
      </c>
      <c r="FO8" s="24">
        <v>9</v>
      </c>
      <c r="FP8" s="23">
        <v>16</v>
      </c>
      <c r="FQ8" s="16"/>
      <c r="FR8" s="16"/>
      <c r="FS8" s="16"/>
      <c r="FT8" s="16"/>
      <c r="FU8" s="16"/>
      <c r="FV8" s="20"/>
      <c r="FW8" s="17"/>
      <c r="FX8" s="18"/>
      <c r="FY8" s="17"/>
      <c r="FZ8" s="92" t="s">
        <v>254</v>
      </c>
      <c r="GA8" s="16"/>
      <c r="GB8" s="16"/>
      <c r="GC8" s="16"/>
      <c r="GD8" s="16"/>
      <c r="GE8" s="16"/>
      <c r="GF8" s="20"/>
      <c r="GG8" s="17"/>
      <c r="GH8" s="18"/>
      <c r="GI8" s="17"/>
      <c r="GJ8" s="16" t="s">
        <v>205</v>
      </c>
      <c r="GK8" s="19">
        <v>1</v>
      </c>
      <c r="GL8" s="19">
        <v>0.2</v>
      </c>
      <c r="GM8" s="20">
        <f t="shared" si="12"/>
        <v>0.2</v>
      </c>
      <c r="GN8" s="16" t="s">
        <v>206</v>
      </c>
      <c r="GO8" s="20">
        <f t="shared" si="13"/>
        <v>2.2799817601459189</v>
      </c>
      <c r="GP8" s="23"/>
      <c r="GQ8" s="24">
        <v>9</v>
      </c>
      <c r="GR8" s="23">
        <v>6</v>
      </c>
      <c r="GS8" s="16" t="s">
        <v>205</v>
      </c>
      <c r="GT8" s="19">
        <v>3</v>
      </c>
      <c r="GU8" s="16"/>
      <c r="GV8" s="16"/>
      <c r="GW8" s="16" t="s">
        <v>206</v>
      </c>
      <c r="GX8" s="20">
        <f t="shared" si="14"/>
        <v>0</v>
      </c>
      <c r="GY8" s="25"/>
      <c r="GZ8" s="26"/>
      <c r="HA8" s="25"/>
      <c r="HB8" s="16" t="s">
        <v>194</v>
      </c>
      <c r="HC8" s="19">
        <v>4</v>
      </c>
      <c r="HD8" s="19">
        <v>0.2</v>
      </c>
      <c r="HE8" s="20">
        <f t="shared" si="15"/>
        <v>0.8</v>
      </c>
      <c r="HF8" s="16" t="s">
        <v>206</v>
      </c>
      <c r="HG8" s="20">
        <f t="shared" si="16"/>
        <v>0.15199878400972794</v>
      </c>
      <c r="HH8" s="21"/>
      <c r="HI8" s="22"/>
      <c r="HJ8" s="21">
        <v>1</v>
      </c>
      <c r="HK8" s="92" t="s">
        <v>254</v>
      </c>
      <c r="HL8" s="16" t="s">
        <v>208</v>
      </c>
      <c r="HM8" s="16" t="s">
        <v>208</v>
      </c>
      <c r="HN8" s="16" t="s">
        <v>208</v>
      </c>
      <c r="HO8" s="16" t="s">
        <v>208</v>
      </c>
      <c r="HP8" s="16" t="s">
        <v>208</v>
      </c>
      <c r="HQ8" s="20"/>
      <c r="HR8" s="17"/>
      <c r="HS8" s="18"/>
      <c r="HT8" s="17"/>
      <c r="HU8" s="16"/>
      <c r="HV8" s="16"/>
      <c r="HW8" s="16"/>
      <c r="HX8" s="16"/>
      <c r="HY8" s="16"/>
      <c r="HZ8" s="20"/>
      <c r="IA8" s="17"/>
      <c r="IB8" s="18"/>
      <c r="IC8" s="17"/>
      <c r="ID8" s="53" t="s">
        <v>194</v>
      </c>
      <c r="IE8" s="19">
        <v>1</v>
      </c>
      <c r="IF8" s="53"/>
      <c r="IG8" s="53"/>
      <c r="IH8" s="53">
        <v>1</v>
      </c>
      <c r="II8" s="20">
        <f t="shared" si="17"/>
        <v>0</v>
      </c>
      <c r="IJ8" s="85"/>
      <c r="IK8" s="86"/>
      <c r="IL8" s="85"/>
      <c r="IM8" s="16"/>
      <c r="IN8" s="16"/>
      <c r="IO8" s="16"/>
      <c r="IP8" s="16"/>
      <c r="IQ8" s="16"/>
      <c r="IR8" s="20"/>
      <c r="IS8" s="17"/>
      <c r="IT8" s="18"/>
      <c r="IU8" s="17"/>
      <c r="IV8" s="92" t="s">
        <v>254</v>
      </c>
      <c r="IW8" s="17"/>
      <c r="IX8" s="17"/>
      <c r="IY8" s="17"/>
      <c r="IZ8" s="17"/>
      <c r="JA8" s="18"/>
      <c r="JB8" s="17"/>
      <c r="JC8" s="16" t="s">
        <v>205</v>
      </c>
      <c r="JD8" s="19">
        <v>1</v>
      </c>
      <c r="JE8" s="20">
        <v>0.2</v>
      </c>
      <c r="JF8" s="20">
        <f>JD8*JE8</f>
        <v>0.2</v>
      </c>
      <c r="JG8" s="16" t="s">
        <v>206</v>
      </c>
      <c r="JH8" s="20">
        <f t="shared" si="18"/>
        <v>0.60799513603891175</v>
      </c>
      <c r="JI8" s="23"/>
      <c r="JJ8" s="24">
        <v>1</v>
      </c>
      <c r="JK8" s="23">
        <v>3</v>
      </c>
      <c r="JL8" s="16"/>
      <c r="JM8" s="16"/>
      <c r="JN8" s="16"/>
      <c r="JO8" s="16"/>
      <c r="JP8" s="16"/>
      <c r="JQ8" s="20"/>
      <c r="JR8" s="17"/>
      <c r="JS8" s="18"/>
      <c r="JT8" s="17"/>
      <c r="JU8" s="16" t="s">
        <v>205</v>
      </c>
      <c r="JV8" s="19">
        <v>3</v>
      </c>
      <c r="JW8" s="20">
        <v>0.2</v>
      </c>
      <c r="JX8" s="20">
        <f t="shared" si="19"/>
        <v>0.60000000000000009</v>
      </c>
      <c r="JY8" s="16" t="s">
        <v>206</v>
      </c>
      <c r="JZ8" s="20">
        <f t="shared" si="20"/>
        <v>0.91199270405836752</v>
      </c>
      <c r="KA8" s="23"/>
      <c r="KB8" s="24">
        <v>5</v>
      </c>
      <c r="KC8" s="23">
        <v>1</v>
      </c>
      <c r="KD8" s="92" t="s">
        <v>254</v>
      </c>
      <c r="KE8" s="16" t="s">
        <v>194</v>
      </c>
      <c r="KF8" s="19">
        <v>1</v>
      </c>
      <c r="KG8" s="19">
        <v>0.3</v>
      </c>
      <c r="KH8" s="20">
        <f>KF8*KG8</f>
        <v>0.3</v>
      </c>
      <c r="KI8" s="16" t="s">
        <v>206</v>
      </c>
      <c r="KJ8" s="20">
        <f t="shared" si="21"/>
        <v>0.15199878400972794</v>
      </c>
      <c r="KK8" s="28"/>
      <c r="KL8" s="29"/>
      <c r="KM8" s="28">
        <v>1</v>
      </c>
      <c r="KN8" s="16"/>
      <c r="KO8" s="16"/>
      <c r="KP8" s="16"/>
      <c r="KQ8" s="16"/>
      <c r="KR8" s="16"/>
      <c r="KS8" s="20"/>
      <c r="KT8" s="17"/>
      <c r="KU8" s="18"/>
      <c r="KV8" s="17"/>
      <c r="KW8" s="16"/>
      <c r="KX8" s="19"/>
      <c r="KY8" s="19"/>
      <c r="KZ8" s="20"/>
      <c r="LA8" s="16"/>
      <c r="LB8" s="20"/>
      <c r="LC8" s="17"/>
      <c r="LD8" s="18"/>
      <c r="LE8" s="17"/>
      <c r="LF8" s="16" t="s">
        <v>205</v>
      </c>
      <c r="LG8" s="19">
        <v>1</v>
      </c>
      <c r="LH8" s="19">
        <v>0.2</v>
      </c>
      <c r="LI8" s="20">
        <f t="shared" si="22"/>
        <v>0.2</v>
      </c>
      <c r="LJ8" s="16" t="s">
        <v>206</v>
      </c>
      <c r="LK8" s="20">
        <f t="shared" si="23"/>
        <v>0.45599635202918376</v>
      </c>
      <c r="LL8" s="28"/>
      <c r="LM8" s="29"/>
      <c r="LN8" s="28">
        <v>3</v>
      </c>
      <c r="LO8" s="92" t="s">
        <v>254</v>
      </c>
      <c r="LP8" s="17"/>
      <c r="LQ8" s="18"/>
      <c r="LR8" s="17"/>
      <c r="LS8" s="16" t="s">
        <v>205</v>
      </c>
      <c r="LT8" s="19">
        <v>0.5</v>
      </c>
      <c r="LU8" s="19">
        <v>0.2</v>
      </c>
      <c r="LV8" s="20">
        <f>LT8*LU8</f>
        <v>0.1</v>
      </c>
      <c r="LW8" s="16">
        <v>1</v>
      </c>
      <c r="LX8" s="20">
        <f>(LY8+LZ8+MA8)/I8*100</f>
        <v>0.75999392004863964</v>
      </c>
      <c r="LY8" s="23"/>
      <c r="LZ8" s="24">
        <v>1</v>
      </c>
      <c r="MA8" s="23">
        <v>4</v>
      </c>
      <c r="MB8" s="17"/>
      <c r="MC8" s="17"/>
      <c r="MD8" s="17"/>
      <c r="ME8" s="17"/>
      <c r="MF8" s="17"/>
      <c r="MG8" s="17"/>
      <c r="MH8" s="16" t="s">
        <v>205</v>
      </c>
      <c r="MI8" s="19">
        <v>3</v>
      </c>
      <c r="MJ8" s="20">
        <v>0.2</v>
      </c>
      <c r="MK8" s="20">
        <f t="shared" si="24"/>
        <v>0.60000000000000009</v>
      </c>
      <c r="ML8" s="16" t="s">
        <v>206</v>
      </c>
      <c r="MM8" s="20">
        <f t="shared" si="25"/>
        <v>3.6479708162334701</v>
      </c>
      <c r="MN8" s="45">
        <v>1</v>
      </c>
      <c r="MO8" s="46">
        <v>10</v>
      </c>
      <c r="MP8" s="45">
        <v>13</v>
      </c>
      <c r="MQ8" s="17"/>
      <c r="MR8" s="18"/>
      <c r="MS8" s="17"/>
      <c r="MT8" s="92" t="s">
        <v>254</v>
      </c>
      <c r="MU8" s="30">
        <v>1</v>
      </c>
      <c r="MV8" s="30">
        <v>2</v>
      </c>
      <c r="MW8" s="30"/>
      <c r="MX8" s="30">
        <v>2</v>
      </c>
      <c r="MY8" s="30">
        <v>7</v>
      </c>
      <c r="MZ8" s="30">
        <v>3</v>
      </c>
      <c r="NA8" s="30">
        <v>4</v>
      </c>
      <c r="NB8" s="30">
        <v>3</v>
      </c>
      <c r="NC8" s="31">
        <f t="shared" si="26"/>
        <v>0.15909090909090909</v>
      </c>
      <c r="ND8" s="32" t="s">
        <v>209</v>
      </c>
      <c r="NE8" s="34">
        <f t="shared" si="27"/>
        <v>5</v>
      </c>
      <c r="NF8" s="16">
        <f t="shared" si="28"/>
        <v>17</v>
      </c>
      <c r="NG8" s="16">
        <f t="shared" si="29"/>
        <v>22</v>
      </c>
      <c r="NH8" s="16">
        <v>1</v>
      </c>
      <c r="NI8" s="36">
        <f t="shared" si="30"/>
        <v>4.5454545454545456E-2</v>
      </c>
      <c r="NJ8" s="54" t="s">
        <v>233</v>
      </c>
      <c r="NK8" s="37">
        <v>16.8</v>
      </c>
      <c r="NL8" s="82" t="s">
        <v>216</v>
      </c>
      <c r="NM8" s="30">
        <v>11.8</v>
      </c>
      <c r="NN8" s="30">
        <v>122</v>
      </c>
      <c r="NO8" s="30">
        <v>494</v>
      </c>
      <c r="NP8" s="30">
        <v>0.8</v>
      </c>
      <c r="NQ8" s="30">
        <v>0.8</v>
      </c>
      <c r="NR8" s="30"/>
      <c r="NS8" s="37" t="s">
        <v>210</v>
      </c>
      <c r="NT8" s="13">
        <v>30</v>
      </c>
      <c r="NU8" s="13">
        <v>60</v>
      </c>
      <c r="NV8" s="13" t="s">
        <v>211</v>
      </c>
      <c r="NW8" s="13"/>
      <c r="NX8" s="13"/>
      <c r="NY8" s="13"/>
      <c r="NZ8" s="13">
        <v>4</v>
      </c>
      <c r="OA8" s="13">
        <v>16</v>
      </c>
      <c r="OB8" s="13" t="s">
        <v>211</v>
      </c>
      <c r="OC8" s="38">
        <v>0.1</v>
      </c>
      <c r="OD8" s="38">
        <v>1</v>
      </c>
      <c r="OE8" s="38">
        <v>0.4</v>
      </c>
      <c r="OF8" s="38">
        <v>0.1</v>
      </c>
      <c r="OG8" s="38">
        <v>0.5</v>
      </c>
      <c r="OH8" s="38">
        <v>0.2</v>
      </c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 t="s">
        <v>238</v>
      </c>
      <c r="OT8" s="38"/>
      <c r="OU8" s="39">
        <v>0.09</v>
      </c>
      <c r="OV8" s="38"/>
      <c r="OW8" s="41">
        <v>45</v>
      </c>
      <c r="OX8" s="13"/>
      <c r="OY8" s="13">
        <v>30</v>
      </c>
      <c r="OZ8" s="13">
        <v>5</v>
      </c>
      <c r="PA8" s="13">
        <v>10</v>
      </c>
      <c r="PB8" s="41"/>
      <c r="PC8" s="13">
        <v>10</v>
      </c>
      <c r="PD8" s="41" t="s">
        <v>214</v>
      </c>
      <c r="PE8" s="41"/>
      <c r="PF8" s="41"/>
      <c r="PG8" s="41"/>
      <c r="PH8" s="13"/>
      <c r="PI8" s="13"/>
      <c r="PJ8" s="41">
        <v>90</v>
      </c>
      <c r="PK8" s="41">
        <v>10</v>
      </c>
      <c r="PL8" s="41"/>
      <c r="PM8" s="41"/>
      <c r="PN8" s="41" t="s">
        <v>235</v>
      </c>
      <c r="PO8" s="42" t="s">
        <v>214</v>
      </c>
      <c r="PP8" s="41"/>
      <c r="PQ8" s="13">
        <v>60</v>
      </c>
      <c r="PR8" s="13">
        <v>40</v>
      </c>
      <c r="PS8" s="13"/>
      <c r="PT8" s="13" t="s">
        <v>216</v>
      </c>
      <c r="PU8" s="41"/>
      <c r="PV8" s="41"/>
      <c r="PW8" s="41"/>
      <c r="PX8" s="41"/>
      <c r="PY8" s="13" t="s">
        <v>230</v>
      </c>
      <c r="PZ8" s="13" t="s">
        <v>261</v>
      </c>
      <c r="QA8" s="13" t="s">
        <v>236</v>
      </c>
      <c r="QB8" s="13" t="s">
        <v>234</v>
      </c>
      <c r="QC8" s="42" t="s">
        <v>214</v>
      </c>
      <c r="QD8" s="42" t="s">
        <v>214</v>
      </c>
      <c r="QE8" s="42" t="s">
        <v>214</v>
      </c>
      <c r="QF8" s="42"/>
      <c r="QG8" s="13"/>
      <c r="QH8" s="13">
        <v>10</v>
      </c>
      <c r="QI8" s="13">
        <v>60</v>
      </c>
      <c r="QJ8" s="41">
        <v>10</v>
      </c>
      <c r="QK8" s="43">
        <v>20</v>
      </c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58">
        <v>1728.491976</v>
      </c>
      <c r="SE8" s="58">
        <v>83.3</v>
      </c>
      <c r="SF8" s="79">
        <v>61.2</v>
      </c>
      <c r="SG8" s="79">
        <v>61.2</v>
      </c>
      <c r="SH8" s="84"/>
      <c r="SI8" s="80"/>
      <c r="SJ8" s="20" t="s">
        <v>213</v>
      </c>
      <c r="SK8" s="16">
        <v>64</v>
      </c>
      <c r="SL8" s="16">
        <v>46</v>
      </c>
      <c r="SM8" s="50"/>
      <c r="SN8" s="50"/>
      <c r="SO8" s="50"/>
      <c r="SP8" s="50"/>
      <c r="SQ8" s="50"/>
      <c r="SR8" s="17" t="s">
        <v>218</v>
      </c>
    </row>
    <row r="9" spans="1:512" ht="12.75" x14ac:dyDescent="0.2">
      <c r="A9" s="114" t="s">
        <v>241</v>
      </c>
      <c r="B9" s="90" t="s">
        <v>253</v>
      </c>
      <c r="C9" s="78" t="s">
        <v>262</v>
      </c>
      <c r="D9" s="17"/>
      <c r="E9" s="37" t="s">
        <v>263</v>
      </c>
      <c r="F9" s="37" t="s">
        <v>264</v>
      </c>
      <c r="G9" s="95">
        <v>41488</v>
      </c>
      <c r="H9" s="57">
        <v>120</v>
      </c>
      <c r="I9" s="57">
        <v>1400</v>
      </c>
      <c r="J9" s="57">
        <v>64</v>
      </c>
      <c r="K9" s="53">
        <v>14</v>
      </c>
      <c r="L9" s="53"/>
      <c r="M9" s="53"/>
      <c r="N9" s="53"/>
      <c r="O9" s="64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78" t="s">
        <v>262</v>
      </c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17" t="s">
        <v>205</v>
      </c>
      <c r="AT9" s="64">
        <v>2</v>
      </c>
      <c r="AU9" s="17"/>
      <c r="AV9" s="17"/>
      <c r="AW9" s="17" t="s">
        <v>206</v>
      </c>
      <c r="AX9" s="20">
        <f t="shared" si="0"/>
        <v>0</v>
      </c>
      <c r="AY9" s="107"/>
      <c r="AZ9" s="107"/>
      <c r="BA9" s="107"/>
      <c r="BB9" s="17"/>
      <c r="BC9" s="51" t="s">
        <v>205</v>
      </c>
      <c r="BD9" s="19">
        <v>2</v>
      </c>
      <c r="BE9" s="19"/>
      <c r="BF9" s="20"/>
      <c r="BG9" s="17" t="s">
        <v>206</v>
      </c>
      <c r="BH9" s="20">
        <f t="shared" si="1"/>
        <v>0</v>
      </c>
      <c r="BI9" s="102"/>
      <c r="BJ9" s="102"/>
      <c r="BK9" s="102"/>
      <c r="BL9" s="108"/>
      <c r="BM9" s="53"/>
      <c r="BN9" s="53"/>
      <c r="BO9" s="53"/>
      <c r="BP9" s="78" t="s">
        <v>262</v>
      </c>
      <c r="BQ9" s="53" t="s">
        <v>205</v>
      </c>
      <c r="BR9" s="27">
        <v>0.25</v>
      </c>
      <c r="BS9" s="53"/>
      <c r="BT9" s="53"/>
      <c r="BU9" s="53">
        <v>1</v>
      </c>
      <c r="BV9" s="27">
        <f>(BW9+BX9+BY9)/I9*100</f>
        <v>0</v>
      </c>
      <c r="BW9" s="108"/>
      <c r="BX9" s="108"/>
      <c r="BY9" s="108"/>
      <c r="BZ9" s="53"/>
      <c r="CA9" s="53"/>
      <c r="CB9" s="53"/>
      <c r="CC9" s="53"/>
      <c r="CD9" s="53"/>
      <c r="CE9" s="17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17" t="s">
        <v>205</v>
      </c>
      <c r="CS9" s="19">
        <v>0.8</v>
      </c>
      <c r="CT9" s="17">
        <v>0.3</v>
      </c>
      <c r="CU9" s="27">
        <f t="shared" si="2"/>
        <v>0.24</v>
      </c>
      <c r="CV9" s="17" t="s">
        <v>206</v>
      </c>
      <c r="CW9" s="27">
        <f t="shared" si="3"/>
        <v>0.5</v>
      </c>
      <c r="CX9" s="115">
        <v>5</v>
      </c>
      <c r="CY9" s="115"/>
      <c r="CZ9" s="115">
        <v>2</v>
      </c>
      <c r="DA9" s="78" t="s">
        <v>262</v>
      </c>
      <c r="DB9" s="53"/>
      <c r="DC9" s="53"/>
      <c r="DD9" s="53"/>
      <c r="DE9" s="17" t="s">
        <v>205</v>
      </c>
      <c r="DF9" s="19">
        <v>2.5</v>
      </c>
      <c r="DG9" s="17">
        <v>0.3</v>
      </c>
      <c r="DH9" s="20">
        <f t="shared" si="4"/>
        <v>0.75</v>
      </c>
      <c r="DI9" s="16" t="s">
        <v>206</v>
      </c>
      <c r="DJ9" s="20">
        <f t="shared" si="5"/>
        <v>11.071428571428571</v>
      </c>
      <c r="DK9" s="115">
        <v>16</v>
      </c>
      <c r="DL9" s="115">
        <v>1</v>
      </c>
      <c r="DM9" s="115">
        <v>138</v>
      </c>
      <c r="DN9" s="53"/>
      <c r="DO9" s="53"/>
      <c r="DP9" s="53"/>
      <c r="DQ9" s="53"/>
      <c r="DR9" s="53"/>
      <c r="DS9" s="27"/>
      <c r="DT9" s="53"/>
      <c r="DU9" s="53"/>
      <c r="DV9" s="53"/>
      <c r="DW9" s="17" t="s">
        <v>194</v>
      </c>
      <c r="DX9" s="64">
        <v>1</v>
      </c>
      <c r="DY9" s="17">
        <v>0.3</v>
      </c>
      <c r="DZ9" s="20">
        <f t="shared" si="6"/>
        <v>0.3</v>
      </c>
      <c r="EA9" s="17" t="s">
        <v>206</v>
      </c>
      <c r="EB9" s="20">
        <f t="shared" si="7"/>
        <v>0.4285714285714286</v>
      </c>
      <c r="EC9" s="99">
        <v>1</v>
      </c>
      <c r="ED9" s="99">
        <v>5</v>
      </c>
      <c r="EE9" s="99"/>
      <c r="EF9" s="17" t="s">
        <v>205</v>
      </c>
      <c r="EG9" s="17">
        <v>0.4</v>
      </c>
      <c r="EH9" s="17">
        <v>0.3</v>
      </c>
      <c r="EI9" s="20">
        <f>EG9*EH9</f>
        <v>0.12</v>
      </c>
      <c r="EJ9" s="17">
        <v>1</v>
      </c>
      <c r="EK9" s="20">
        <f t="shared" si="8"/>
        <v>7.1428571428571425E-2</v>
      </c>
      <c r="EL9" s="111"/>
      <c r="EM9" s="111"/>
      <c r="EN9" s="111">
        <v>1</v>
      </c>
      <c r="EO9" s="78" t="s">
        <v>262</v>
      </c>
      <c r="EP9" s="16" t="s">
        <v>194</v>
      </c>
      <c r="EQ9" s="19">
        <v>1.6</v>
      </c>
      <c r="ER9" s="17">
        <v>0.3</v>
      </c>
      <c r="ES9" s="20">
        <f t="shared" si="9"/>
        <v>0.48</v>
      </c>
      <c r="ET9" s="16" t="s">
        <v>206</v>
      </c>
      <c r="EU9" s="27">
        <f t="shared" si="10"/>
        <v>0.35714285714285715</v>
      </c>
      <c r="EV9" s="100">
        <v>2</v>
      </c>
      <c r="EW9" s="100"/>
      <c r="EX9" s="100">
        <v>3</v>
      </c>
      <c r="EY9" s="53"/>
      <c r="EZ9" s="53"/>
      <c r="FA9" s="53"/>
      <c r="FB9" s="53"/>
      <c r="FC9" s="53"/>
      <c r="FD9" s="53"/>
      <c r="FE9" s="53"/>
      <c r="FF9" s="53"/>
      <c r="FG9" s="53"/>
      <c r="FH9" s="142" t="s">
        <v>205</v>
      </c>
      <c r="FI9" s="19">
        <v>4</v>
      </c>
      <c r="FJ9" s="17">
        <v>0.3</v>
      </c>
      <c r="FK9" s="20">
        <f>FI9*FJ9</f>
        <v>1.2</v>
      </c>
      <c r="FL9" s="16" t="s">
        <v>206</v>
      </c>
      <c r="FM9" s="27">
        <f t="shared" si="11"/>
        <v>0.4285714285714286</v>
      </c>
      <c r="FN9" s="111">
        <v>4</v>
      </c>
      <c r="FO9" s="111">
        <v>2</v>
      </c>
      <c r="FP9" s="111"/>
      <c r="FQ9" s="53"/>
      <c r="FR9" s="53"/>
      <c r="FS9" s="53"/>
      <c r="FT9" s="53"/>
      <c r="FU9" s="53"/>
      <c r="FV9" s="17"/>
      <c r="FW9" s="53"/>
      <c r="FX9" s="53"/>
      <c r="FY9" s="53"/>
      <c r="FZ9" s="78" t="s">
        <v>262</v>
      </c>
      <c r="GA9" s="53"/>
      <c r="GB9" s="53"/>
      <c r="GC9" s="53"/>
      <c r="GD9" s="53"/>
      <c r="GE9" s="53"/>
      <c r="GF9" s="20"/>
      <c r="GG9" s="53"/>
      <c r="GH9" s="53"/>
      <c r="GI9" s="53"/>
      <c r="GJ9" s="17" t="s">
        <v>205</v>
      </c>
      <c r="GK9" s="19">
        <v>1</v>
      </c>
      <c r="GL9" s="19">
        <v>0.3</v>
      </c>
      <c r="GM9" s="20">
        <f t="shared" si="12"/>
        <v>0.3</v>
      </c>
      <c r="GN9" s="17" t="s">
        <v>206</v>
      </c>
      <c r="GO9" s="20">
        <f t="shared" si="13"/>
        <v>0.2142857142857143</v>
      </c>
      <c r="GP9" s="111"/>
      <c r="GQ9" s="111"/>
      <c r="GR9" s="111">
        <v>3</v>
      </c>
      <c r="GS9" s="17" t="s">
        <v>205</v>
      </c>
      <c r="GT9" s="19">
        <v>3</v>
      </c>
      <c r="GU9" s="19">
        <v>0.2</v>
      </c>
      <c r="GV9" s="20">
        <f>GT9*GU9</f>
        <v>0.60000000000000009</v>
      </c>
      <c r="GW9" s="17" t="s">
        <v>206</v>
      </c>
      <c r="GX9" s="20">
        <f t="shared" si="14"/>
        <v>0.14285714285714285</v>
      </c>
      <c r="GY9" s="111"/>
      <c r="GZ9" s="111">
        <v>1</v>
      </c>
      <c r="HA9" s="111">
        <v>1</v>
      </c>
      <c r="HB9" s="53" t="s">
        <v>194</v>
      </c>
      <c r="HC9" s="19">
        <v>4</v>
      </c>
      <c r="HD9" s="19">
        <v>0.3</v>
      </c>
      <c r="HE9" s="20">
        <f t="shared" si="15"/>
        <v>1.2</v>
      </c>
      <c r="HF9" s="17" t="s">
        <v>206</v>
      </c>
      <c r="HG9" s="20">
        <f t="shared" si="16"/>
        <v>8.9285714285714288</v>
      </c>
      <c r="HH9" s="110">
        <v>72</v>
      </c>
      <c r="HI9" s="110">
        <v>17</v>
      </c>
      <c r="HJ9" s="110">
        <v>36</v>
      </c>
      <c r="HK9" s="78" t="s">
        <v>262</v>
      </c>
      <c r="HL9" s="53" t="s">
        <v>208</v>
      </c>
      <c r="HM9" s="53" t="s">
        <v>208</v>
      </c>
      <c r="HN9" s="53" t="s">
        <v>208</v>
      </c>
      <c r="HO9" s="53" t="s">
        <v>208</v>
      </c>
      <c r="HP9" s="53" t="s">
        <v>208</v>
      </c>
      <c r="HQ9" s="20"/>
      <c r="HR9" s="53"/>
      <c r="HS9" s="53"/>
      <c r="HT9" s="53"/>
      <c r="HU9" s="53"/>
      <c r="HV9" s="53"/>
      <c r="HW9" s="53"/>
      <c r="HX9" s="53"/>
      <c r="HY9" s="53"/>
      <c r="HZ9" s="20"/>
      <c r="IA9" s="53"/>
      <c r="IB9" s="53"/>
      <c r="IC9" s="53"/>
      <c r="ID9" s="53" t="s">
        <v>194</v>
      </c>
      <c r="IE9" s="19">
        <v>1</v>
      </c>
      <c r="IF9" s="53"/>
      <c r="IG9" s="53"/>
      <c r="IH9" s="53">
        <v>1</v>
      </c>
      <c r="II9" s="20">
        <f t="shared" si="17"/>
        <v>0</v>
      </c>
      <c r="IJ9" s="107"/>
      <c r="IK9" s="107"/>
      <c r="IL9" s="107"/>
      <c r="IM9" s="53"/>
      <c r="IN9" s="53"/>
      <c r="IO9" s="53"/>
      <c r="IP9" s="53"/>
      <c r="IQ9" s="53"/>
      <c r="IR9" s="17"/>
      <c r="IS9" s="53"/>
      <c r="IT9" s="53"/>
      <c r="IU9" s="53"/>
      <c r="IV9" s="78" t="s">
        <v>262</v>
      </c>
      <c r="IW9" s="53"/>
      <c r="IX9" s="53"/>
      <c r="IY9" s="53"/>
      <c r="IZ9" s="53"/>
      <c r="JA9" s="53"/>
      <c r="JB9" s="53"/>
      <c r="JC9" s="17" t="s">
        <v>205</v>
      </c>
      <c r="JD9" s="64">
        <v>1</v>
      </c>
      <c r="JE9" s="19"/>
      <c r="JF9" s="20"/>
      <c r="JG9" s="17" t="s">
        <v>206</v>
      </c>
      <c r="JH9" s="20">
        <f t="shared" si="18"/>
        <v>0</v>
      </c>
      <c r="JI9" s="98"/>
      <c r="JJ9" s="98"/>
      <c r="JK9" s="98"/>
      <c r="JL9" s="53"/>
      <c r="JM9" s="53"/>
      <c r="JN9" s="53"/>
      <c r="JO9" s="53"/>
      <c r="JP9" s="53"/>
      <c r="JQ9" s="53"/>
      <c r="JR9" s="53"/>
      <c r="JS9" s="53"/>
      <c r="JT9" s="53"/>
      <c r="JU9" s="17" t="s">
        <v>205</v>
      </c>
      <c r="JV9" s="19">
        <v>3</v>
      </c>
      <c r="JW9" s="19">
        <v>0.3</v>
      </c>
      <c r="JX9" s="20">
        <f t="shared" si="19"/>
        <v>0.89999999999999991</v>
      </c>
      <c r="JY9" s="16" t="s">
        <v>206</v>
      </c>
      <c r="JZ9" s="20">
        <f t="shared" si="20"/>
        <v>1.9285714285714284</v>
      </c>
      <c r="KA9" s="115">
        <v>3</v>
      </c>
      <c r="KB9" s="115">
        <v>22</v>
      </c>
      <c r="KC9" s="115">
        <v>2</v>
      </c>
      <c r="KD9" s="78" t="s">
        <v>262</v>
      </c>
      <c r="KE9" s="61" t="s">
        <v>194</v>
      </c>
      <c r="KF9" s="19">
        <v>1</v>
      </c>
      <c r="KG9" s="19">
        <v>0.3</v>
      </c>
      <c r="KH9" s="20">
        <f>KF9*KG9</f>
        <v>0.3</v>
      </c>
      <c r="KI9" s="17" t="s">
        <v>206</v>
      </c>
      <c r="KJ9" s="20">
        <f t="shared" si="21"/>
        <v>0.2142857142857143</v>
      </c>
      <c r="KK9" s="100"/>
      <c r="KL9" s="100">
        <v>1</v>
      </c>
      <c r="KM9" s="100">
        <v>2</v>
      </c>
      <c r="KN9" s="53"/>
      <c r="KO9" s="53"/>
      <c r="KP9" s="53"/>
      <c r="KQ9" s="53"/>
      <c r="KR9" s="53"/>
      <c r="KS9" s="20"/>
      <c r="KT9" s="53"/>
      <c r="KU9" s="53"/>
      <c r="KV9" s="53"/>
      <c r="KW9" s="53"/>
      <c r="KX9" s="53"/>
      <c r="KY9" s="53"/>
      <c r="KZ9" s="53"/>
      <c r="LA9" s="53"/>
      <c r="LB9" s="20"/>
      <c r="LC9" s="53"/>
      <c r="LD9" s="53"/>
      <c r="LE9" s="53"/>
      <c r="LF9" s="61" t="s">
        <v>205</v>
      </c>
      <c r="LG9" s="19">
        <v>1</v>
      </c>
      <c r="LH9" s="19">
        <v>0.3</v>
      </c>
      <c r="LI9" s="20">
        <f t="shared" si="22"/>
        <v>0.3</v>
      </c>
      <c r="LJ9" s="16" t="s">
        <v>206</v>
      </c>
      <c r="LK9" s="20">
        <f t="shared" si="23"/>
        <v>0.5</v>
      </c>
      <c r="LL9" s="100"/>
      <c r="LM9" s="100"/>
      <c r="LN9" s="100">
        <v>7</v>
      </c>
      <c r="LO9" s="78" t="s">
        <v>262</v>
      </c>
      <c r="LP9" s="53"/>
      <c r="LQ9" s="53"/>
      <c r="LR9" s="53"/>
      <c r="LS9" s="53" t="s">
        <v>208</v>
      </c>
      <c r="LT9" s="53" t="s">
        <v>208</v>
      </c>
      <c r="LU9" s="53" t="s">
        <v>208</v>
      </c>
      <c r="LV9" s="53" t="s">
        <v>208</v>
      </c>
      <c r="LW9" s="53" t="s">
        <v>208</v>
      </c>
      <c r="LX9" s="20">
        <f>(LY9+LZ9+MA9)/I9*100</f>
        <v>0.14285714285714285</v>
      </c>
      <c r="LY9" s="53"/>
      <c r="LZ9" s="53">
        <v>2</v>
      </c>
      <c r="MA9" s="53"/>
      <c r="MB9" s="53"/>
      <c r="MC9" s="53"/>
      <c r="MD9" s="53"/>
      <c r="ME9" s="53"/>
      <c r="MF9" s="53"/>
      <c r="MG9" s="53"/>
      <c r="MH9" s="17" t="s">
        <v>205</v>
      </c>
      <c r="MI9" s="19">
        <v>3</v>
      </c>
      <c r="MJ9" s="19">
        <v>0.3</v>
      </c>
      <c r="MK9" s="20">
        <f t="shared" si="24"/>
        <v>0.89999999999999991</v>
      </c>
      <c r="ML9" s="16" t="s">
        <v>206</v>
      </c>
      <c r="MM9" s="20">
        <f t="shared" si="25"/>
        <v>1.2142857142857142</v>
      </c>
      <c r="MN9" s="110">
        <v>4</v>
      </c>
      <c r="MO9" s="110">
        <v>10</v>
      </c>
      <c r="MP9" s="110">
        <v>3</v>
      </c>
      <c r="MQ9" s="53"/>
      <c r="MR9" s="53"/>
      <c r="MS9" s="53"/>
      <c r="MT9" s="78" t="s">
        <v>262</v>
      </c>
      <c r="MU9" s="17">
        <v>3</v>
      </c>
      <c r="MV9" s="17"/>
      <c r="MW9" s="17">
        <v>1</v>
      </c>
      <c r="MX9" s="17">
        <v>2</v>
      </c>
      <c r="MY9" s="17">
        <v>3</v>
      </c>
      <c r="MZ9" s="17">
        <v>7</v>
      </c>
      <c r="NA9" s="17">
        <v>1</v>
      </c>
      <c r="NB9" s="17">
        <v>2</v>
      </c>
      <c r="NC9" s="31">
        <f t="shared" si="26"/>
        <v>0.26315789473684209</v>
      </c>
      <c r="ND9" s="116" t="s">
        <v>209</v>
      </c>
      <c r="NE9" s="34">
        <f t="shared" si="27"/>
        <v>6</v>
      </c>
      <c r="NF9" s="16">
        <f t="shared" si="28"/>
        <v>13</v>
      </c>
      <c r="NG9" s="16">
        <f t="shared" si="29"/>
        <v>19</v>
      </c>
      <c r="NH9" s="72">
        <v>2</v>
      </c>
      <c r="NI9" s="36">
        <f t="shared" si="30"/>
        <v>0.10526315789473684</v>
      </c>
      <c r="NJ9" s="68"/>
      <c r="NK9" s="37">
        <v>20.8</v>
      </c>
      <c r="NL9" s="37"/>
      <c r="NM9" s="37"/>
      <c r="NN9" s="37"/>
      <c r="NO9" s="37"/>
      <c r="NP9" s="37"/>
      <c r="NQ9" s="37"/>
      <c r="NR9" s="37" t="s">
        <v>221</v>
      </c>
      <c r="NS9" s="37" t="s">
        <v>210</v>
      </c>
      <c r="NT9" s="37">
        <v>50</v>
      </c>
      <c r="NU9" s="37">
        <v>50</v>
      </c>
      <c r="NV9" s="37">
        <v>50</v>
      </c>
      <c r="NW9" s="37"/>
      <c r="NX9" s="37"/>
      <c r="NY9" s="37"/>
      <c r="NZ9" s="37">
        <v>50</v>
      </c>
      <c r="OA9" s="37">
        <v>50</v>
      </c>
      <c r="OB9" s="37">
        <v>50</v>
      </c>
      <c r="OC9" s="73">
        <v>0.6</v>
      </c>
      <c r="OD9" s="73">
        <v>1</v>
      </c>
      <c r="OE9" s="82" t="s">
        <v>211</v>
      </c>
      <c r="OF9" s="73">
        <v>0.4</v>
      </c>
      <c r="OG9" s="73">
        <v>0.8</v>
      </c>
      <c r="OH9" s="82" t="s">
        <v>211</v>
      </c>
      <c r="OI9" s="82"/>
      <c r="OJ9" s="82"/>
      <c r="OK9" s="82"/>
      <c r="OL9" s="82"/>
      <c r="OM9" s="82"/>
      <c r="ON9" s="82"/>
      <c r="OO9" s="82"/>
      <c r="OP9" s="82"/>
      <c r="OQ9" s="82"/>
      <c r="OR9" s="82"/>
      <c r="OS9" s="57">
        <v>3</v>
      </c>
      <c r="OT9" s="40" t="s">
        <v>212</v>
      </c>
      <c r="OU9" s="40"/>
      <c r="OV9" s="40"/>
      <c r="OW9" s="42" t="s">
        <v>213</v>
      </c>
      <c r="OX9" s="37">
        <v>1</v>
      </c>
      <c r="OY9" s="37">
        <v>69</v>
      </c>
      <c r="OZ9" s="37">
        <v>15</v>
      </c>
      <c r="PA9" s="37">
        <v>15</v>
      </c>
      <c r="PB9" s="42" t="s">
        <v>213</v>
      </c>
      <c r="PC9" s="42" t="s">
        <v>214</v>
      </c>
      <c r="PD9" s="69" t="s">
        <v>213</v>
      </c>
      <c r="PE9" s="69" t="s">
        <v>213</v>
      </c>
      <c r="PF9" s="69" t="s">
        <v>213</v>
      </c>
      <c r="PG9" s="69" t="s">
        <v>213</v>
      </c>
      <c r="PH9" s="37">
        <v>100</v>
      </c>
      <c r="PI9" s="42" t="s">
        <v>213</v>
      </c>
      <c r="PJ9" s="42" t="s">
        <v>213</v>
      </c>
      <c r="PK9" s="42" t="s">
        <v>213</v>
      </c>
      <c r="PL9" s="69" t="s">
        <v>213</v>
      </c>
      <c r="PM9" s="66">
        <v>75</v>
      </c>
      <c r="PN9" s="65" t="s">
        <v>214</v>
      </c>
      <c r="PO9" s="65" t="s">
        <v>215</v>
      </c>
      <c r="PP9" s="42">
        <v>100</v>
      </c>
      <c r="PQ9" s="42" t="s">
        <v>213</v>
      </c>
      <c r="PR9" s="42"/>
      <c r="PS9" s="42" t="s">
        <v>213</v>
      </c>
      <c r="PT9" s="37" t="s">
        <v>216</v>
      </c>
      <c r="PU9" s="42" t="s">
        <v>213</v>
      </c>
      <c r="PV9" s="42" t="s">
        <v>213</v>
      </c>
      <c r="PW9" s="74" t="s">
        <v>213</v>
      </c>
      <c r="PX9" s="37" t="s">
        <v>265</v>
      </c>
      <c r="PY9" s="37"/>
      <c r="PZ9" s="37"/>
      <c r="QA9" s="42" t="s">
        <v>215</v>
      </c>
      <c r="QB9" s="42" t="s">
        <v>215</v>
      </c>
      <c r="QC9" s="70">
        <v>0</v>
      </c>
      <c r="QD9" s="70"/>
      <c r="QE9" s="70">
        <v>0</v>
      </c>
      <c r="QF9" s="83" t="s">
        <v>266</v>
      </c>
      <c r="QG9" s="42" t="s">
        <v>213</v>
      </c>
      <c r="QH9" s="42" t="s">
        <v>213</v>
      </c>
      <c r="QI9" s="42" t="s">
        <v>213</v>
      </c>
      <c r="QJ9" s="37">
        <v>100</v>
      </c>
      <c r="QK9" s="74" t="s">
        <v>213</v>
      </c>
      <c r="QL9" s="56" t="s">
        <v>267</v>
      </c>
      <c r="QM9" s="56"/>
      <c r="QN9" s="56"/>
      <c r="QO9" s="56"/>
      <c r="QP9" s="56"/>
      <c r="QQ9" s="56"/>
      <c r="QR9" s="56"/>
      <c r="QS9" s="56"/>
      <c r="QT9" s="56"/>
      <c r="QU9" s="56"/>
      <c r="QV9" s="56"/>
      <c r="QW9" s="56"/>
      <c r="QX9" s="56"/>
      <c r="QY9" s="56"/>
      <c r="QZ9" s="56"/>
      <c r="RA9" s="56"/>
      <c r="RB9" s="56"/>
      <c r="RC9" s="56"/>
      <c r="RD9" s="56"/>
      <c r="RE9" s="56"/>
      <c r="RF9" s="56"/>
      <c r="RG9" s="56"/>
      <c r="RH9" s="56"/>
      <c r="RI9" s="56"/>
      <c r="RJ9" s="56"/>
      <c r="RK9" s="56"/>
      <c r="RL9" s="56"/>
      <c r="RM9" s="56"/>
      <c r="RN9" s="56"/>
      <c r="RO9" s="56"/>
      <c r="RP9" s="56"/>
      <c r="RQ9" s="56"/>
      <c r="RR9" s="56"/>
      <c r="RS9" s="56"/>
      <c r="RT9" s="56"/>
      <c r="RU9" s="56"/>
      <c r="RV9" s="56"/>
      <c r="RW9" s="56"/>
      <c r="RX9" s="56"/>
      <c r="RY9" s="56"/>
      <c r="RZ9" s="56"/>
      <c r="SA9" s="56"/>
      <c r="SB9" s="56"/>
      <c r="SC9" s="56"/>
      <c r="SD9" s="58">
        <v>2076.0231909999998</v>
      </c>
      <c r="SE9" s="58">
        <v>105.87050567</v>
      </c>
      <c r="SF9" s="79">
        <v>38.625455000000002</v>
      </c>
      <c r="SG9" s="79">
        <v>38.625455000000002</v>
      </c>
      <c r="SH9" s="84"/>
      <c r="SI9" s="59"/>
      <c r="SJ9" s="20" t="s">
        <v>213</v>
      </c>
      <c r="SK9" s="16">
        <v>87</v>
      </c>
      <c r="SL9" s="16">
        <v>23</v>
      </c>
      <c r="SM9" s="50"/>
      <c r="SN9" s="50"/>
      <c r="SO9" s="50"/>
      <c r="SP9" s="50"/>
      <c r="SQ9" s="50"/>
      <c r="SR9" s="17" t="s">
        <v>218</v>
      </c>
    </row>
    <row r="10" spans="1:512" ht="12.75" x14ac:dyDescent="0.2">
      <c r="A10" s="114" t="s">
        <v>241</v>
      </c>
      <c r="B10" s="90" t="s">
        <v>253</v>
      </c>
      <c r="C10" s="78" t="s">
        <v>269</v>
      </c>
      <c r="D10" s="17"/>
      <c r="E10" s="37" t="s">
        <v>270</v>
      </c>
      <c r="F10" s="66" t="s">
        <v>271</v>
      </c>
      <c r="G10" s="95">
        <v>41488</v>
      </c>
      <c r="H10" s="57">
        <v>110</v>
      </c>
      <c r="I10" s="57">
        <v>1800</v>
      </c>
      <c r="J10" s="57">
        <v>63</v>
      </c>
      <c r="K10" s="53">
        <v>16</v>
      </c>
      <c r="L10" s="53"/>
      <c r="M10" s="53"/>
      <c r="N10" s="53"/>
      <c r="O10" s="64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30"/>
      <c r="AG10" s="78" t="s">
        <v>269</v>
      </c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17" t="s">
        <v>205</v>
      </c>
      <c r="AT10" s="64">
        <v>2</v>
      </c>
      <c r="AU10" s="17">
        <v>0.3</v>
      </c>
      <c r="AV10" s="27">
        <f>AT10*AU10</f>
        <v>0.6</v>
      </c>
      <c r="AW10" s="17" t="s">
        <v>206</v>
      </c>
      <c r="AX10" s="20">
        <f t="shared" si="0"/>
        <v>0.16666666666666669</v>
      </c>
      <c r="AY10" s="112">
        <v>2</v>
      </c>
      <c r="AZ10" s="112">
        <v>1</v>
      </c>
      <c r="BA10" s="112"/>
      <c r="BB10" s="17"/>
      <c r="BC10" s="17" t="s">
        <v>207</v>
      </c>
      <c r="BD10" s="20">
        <v>1.25</v>
      </c>
      <c r="BE10" s="19"/>
      <c r="BF10" s="20"/>
      <c r="BG10" s="17">
        <v>1</v>
      </c>
      <c r="BH10" s="20">
        <f t="shared" si="1"/>
        <v>0</v>
      </c>
      <c r="BI10" s="98"/>
      <c r="BJ10" s="98"/>
      <c r="BK10" s="98"/>
      <c r="BL10" s="53"/>
      <c r="BM10" s="53"/>
      <c r="BN10" s="53"/>
      <c r="BO10" s="53"/>
      <c r="BP10" s="78" t="s">
        <v>269</v>
      </c>
      <c r="BQ10" s="53" t="s">
        <v>208</v>
      </c>
      <c r="BR10" s="53" t="s">
        <v>208</v>
      </c>
      <c r="BS10" s="53" t="s">
        <v>208</v>
      </c>
      <c r="BT10" s="53" t="s">
        <v>208</v>
      </c>
      <c r="BU10" s="53" t="s">
        <v>208</v>
      </c>
      <c r="BV10" s="53"/>
      <c r="BW10" s="17"/>
      <c r="BX10" s="18"/>
      <c r="BY10" s="17"/>
      <c r="BZ10" s="53"/>
      <c r="CA10" s="53"/>
      <c r="CB10" s="53"/>
      <c r="CC10" s="53"/>
      <c r="CD10" s="53"/>
      <c r="CE10" s="20"/>
      <c r="CF10" s="53"/>
      <c r="CG10" s="53"/>
      <c r="CH10" s="53"/>
      <c r="CI10" s="53" t="s">
        <v>208</v>
      </c>
      <c r="CJ10" s="53" t="s">
        <v>208</v>
      </c>
      <c r="CK10" s="53" t="s">
        <v>208</v>
      </c>
      <c r="CL10" s="53" t="s">
        <v>208</v>
      </c>
      <c r="CM10" s="53" t="s">
        <v>208</v>
      </c>
      <c r="CN10" s="53"/>
      <c r="CO10" s="53"/>
      <c r="CP10" s="53"/>
      <c r="CQ10" s="53"/>
      <c r="CR10" s="17" t="s">
        <v>205</v>
      </c>
      <c r="CS10" s="19">
        <v>0.8</v>
      </c>
      <c r="CT10" s="17">
        <v>0.3</v>
      </c>
      <c r="CU10" s="27">
        <f t="shared" si="2"/>
        <v>0.24</v>
      </c>
      <c r="CV10" s="17" t="s">
        <v>206</v>
      </c>
      <c r="CW10" s="27">
        <f t="shared" si="3"/>
        <v>0.27777777777777779</v>
      </c>
      <c r="CX10" s="115">
        <v>2</v>
      </c>
      <c r="CY10" s="115">
        <v>2</v>
      </c>
      <c r="CZ10" s="115">
        <v>1</v>
      </c>
      <c r="DA10" s="78" t="s">
        <v>269</v>
      </c>
      <c r="DB10" s="53"/>
      <c r="DC10" s="53"/>
      <c r="DD10" s="53"/>
      <c r="DE10" s="17" t="s">
        <v>205</v>
      </c>
      <c r="DF10" s="19">
        <v>2.5</v>
      </c>
      <c r="DG10" s="17">
        <v>0.3</v>
      </c>
      <c r="DH10" s="20">
        <f t="shared" si="4"/>
        <v>0.75</v>
      </c>
      <c r="DI10" s="16" t="s">
        <v>206</v>
      </c>
      <c r="DJ10" s="20">
        <f t="shared" si="5"/>
        <v>4.4444444444444446</v>
      </c>
      <c r="DK10" s="115">
        <v>13</v>
      </c>
      <c r="DL10" s="115">
        <v>21</v>
      </c>
      <c r="DM10" s="115">
        <v>46</v>
      </c>
      <c r="DN10" s="53"/>
      <c r="DO10" s="53"/>
      <c r="DP10" s="53"/>
      <c r="DQ10" s="53"/>
      <c r="DR10" s="53"/>
      <c r="DS10" s="27"/>
      <c r="DT10" s="53"/>
      <c r="DU10" s="53"/>
      <c r="DV10" s="53"/>
      <c r="DW10" s="17" t="s">
        <v>194</v>
      </c>
      <c r="DX10" s="64">
        <v>1</v>
      </c>
      <c r="DY10" s="17">
        <v>0.3</v>
      </c>
      <c r="DZ10" s="20">
        <f t="shared" si="6"/>
        <v>0.3</v>
      </c>
      <c r="EA10" s="17" t="s">
        <v>206</v>
      </c>
      <c r="EB10" s="20">
        <f t="shared" si="7"/>
        <v>2.9444444444444442</v>
      </c>
      <c r="EC10" s="99">
        <v>28</v>
      </c>
      <c r="ED10" s="99">
        <v>24</v>
      </c>
      <c r="EE10" s="99">
        <v>1</v>
      </c>
      <c r="EF10" s="17" t="s">
        <v>205</v>
      </c>
      <c r="EG10" s="17">
        <v>0.4</v>
      </c>
      <c r="EH10" s="17">
        <v>0.3</v>
      </c>
      <c r="EI10" s="20">
        <f>EG10*EH10</f>
        <v>0.12</v>
      </c>
      <c r="EJ10" s="17">
        <v>1</v>
      </c>
      <c r="EK10" s="20">
        <f t="shared" si="8"/>
        <v>0.55555555555555558</v>
      </c>
      <c r="EL10" s="115"/>
      <c r="EM10" s="115">
        <v>4</v>
      </c>
      <c r="EN10" s="115">
        <v>6</v>
      </c>
      <c r="EO10" s="78" t="s">
        <v>269</v>
      </c>
      <c r="EP10" s="16" t="s">
        <v>194</v>
      </c>
      <c r="EQ10" s="19">
        <v>1.6</v>
      </c>
      <c r="ER10" s="17">
        <v>0.3</v>
      </c>
      <c r="ES10" s="20">
        <f t="shared" si="9"/>
        <v>0.48</v>
      </c>
      <c r="ET10" s="16" t="s">
        <v>206</v>
      </c>
      <c r="EU10" s="27">
        <f t="shared" si="10"/>
        <v>3.2222222222222223</v>
      </c>
      <c r="EV10" s="115">
        <v>24</v>
      </c>
      <c r="EW10" s="115">
        <v>16</v>
      </c>
      <c r="EX10" s="115">
        <v>18</v>
      </c>
      <c r="EY10" s="53"/>
      <c r="EZ10" s="53"/>
      <c r="FA10" s="53"/>
      <c r="FB10" s="53"/>
      <c r="FC10" s="53"/>
      <c r="FD10" s="53"/>
      <c r="FE10" s="53"/>
      <c r="FF10" s="53"/>
      <c r="FG10" s="53"/>
      <c r="FH10" s="16" t="s">
        <v>207</v>
      </c>
      <c r="FI10" s="19">
        <v>2</v>
      </c>
      <c r="FJ10" s="17"/>
      <c r="FK10" s="20"/>
      <c r="FL10" s="16">
        <v>1</v>
      </c>
      <c r="FM10" s="27">
        <f t="shared" si="11"/>
        <v>0</v>
      </c>
      <c r="FN10" s="25"/>
      <c r="FO10" s="26"/>
      <c r="FP10" s="25"/>
      <c r="FQ10" s="53"/>
      <c r="FR10" s="53"/>
      <c r="FS10" s="53"/>
      <c r="FT10" s="53"/>
      <c r="FU10" s="53"/>
      <c r="FV10" s="17"/>
      <c r="FW10" s="53"/>
      <c r="FX10" s="53"/>
      <c r="FY10" s="53"/>
      <c r="FZ10" s="78" t="s">
        <v>269</v>
      </c>
      <c r="GA10" s="53"/>
      <c r="GB10" s="53"/>
      <c r="GC10" s="53"/>
      <c r="GD10" s="53"/>
      <c r="GE10" s="53"/>
      <c r="GF10" s="20"/>
      <c r="GG10" s="53"/>
      <c r="GH10" s="53"/>
      <c r="GI10" s="53"/>
      <c r="GJ10" s="17" t="s">
        <v>194</v>
      </c>
      <c r="GK10" s="19">
        <v>2</v>
      </c>
      <c r="GL10" s="19">
        <v>0.3</v>
      </c>
      <c r="GM10" s="20">
        <f t="shared" si="12"/>
        <v>0.6</v>
      </c>
      <c r="GN10" s="17" t="s">
        <v>206</v>
      </c>
      <c r="GO10" s="20">
        <f t="shared" si="13"/>
        <v>1.3888888888888888</v>
      </c>
      <c r="GP10" s="115">
        <v>5</v>
      </c>
      <c r="GQ10" s="115">
        <v>9</v>
      </c>
      <c r="GR10" s="115">
        <v>11</v>
      </c>
      <c r="GS10" s="17" t="s">
        <v>205</v>
      </c>
      <c r="GT10" s="19">
        <v>3</v>
      </c>
      <c r="GU10" s="19">
        <v>0.2</v>
      </c>
      <c r="GV10" s="20">
        <f>GT10*GU10</f>
        <v>0.60000000000000009</v>
      </c>
      <c r="GW10" s="17" t="s">
        <v>206</v>
      </c>
      <c r="GX10" s="20">
        <f t="shared" si="14"/>
        <v>0.16666666666666669</v>
      </c>
      <c r="GY10" s="111">
        <v>2</v>
      </c>
      <c r="GZ10" s="111">
        <v>1</v>
      </c>
      <c r="HA10" s="111"/>
      <c r="HB10" s="102" t="s">
        <v>194</v>
      </c>
      <c r="HC10" s="19">
        <v>4</v>
      </c>
      <c r="HD10" s="19">
        <v>0.3</v>
      </c>
      <c r="HE10" s="20">
        <f t="shared" si="15"/>
        <v>1.2</v>
      </c>
      <c r="HF10" s="17" t="s">
        <v>206</v>
      </c>
      <c r="HG10" s="20">
        <f t="shared" si="16"/>
        <v>0.16666666666666669</v>
      </c>
      <c r="HH10" s="103">
        <v>3</v>
      </c>
      <c r="HI10" s="103"/>
      <c r="HJ10" s="103"/>
      <c r="HK10" s="78" t="s">
        <v>269</v>
      </c>
      <c r="HL10" s="17" t="s">
        <v>205</v>
      </c>
      <c r="HM10" s="19">
        <v>0.4</v>
      </c>
      <c r="HN10" s="19"/>
      <c r="HO10" s="20"/>
      <c r="HP10" s="17">
        <v>1</v>
      </c>
      <c r="HQ10" s="20">
        <f>(HR10+HS10+HT10)/I10*100</f>
        <v>0</v>
      </c>
      <c r="HR10" s="98"/>
      <c r="HS10" s="98"/>
      <c r="HT10" s="98"/>
      <c r="HU10" s="53"/>
      <c r="HV10" s="53"/>
      <c r="HW10" s="53"/>
      <c r="HX10" s="53"/>
      <c r="HY10" s="53"/>
      <c r="HZ10" s="20"/>
      <c r="IA10" s="53"/>
      <c r="IB10" s="53"/>
      <c r="IC10" s="53"/>
      <c r="ID10" s="53" t="s">
        <v>194</v>
      </c>
      <c r="IE10" s="19">
        <v>1</v>
      </c>
      <c r="IF10" s="53"/>
      <c r="IG10" s="53"/>
      <c r="IH10" s="53">
        <v>1</v>
      </c>
      <c r="II10" s="20">
        <f t="shared" si="17"/>
        <v>0</v>
      </c>
      <c r="IJ10" s="109"/>
      <c r="IK10" s="109"/>
      <c r="IL10" s="109"/>
      <c r="IM10" s="53"/>
      <c r="IN10" s="53"/>
      <c r="IO10" s="53"/>
      <c r="IP10" s="53"/>
      <c r="IQ10" s="53"/>
      <c r="IR10" s="20"/>
      <c r="IS10" s="53"/>
      <c r="IT10" s="53"/>
      <c r="IU10" s="53"/>
      <c r="IV10" s="78" t="s">
        <v>269</v>
      </c>
      <c r="IW10" s="53"/>
      <c r="IX10" s="53"/>
      <c r="IY10" s="53">
        <v>1</v>
      </c>
      <c r="IZ10" s="53"/>
      <c r="JA10" s="53"/>
      <c r="JB10" s="53"/>
      <c r="JC10" s="17" t="s">
        <v>205</v>
      </c>
      <c r="JD10" s="64">
        <v>1</v>
      </c>
      <c r="JE10" s="19">
        <v>0.3</v>
      </c>
      <c r="JF10" s="20">
        <f>JD10*JE10</f>
        <v>0.3</v>
      </c>
      <c r="JG10" s="17" t="s">
        <v>206</v>
      </c>
      <c r="JH10" s="20">
        <f t="shared" si="18"/>
        <v>0.44444444444444442</v>
      </c>
      <c r="JI10" s="100">
        <v>8</v>
      </c>
      <c r="JJ10" s="100"/>
      <c r="JK10" s="100"/>
      <c r="JL10" s="53"/>
      <c r="JM10" s="53"/>
      <c r="JN10" s="53"/>
      <c r="JO10" s="53"/>
      <c r="JP10" s="53"/>
      <c r="JQ10" s="53"/>
      <c r="JR10" s="53"/>
      <c r="JS10" s="53"/>
      <c r="JT10" s="53"/>
      <c r="JU10" s="17" t="s">
        <v>205</v>
      </c>
      <c r="JV10" s="19">
        <v>3</v>
      </c>
      <c r="JW10" s="19">
        <v>0.3</v>
      </c>
      <c r="JX10" s="20">
        <f t="shared" si="19"/>
        <v>0.89999999999999991</v>
      </c>
      <c r="JY10" s="16" t="s">
        <v>206</v>
      </c>
      <c r="JZ10" s="20">
        <f t="shared" si="20"/>
        <v>3.5000000000000004</v>
      </c>
      <c r="KA10" s="115">
        <v>32</v>
      </c>
      <c r="KB10" s="115">
        <v>30</v>
      </c>
      <c r="KC10" s="115">
        <v>1</v>
      </c>
      <c r="KD10" s="78" t="s">
        <v>269</v>
      </c>
      <c r="KE10" s="61" t="s">
        <v>194</v>
      </c>
      <c r="KF10" s="19">
        <v>1</v>
      </c>
      <c r="KG10" s="19"/>
      <c r="KH10" s="20"/>
      <c r="KI10" s="17" t="s">
        <v>206</v>
      </c>
      <c r="KJ10" s="20">
        <f t="shared" si="21"/>
        <v>0</v>
      </c>
      <c r="KK10" s="98"/>
      <c r="KL10" s="98"/>
      <c r="KM10" s="98"/>
      <c r="KN10" s="61" t="s">
        <v>207</v>
      </c>
      <c r="KO10" s="19">
        <v>0.5</v>
      </c>
      <c r="KP10" s="19">
        <v>0.3</v>
      </c>
      <c r="KQ10" s="20">
        <f>KO10*KP10</f>
        <v>0.15</v>
      </c>
      <c r="KR10" s="17">
        <v>1</v>
      </c>
      <c r="KS10" s="20">
        <f>(KT10+KU10+KV10)/I10*100</f>
        <v>0.1111111111111111</v>
      </c>
      <c r="KT10" s="111">
        <v>2</v>
      </c>
      <c r="KU10" s="111"/>
      <c r="KV10" s="111"/>
      <c r="KW10" s="17" t="s">
        <v>207</v>
      </c>
      <c r="KX10" s="19">
        <v>1</v>
      </c>
      <c r="KY10" s="19"/>
      <c r="KZ10" s="20"/>
      <c r="LA10" s="16">
        <v>1</v>
      </c>
      <c r="LB10" s="20">
        <f>(LC10+LD10+LE10)/I10*100</f>
        <v>0</v>
      </c>
      <c r="LC10" s="25"/>
      <c r="LD10" s="26"/>
      <c r="LE10" s="25"/>
      <c r="LF10" s="61" t="s">
        <v>205</v>
      </c>
      <c r="LG10" s="19">
        <v>1</v>
      </c>
      <c r="LH10" s="19">
        <v>0.3</v>
      </c>
      <c r="LI10" s="20">
        <f t="shared" si="22"/>
        <v>0.3</v>
      </c>
      <c r="LJ10" s="16" t="s">
        <v>206</v>
      </c>
      <c r="LK10" s="20">
        <f t="shared" si="23"/>
        <v>1</v>
      </c>
      <c r="LL10" s="115">
        <v>10</v>
      </c>
      <c r="LM10" s="115"/>
      <c r="LN10" s="115">
        <v>8</v>
      </c>
      <c r="LO10" s="78" t="s">
        <v>269</v>
      </c>
      <c r="LP10" s="53"/>
      <c r="LQ10" s="53"/>
      <c r="LR10" s="53"/>
      <c r="LS10" s="17" t="s">
        <v>205</v>
      </c>
      <c r="LT10" s="17">
        <v>0.5</v>
      </c>
      <c r="LU10" s="17"/>
      <c r="LV10" s="17"/>
      <c r="LW10" s="17">
        <v>1</v>
      </c>
      <c r="LX10" s="20">
        <f>(LY10+LZ10+MA10)/I10*100</f>
        <v>0</v>
      </c>
      <c r="LY10" s="25"/>
      <c r="LZ10" s="26"/>
      <c r="MA10" s="25"/>
      <c r="MB10" s="53"/>
      <c r="MC10" s="53"/>
      <c r="MD10" s="53"/>
      <c r="ME10" s="53"/>
      <c r="MF10" s="53"/>
      <c r="MG10" s="53"/>
      <c r="MH10" s="17" t="s">
        <v>205</v>
      </c>
      <c r="MI10" s="19">
        <v>3</v>
      </c>
      <c r="MJ10" s="19">
        <v>0.3</v>
      </c>
      <c r="MK10" s="20">
        <f t="shared" si="24"/>
        <v>0.89999999999999991</v>
      </c>
      <c r="ML10" s="16" t="s">
        <v>206</v>
      </c>
      <c r="MM10" s="20">
        <f t="shared" si="25"/>
        <v>5.5555555555555552E-2</v>
      </c>
      <c r="MN10" s="112"/>
      <c r="MO10" s="112">
        <v>1</v>
      </c>
      <c r="MP10" s="112"/>
      <c r="MQ10" s="53"/>
      <c r="MR10" s="53"/>
      <c r="MS10" s="53"/>
      <c r="MT10" s="78" t="s">
        <v>269</v>
      </c>
      <c r="MU10" s="17">
        <v>1</v>
      </c>
      <c r="MV10" s="17">
        <v>3</v>
      </c>
      <c r="MW10" s="17">
        <v>1</v>
      </c>
      <c r="MX10" s="17"/>
      <c r="MY10" s="17">
        <v>7</v>
      </c>
      <c r="MZ10" s="17">
        <v>3</v>
      </c>
      <c r="NA10" s="17">
        <v>6</v>
      </c>
      <c r="NB10" s="17"/>
      <c r="NC10" s="49">
        <f t="shared" si="26"/>
        <v>0.45238095238095238</v>
      </c>
      <c r="ND10" s="117" t="s">
        <v>223</v>
      </c>
      <c r="NE10" s="34">
        <f t="shared" si="27"/>
        <v>5</v>
      </c>
      <c r="NF10" s="16">
        <f t="shared" si="28"/>
        <v>16</v>
      </c>
      <c r="NG10" s="16">
        <f t="shared" si="29"/>
        <v>21</v>
      </c>
      <c r="NH10" s="72">
        <v>2</v>
      </c>
      <c r="NI10" s="36">
        <f t="shared" si="30"/>
        <v>9.5238095238095233E-2</v>
      </c>
      <c r="NJ10" s="68"/>
      <c r="NK10" s="37">
        <v>21.5</v>
      </c>
      <c r="NL10" s="37"/>
      <c r="NM10" s="37"/>
      <c r="NN10" s="37"/>
      <c r="NO10" s="37"/>
      <c r="NP10" s="37"/>
      <c r="NQ10" s="37"/>
      <c r="NR10" s="73">
        <v>1</v>
      </c>
      <c r="NS10" s="37" t="s">
        <v>210</v>
      </c>
      <c r="NT10" s="37">
        <v>80</v>
      </c>
      <c r="NU10" s="37">
        <v>120</v>
      </c>
      <c r="NV10" s="37">
        <v>100</v>
      </c>
      <c r="NW10" s="37"/>
      <c r="NX10" s="37"/>
      <c r="NY10" s="37"/>
      <c r="NZ10" s="37">
        <v>80</v>
      </c>
      <c r="OA10" s="37">
        <v>120</v>
      </c>
      <c r="OB10" s="37">
        <v>100</v>
      </c>
      <c r="OC10" s="73">
        <v>0.6</v>
      </c>
      <c r="OD10" s="73">
        <v>1.1000000000000001</v>
      </c>
      <c r="OE10" s="82" t="s">
        <v>211</v>
      </c>
      <c r="OF10" s="73">
        <v>0.3</v>
      </c>
      <c r="OG10" s="73">
        <v>0.8</v>
      </c>
      <c r="OH10" s="82" t="s">
        <v>211</v>
      </c>
      <c r="OI10" s="82"/>
      <c r="OJ10" s="82"/>
      <c r="OK10" s="82"/>
      <c r="OL10" s="82"/>
      <c r="OM10" s="82"/>
      <c r="ON10" s="82"/>
      <c r="OO10" s="82"/>
      <c r="OP10" s="82"/>
      <c r="OQ10" s="82"/>
      <c r="OR10" s="82"/>
      <c r="OS10" s="118" t="s">
        <v>272</v>
      </c>
      <c r="OT10" s="40" t="s">
        <v>212</v>
      </c>
      <c r="OU10" s="40"/>
      <c r="OV10" s="40"/>
      <c r="OW10" s="42" t="s">
        <v>213</v>
      </c>
      <c r="OX10" s="42" t="s">
        <v>214</v>
      </c>
      <c r="OY10" s="37">
        <v>40</v>
      </c>
      <c r="OZ10" s="37">
        <v>50</v>
      </c>
      <c r="PA10" s="37">
        <v>10</v>
      </c>
      <c r="PB10" s="42" t="s">
        <v>213</v>
      </c>
      <c r="PC10" s="42" t="s">
        <v>214</v>
      </c>
      <c r="PD10" s="69" t="s">
        <v>213</v>
      </c>
      <c r="PE10" s="69" t="s">
        <v>213</v>
      </c>
      <c r="PF10" s="69" t="s">
        <v>213</v>
      </c>
      <c r="PG10" s="69" t="s">
        <v>213</v>
      </c>
      <c r="PH10" s="37">
        <v>100</v>
      </c>
      <c r="PI10" s="42" t="s">
        <v>213</v>
      </c>
      <c r="PJ10" s="42" t="s">
        <v>213</v>
      </c>
      <c r="PK10" s="42" t="s">
        <v>213</v>
      </c>
      <c r="PL10" s="69" t="s">
        <v>213</v>
      </c>
      <c r="PM10" s="66">
        <v>30</v>
      </c>
      <c r="PN10" s="65" t="s">
        <v>214</v>
      </c>
      <c r="PO10" s="65" t="s">
        <v>214</v>
      </c>
      <c r="PP10" s="42" t="s">
        <v>213</v>
      </c>
      <c r="PQ10" s="37">
        <v>100</v>
      </c>
      <c r="PR10" s="37"/>
      <c r="PS10" s="42" t="s">
        <v>213</v>
      </c>
      <c r="PT10" s="37" t="s">
        <v>216</v>
      </c>
      <c r="PU10" s="42" t="s">
        <v>213</v>
      </c>
      <c r="PV10" s="42" t="s">
        <v>213</v>
      </c>
      <c r="PW10" s="74" t="s">
        <v>213</v>
      </c>
      <c r="PX10" s="37" t="s">
        <v>273</v>
      </c>
      <c r="PY10" s="37"/>
      <c r="PZ10" s="37"/>
      <c r="QA10" s="42" t="s">
        <v>214</v>
      </c>
      <c r="QB10" s="42" t="s">
        <v>215</v>
      </c>
      <c r="QC10" s="70">
        <v>0</v>
      </c>
      <c r="QD10" s="70"/>
      <c r="QE10" s="70" t="s">
        <v>214</v>
      </c>
      <c r="QF10" s="83" t="s">
        <v>274</v>
      </c>
      <c r="QG10" s="42" t="s">
        <v>213</v>
      </c>
      <c r="QH10" s="42" t="s">
        <v>213</v>
      </c>
      <c r="QI10" s="42" t="s">
        <v>213</v>
      </c>
      <c r="QJ10" s="42" t="s">
        <v>213</v>
      </c>
      <c r="QK10" s="93">
        <v>100</v>
      </c>
      <c r="QL10" s="56" t="s">
        <v>275</v>
      </c>
      <c r="QM10" s="56"/>
      <c r="QN10" s="56"/>
      <c r="QO10" s="56"/>
      <c r="QP10" s="56"/>
      <c r="QQ10" s="56"/>
      <c r="QR10" s="56"/>
      <c r="QS10" s="56"/>
      <c r="QT10" s="56"/>
      <c r="QU10" s="56"/>
      <c r="QV10" s="56"/>
      <c r="QW10" s="56"/>
      <c r="QX10" s="56"/>
      <c r="QY10" s="56"/>
      <c r="QZ10" s="56"/>
      <c r="RA10" s="56"/>
      <c r="RB10" s="56"/>
      <c r="RC10" s="56"/>
      <c r="RD10" s="56"/>
      <c r="RE10" s="56"/>
      <c r="RF10" s="56"/>
      <c r="RG10" s="56"/>
      <c r="RH10" s="56"/>
      <c r="RI10" s="56"/>
      <c r="RJ10" s="56"/>
      <c r="RK10" s="56"/>
      <c r="RL10" s="56"/>
      <c r="RM10" s="56"/>
      <c r="RN10" s="56"/>
      <c r="RO10" s="56"/>
      <c r="RP10" s="56"/>
      <c r="RQ10" s="56"/>
      <c r="RR10" s="56"/>
      <c r="RS10" s="56"/>
      <c r="RT10" s="56"/>
      <c r="RU10" s="56"/>
      <c r="RV10" s="56"/>
      <c r="RW10" s="56"/>
      <c r="RX10" s="56"/>
      <c r="RY10" s="56"/>
      <c r="RZ10" s="56"/>
      <c r="SA10" s="56"/>
      <c r="SB10" s="56"/>
      <c r="SC10" s="56"/>
      <c r="SD10" s="58">
        <v>5344.4022320000004</v>
      </c>
      <c r="SE10" s="58">
        <v>129.04381197800001</v>
      </c>
      <c r="SF10" s="79">
        <v>15.452149</v>
      </c>
      <c r="SG10" s="79">
        <v>15.452149</v>
      </c>
      <c r="SH10" s="84"/>
      <c r="SI10" s="59"/>
      <c r="SJ10" s="20" t="s">
        <v>213</v>
      </c>
      <c r="SK10" s="19">
        <v>0.4</v>
      </c>
      <c r="SL10" s="16" t="s">
        <v>224</v>
      </c>
      <c r="SM10" s="50"/>
      <c r="SN10" s="50"/>
      <c r="SO10" s="50"/>
      <c r="SP10" s="50"/>
      <c r="SQ10" s="50"/>
      <c r="SR10" s="20" t="s">
        <v>224</v>
      </c>
    </row>
    <row r="11" spans="1:512" s="44" customFormat="1" ht="12.75" x14ac:dyDescent="0.2">
      <c r="A11" s="92" t="s">
        <v>241</v>
      </c>
      <c r="B11" s="90" t="s">
        <v>268</v>
      </c>
      <c r="C11" s="92" t="s">
        <v>269</v>
      </c>
      <c r="D11" s="37"/>
      <c r="E11" s="37" t="s">
        <v>276</v>
      </c>
      <c r="F11" s="37" t="s">
        <v>277</v>
      </c>
      <c r="G11" s="14">
        <v>43291</v>
      </c>
      <c r="H11" s="15">
        <v>131</v>
      </c>
      <c r="I11" s="15">
        <f>17*3.75+25*4.4+40*27+26*3.65+23*3.75</f>
        <v>1434.9</v>
      </c>
      <c r="J11" s="15">
        <v>74</v>
      </c>
      <c r="K11" s="16">
        <v>13</v>
      </c>
      <c r="L11" s="16" t="s">
        <v>208</v>
      </c>
      <c r="M11" s="16" t="s">
        <v>208</v>
      </c>
      <c r="N11" s="16" t="s">
        <v>208</v>
      </c>
      <c r="O11" s="19" t="s">
        <v>208</v>
      </c>
      <c r="P11" s="16" t="s">
        <v>208</v>
      </c>
      <c r="Q11" s="16" t="s">
        <v>208</v>
      </c>
      <c r="R11" s="16"/>
      <c r="S11" s="50"/>
      <c r="T11" s="50"/>
      <c r="U11" s="50"/>
      <c r="V11" s="16"/>
      <c r="W11" s="16"/>
      <c r="X11" s="16"/>
      <c r="Y11" s="16"/>
      <c r="Z11" s="16"/>
      <c r="AA11" s="16"/>
      <c r="AB11" s="16"/>
      <c r="AC11" s="17"/>
      <c r="AD11" s="18"/>
      <c r="AE11" s="18"/>
      <c r="AF11" s="17"/>
      <c r="AG11" s="92" t="s">
        <v>269</v>
      </c>
      <c r="AH11" s="16"/>
      <c r="AI11" s="16"/>
      <c r="AJ11" s="16"/>
      <c r="AK11" s="19"/>
      <c r="AL11" s="20"/>
      <c r="AM11" s="16"/>
      <c r="AN11" s="20"/>
      <c r="AO11" s="17"/>
      <c r="AP11" s="18"/>
      <c r="AQ11" s="18"/>
      <c r="AR11" s="17"/>
      <c r="AS11" s="16" t="s">
        <v>205</v>
      </c>
      <c r="AT11" s="19">
        <v>2</v>
      </c>
      <c r="AU11" s="19">
        <v>0.2</v>
      </c>
      <c r="AV11" s="20">
        <f>AT11*AU11</f>
        <v>0.4</v>
      </c>
      <c r="AW11" s="16" t="s">
        <v>206</v>
      </c>
      <c r="AX11" s="20">
        <f t="shared" si="0"/>
        <v>0.5575301414732734</v>
      </c>
      <c r="AY11" s="45">
        <v>6</v>
      </c>
      <c r="AZ11" s="46">
        <v>2</v>
      </c>
      <c r="BA11" s="46"/>
      <c r="BB11" s="17"/>
      <c r="BC11" s="16" t="s">
        <v>207</v>
      </c>
      <c r="BD11" s="20">
        <v>1.25</v>
      </c>
      <c r="BE11" s="19"/>
      <c r="BF11" s="20"/>
      <c r="BG11" s="16">
        <v>1</v>
      </c>
      <c r="BH11" s="20">
        <f t="shared" si="1"/>
        <v>0</v>
      </c>
      <c r="BI11" s="98"/>
      <c r="BJ11" s="98"/>
      <c r="BK11" s="98"/>
      <c r="BL11" s="17"/>
      <c r="BM11" s="17"/>
      <c r="BN11" s="17"/>
      <c r="BO11" s="17"/>
      <c r="BP11" s="92" t="s">
        <v>269</v>
      </c>
      <c r="BQ11" s="16" t="s">
        <v>208</v>
      </c>
      <c r="BR11" s="16" t="s">
        <v>208</v>
      </c>
      <c r="BS11" s="16" t="s">
        <v>208</v>
      </c>
      <c r="BT11" s="16" t="s">
        <v>208</v>
      </c>
      <c r="BU11" s="16" t="s">
        <v>208</v>
      </c>
      <c r="BV11" s="16"/>
      <c r="BW11" s="17"/>
      <c r="BX11" s="18"/>
      <c r="BY11" s="17"/>
      <c r="BZ11" s="17"/>
      <c r="CA11" s="19"/>
      <c r="CB11" s="17"/>
      <c r="CC11" s="17"/>
      <c r="CD11" s="17"/>
      <c r="CE11" s="20"/>
      <c r="CF11" s="17"/>
      <c r="CG11" s="18"/>
      <c r="CH11" s="17"/>
      <c r="CI11" s="16" t="s">
        <v>208</v>
      </c>
      <c r="CJ11" s="16" t="s">
        <v>208</v>
      </c>
      <c r="CK11" s="16" t="s">
        <v>208</v>
      </c>
      <c r="CL11" s="16" t="s">
        <v>208</v>
      </c>
      <c r="CM11" s="16" t="s">
        <v>208</v>
      </c>
      <c r="CN11" s="16"/>
      <c r="CO11" s="53"/>
      <c r="CP11" s="53"/>
      <c r="CQ11" s="53"/>
      <c r="CR11" s="16" t="s">
        <v>205</v>
      </c>
      <c r="CS11" s="19">
        <v>0.8</v>
      </c>
      <c r="CT11" s="19">
        <v>0.2</v>
      </c>
      <c r="CU11" s="20">
        <f t="shared" si="2"/>
        <v>0.16000000000000003</v>
      </c>
      <c r="CV11" s="16" t="s">
        <v>206</v>
      </c>
      <c r="CW11" s="27">
        <f t="shared" si="3"/>
        <v>0.2787650707366367</v>
      </c>
      <c r="CX11" s="23"/>
      <c r="CY11" s="24">
        <v>1</v>
      </c>
      <c r="CZ11" s="23">
        <v>3</v>
      </c>
      <c r="DA11" s="92" t="s">
        <v>269</v>
      </c>
      <c r="DB11" s="17"/>
      <c r="DC11" s="18"/>
      <c r="DD11" s="17"/>
      <c r="DE11" s="16" t="s">
        <v>205</v>
      </c>
      <c r="DF11" s="19">
        <v>2.5</v>
      </c>
      <c r="DG11" s="19">
        <v>0.2</v>
      </c>
      <c r="DH11" s="20">
        <f t="shared" si="4"/>
        <v>0.5</v>
      </c>
      <c r="DI11" s="16" t="s">
        <v>206</v>
      </c>
      <c r="DJ11" s="20">
        <f t="shared" si="5"/>
        <v>5.784375217785211</v>
      </c>
      <c r="DK11" s="23">
        <v>11</v>
      </c>
      <c r="DL11" s="24">
        <v>8</v>
      </c>
      <c r="DM11" s="23">
        <v>64</v>
      </c>
      <c r="DN11" s="16"/>
      <c r="DO11" s="19"/>
      <c r="DP11" s="19"/>
      <c r="DQ11" s="20"/>
      <c r="DR11" s="16"/>
      <c r="DS11" s="27"/>
      <c r="DT11" s="17"/>
      <c r="DU11" s="18"/>
      <c r="DV11" s="17"/>
      <c r="DW11" s="16" t="s">
        <v>194</v>
      </c>
      <c r="DX11" s="19">
        <v>1</v>
      </c>
      <c r="DY11" s="19">
        <v>0.2</v>
      </c>
      <c r="DZ11" s="20">
        <f t="shared" si="6"/>
        <v>0.2</v>
      </c>
      <c r="EA11" s="16" t="s">
        <v>206</v>
      </c>
      <c r="EB11" s="20">
        <f t="shared" si="7"/>
        <v>1.1847515506307058</v>
      </c>
      <c r="EC11" s="45"/>
      <c r="ED11" s="46">
        <v>5</v>
      </c>
      <c r="EE11" s="45">
        <v>12</v>
      </c>
      <c r="EF11" s="17" t="s">
        <v>205</v>
      </c>
      <c r="EG11" s="17">
        <v>0.4</v>
      </c>
      <c r="EH11" s="17"/>
      <c r="EI11" s="17"/>
      <c r="EJ11" s="17">
        <v>1</v>
      </c>
      <c r="EK11" s="20">
        <f t="shared" si="8"/>
        <v>0</v>
      </c>
      <c r="EL11" s="25"/>
      <c r="EM11" s="26"/>
      <c r="EN11" s="25"/>
      <c r="EO11" s="92" t="s">
        <v>269</v>
      </c>
      <c r="EP11" s="16" t="s">
        <v>194</v>
      </c>
      <c r="EQ11" s="19">
        <v>1.6</v>
      </c>
      <c r="ER11" s="19">
        <v>0.2</v>
      </c>
      <c r="ES11" s="20">
        <f t="shared" si="9"/>
        <v>0.32000000000000006</v>
      </c>
      <c r="ET11" s="16" t="s">
        <v>206</v>
      </c>
      <c r="EU11" s="27">
        <f t="shared" si="10"/>
        <v>2.0210467628406161</v>
      </c>
      <c r="EV11" s="23">
        <v>4</v>
      </c>
      <c r="EW11" s="24">
        <v>2</v>
      </c>
      <c r="EX11" s="23">
        <v>23</v>
      </c>
      <c r="EY11" s="16"/>
      <c r="EZ11" s="16"/>
      <c r="FA11" s="16"/>
      <c r="FB11" s="16"/>
      <c r="FC11" s="16"/>
      <c r="FD11" s="16"/>
      <c r="FE11" s="17"/>
      <c r="FF11" s="18"/>
      <c r="FG11" s="17"/>
      <c r="FH11" s="16" t="s">
        <v>207</v>
      </c>
      <c r="FI11" s="19">
        <v>2</v>
      </c>
      <c r="FJ11" s="19"/>
      <c r="FK11" s="20"/>
      <c r="FL11" s="16">
        <v>1</v>
      </c>
      <c r="FM11" s="27">
        <f t="shared" si="11"/>
        <v>0</v>
      </c>
      <c r="FN11" s="25"/>
      <c r="FO11" s="26"/>
      <c r="FP11" s="25"/>
      <c r="FQ11" s="16"/>
      <c r="FR11" s="16"/>
      <c r="FS11" s="16"/>
      <c r="FT11" s="16"/>
      <c r="FU11" s="16"/>
      <c r="FV11" s="20"/>
      <c r="FW11" s="17"/>
      <c r="FX11" s="18"/>
      <c r="FY11" s="17"/>
      <c r="FZ11" s="92" t="s">
        <v>269</v>
      </c>
      <c r="GA11" s="16"/>
      <c r="GB11" s="19"/>
      <c r="GC11" s="20"/>
      <c r="GD11" s="20"/>
      <c r="GE11" s="16"/>
      <c r="GF11" s="20">
        <f>(GG11+GH11+GI11)/I11*100</f>
        <v>0.13938253536831835</v>
      </c>
      <c r="GG11" s="17"/>
      <c r="GH11" s="18"/>
      <c r="GI11" s="17">
        <v>2</v>
      </c>
      <c r="GJ11" s="16" t="s">
        <v>194</v>
      </c>
      <c r="GK11" s="19">
        <v>2</v>
      </c>
      <c r="GL11" s="19">
        <v>0.2</v>
      </c>
      <c r="GM11" s="20">
        <f t="shared" si="12"/>
        <v>0.4</v>
      </c>
      <c r="GN11" s="16" t="s">
        <v>206</v>
      </c>
      <c r="GO11" s="20">
        <f t="shared" si="13"/>
        <v>1.9513554951564569</v>
      </c>
      <c r="GP11" s="23"/>
      <c r="GQ11" s="24">
        <v>2</v>
      </c>
      <c r="GR11" s="23">
        <v>26</v>
      </c>
      <c r="GS11" s="16" t="s">
        <v>205</v>
      </c>
      <c r="GT11" s="19">
        <v>3</v>
      </c>
      <c r="GU11" s="19">
        <v>0.1</v>
      </c>
      <c r="GV11" s="20">
        <f>GT11*GU11</f>
        <v>0.30000000000000004</v>
      </c>
      <c r="GW11" s="16" t="s">
        <v>206</v>
      </c>
      <c r="GX11" s="20">
        <f t="shared" si="14"/>
        <v>0.13938253536831835</v>
      </c>
      <c r="GY11" s="28"/>
      <c r="GZ11" s="29"/>
      <c r="HA11" s="28">
        <v>2</v>
      </c>
      <c r="HB11" s="142" t="s">
        <v>194</v>
      </c>
      <c r="HC11" s="19">
        <v>4</v>
      </c>
      <c r="HD11" s="19"/>
      <c r="HE11" s="16"/>
      <c r="HF11" s="16" t="s">
        <v>206</v>
      </c>
      <c r="HG11" s="20">
        <f t="shared" si="16"/>
        <v>0</v>
      </c>
      <c r="HH11" s="51"/>
      <c r="HI11" s="52"/>
      <c r="HJ11" s="51"/>
      <c r="HK11" s="92" t="s">
        <v>269</v>
      </c>
      <c r="HL11" s="16" t="s">
        <v>205</v>
      </c>
      <c r="HM11" s="19">
        <v>0.4</v>
      </c>
      <c r="HN11" s="16"/>
      <c r="HO11" s="16"/>
      <c r="HP11" s="16">
        <v>1</v>
      </c>
      <c r="HQ11" s="20">
        <f>(HR11+HS11+HT11)/I11*100</f>
        <v>0</v>
      </c>
      <c r="HR11" s="25"/>
      <c r="HS11" s="26"/>
      <c r="HT11" s="25"/>
      <c r="HU11" s="16"/>
      <c r="HV11" s="16"/>
      <c r="HW11" s="16"/>
      <c r="HX11" s="16"/>
      <c r="HY11" s="16"/>
      <c r="HZ11" s="20"/>
      <c r="IA11" s="17"/>
      <c r="IB11" s="18"/>
      <c r="IC11" s="17"/>
      <c r="ID11" s="53" t="s">
        <v>194</v>
      </c>
      <c r="IE11" s="19">
        <v>1</v>
      </c>
      <c r="IF11" s="53"/>
      <c r="IG11" s="53"/>
      <c r="IH11" s="53">
        <v>1</v>
      </c>
      <c r="II11" s="20">
        <f t="shared" si="17"/>
        <v>0</v>
      </c>
      <c r="IJ11" s="51"/>
      <c r="IK11" s="52"/>
      <c r="IL11" s="51"/>
      <c r="IM11" s="16"/>
      <c r="IN11" s="16"/>
      <c r="IO11" s="16"/>
      <c r="IP11" s="16"/>
      <c r="IQ11" s="16"/>
      <c r="IR11" s="20"/>
      <c r="IS11" s="17"/>
      <c r="IT11" s="18"/>
      <c r="IU11" s="17"/>
      <c r="IV11" s="92" t="s">
        <v>269</v>
      </c>
      <c r="IW11" s="17"/>
      <c r="IX11" s="17"/>
      <c r="IY11" s="17"/>
      <c r="IZ11" s="17"/>
      <c r="JA11" s="18"/>
      <c r="JB11" s="17"/>
      <c r="JC11" s="16" t="s">
        <v>207</v>
      </c>
      <c r="JD11" s="19">
        <v>0.5</v>
      </c>
      <c r="JE11" s="20">
        <v>0.1</v>
      </c>
      <c r="JF11" s="20">
        <f>JD11*JE11</f>
        <v>0.05</v>
      </c>
      <c r="JG11" s="16">
        <v>1</v>
      </c>
      <c r="JH11" s="20">
        <f t="shared" si="18"/>
        <v>0.34845633842079582</v>
      </c>
      <c r="JI11" s="23"/>
      <c r="JJ11" s="24">
        <v>5</v>
      </c>
      <c r="JK11" s="23"/>
      <c r="JL11" s="16"/>
      <c r="JM11" s="16"/>
      <c r="JN11" s="16"/>
      <c r="JO11" s="16"/>
      <c r="JP11" s="16"/>
      <c r="JQ11" s="20"/>
      <c r="JR11" s="17"/>
      <c r="JS11" s="18"/>
      <c r="JT11" s="17"/>
      <c r="JU11" s="16" t="s">
        <v>205</v>
      </c>
      <c r="JV11" s="19">
        <v>3</v>
      </c>
      <c r="JW11" s="19">
        <v>0.2</v>
      </c>
      <c r="JX11" s="20">
        <f t="shared" si="19"/>
        <v>0.60000000000000009</v>
      </c>
      <c r="JY11" s="16" t="s">
        <v>206</v>
      </c>
      <c r="JZ11" s="20">
        <f t="shared" si="20"/>
        <v>1.8119729597881384</v>
      </c>
      <c r="KA11" s="23"/>
      <c r="KB11" s="24">
        <v>9</v>
      </c>
      <c r="KC11" s="23">
        <v>17</v>
      </c>
      <c r="KD11" s="92" t="s">
        <v>269</v>
      </c>
      <c r="KE11" s="61" t="s">
        <v>194</v>
      </c>
      <c r="KF11" s="19">
        <v>1</v>
      </c>
      <c r="KG11" s="19"/>
      <c r="KH11" s="20"/>
      <c r="KI11" s="17" t="s">
        <v>206</v>
      </c>
      <c r="KJ11" s="20">
        <f t="shared" si="21"/>
        <v>0</v>
      </c>
      <c r="KK11" s="25"/>
      <c r="KL11" s="26"/>
      <c r="KM11" s="25"/>
      <c r="KN11" s="16" t="s">
        <v>207</v>
      </c>
      <c r="KO11" s="19">
        <v>1</v>
      </c>
      <c r="KP11" s="16"/>
      <c r="KQ11" s="16"/>
      <c r="KR11" s="16">
        <v>1</v>
      </c>
      <c r="KS11" s="20">
        <f>(KT11+KU11+KV11)/I11*100</f>
        <v>0</v>
      </c>
      <c r="KT11" s="25"/>
      <c r="KU11" s="26"/>
      <c r="KV11" s="25"/>
      <c r="KW11" s="16" t="s">
        <v>207</v>
      </c>
      <c r="KX11" s="19">
        <v>1</v>
      </c>
      <c r="KY11" s="19"/>
      <c r="KZ11" s="20"/>
      <c r="LA11" s="16">
        <v>1</v>
      </c>
      <c r="LB11" s="20">
        <f>(LC11+LD11+LE11)/I11*100</f>
        <v>0</v>
      </c>
      <c r="LC11" s="25"/>
      <c r="LD11" s="25"/>
      <c r="LE11" s="25"/>
      <c r="LF11" s="16" t="s">
        <v>205</v>
      </c>
      <c r="LG11" s="19">
        <v>1</v>
      </c>
      <c r="LH11" s="19">
        <v>0.2</v>
      </c>
      <c r="LI11" s="20">
        <f t="shared" si="22"/>
        <v>0.2</v>
      </c>
      <c r="LJ11" s="16" t="s">
        <v>206</v>
      </c>
      <c r="LK11" s="20">
        <f t="shared" si="23"/>
        <v>0.13938253536831835</v>
      </c>
      <c r="LL11" s="28"/>
      <c r="LM11" s="29"/>
      <c r="LN11" s="28">
        <v>2</v>
      </c>
      <c r="LO11" s="92" t="s">
        <v>269</v>
      </c>
      <c r="LP11" s="17"/>
      <c r="LQ11" s="18"/>
      <c r="LR11" s="17"/>
      <c r="LS11" s="16" t="s">
        <v>205</v>
      </c>
      <c r="LT11" s="19">
        <v>0.5</v>
      </c>
      <c r="LU11" s="20">
        <v>0.1</v>
      </c>
      <c r="LV11" s="20">
        <f>LT11*LU11</f>
        <v>0.05</v>
      </c>
      <c r="LW11" s="16">
        <v>1</v>
      </c>
      <c r="LX11" s="20">
        <f>(LY11+LZ11+MA11)/I11*100</f>
        <v>0.13938253536831835</v>
      </c>
      <c r="LY11" s="23"/>
      <c r="LZ11" s="24"/>
      <c r="MA11" s="23">
        <v>2</v>
      </c>
      <c r="MB11" s="17"/>
      <c r="MC11" s="17"/>
      <c r="MD11" s="17"/>
      <c r="ME11" s="17"/>
      <c r="MF11" s="17"/>
      <c r="MG11" s="17"/>
      <c r="MH11" s="16" t="s">
        <v>205</v>
      </c>
      <c r="MI11" s="19">
        <v>3</v>
      </c>
      <c r="MJ11" s="20">
        <v>0.2</v>
      </c>
      <c r="MK11" s="20">
        <f t="shared" si="24"/>
        <v>0.60000000000000009</v>
      </c>
      <c r="ML11" s="16" t="s">
        <v>206</v>
      </c>
      <c r="MM11" s="20">
        <f t="shared" si="25"/>
        <v>0.62722140915743252</v>
      </c>
      <c r="MN11" s="45"/>
      <c r="MO11" s="46">
        <v>5</v>
      </c>
      <c r="MP11" s="45">
        <v>4</v>
      </c>
      <c r="MQ11" s="17"/>
      <c r="MR11" s="18"/>
      <c r="MS11" s="17"/>
      <c r="MT11" s="92" t="s">
        <v>269</v>
      </c>
      <c r="MU11" s="30">
        <v>3</v>
      </c>
      <c r="MV11" s="30"/>
      <c r="MW11" s="30">
        <v>2</v>
      </c>
      <c r="MX11" s="30"/>
      <c r="MY11" s="30">
        <v>7</v>
      </c>
      <c r="MZ11" s="30">
        <v>2</v>
      </c>
      <c r="NA11" s="30">
        <v>7</v>
      </c>
      <c r="NB11" s="30"/>
      <c r="NC11" s="33">
        <f t="shared" si="26"/>
        <v>0.40476190476190477</v>
      </c>
      <c r="ND11" s="48" t="s">
        <v>226</v>
      </c>
      <c r="NE11" s="34">
        <f t="shared" si="27"/>
        <v>5</v>
      </c>
      <c r="NF11" s="16">
        <f t="shared" si="28"/>
        <v>16</v>
      </c>
      <c r="NG11" s="16">
        <f t="shared" si="29"/>
        <v>21</v>
      </c>
      <c r="NH11" s="16">
        <v>3</v>
      </c>
      <c r="NI11" s="36">
        <f t="shared" si="30"/>
        <v>0.14285714285714285</v>
      </c>
      <c r="NJ11" s="54" t="s">
        <v>233</v>
      </c>
      <c r="NK11" s="37">
        <v>20.8</v>
      </c>
      <c r="NL11" s="82" t="s">
        <v>216</v>
      </c>
      <c r="NM11" s="30">
        <v>10.7</v>
      </c>
      <c r="NN11" s="30">
        <v>120</v>
      </c>
      <c r="NO11" s="30">
        <v>441</v>
      </c>
      <c r="NP11" s="30">
        <v>8.9</v>
      </c>
      <c r="NQ11" s="30" t="s">
        <v>216</v>
      </c>
      <c r="NR11" s="30"/>
      <c r="NS11" s="37" t="s">
        <v>210</v>
      </c>
      <c r="NT11" s="13" t="s">
        <v>216</v>
      </c>
      <c r="NU11" s="13" t="s">
        <v>216</v>
      </c>
      <c r="NV11" s="13" t="s">
        <v>216</v>
      </c>
      <c r="NW11" s="13"/>
      <c r="NX11" s="13"/>
      <c r="NY11" s="13"/>
      <c r="NZ11" s="13">
        <v>80</v>
      </c>
      <c r="OA11" s="13">
        <v>120</v>
      </c>
      <c r="OB11" s="13">
        <v>100</v>
      </c>
      <c r="OC11" s="38">
        <v>0.1</v>
      </c>
      <c r="OD11" s="38">
        <v>0.9</v>
      </c>
      <c r="OE11" s="38" t="s">
        <v>211</v>
      </c>
      <c r="OF11" s="38">
        <v>0.1</v>
      </c>
      <c r="OG11" s="38">
        <v>1.1000000000000001</v>
      </c>
      <c r="OH11" s="38" t="s">
        <v>211</v>
      </c>
      <c r="OI11" s="38"/>
      <c r="OJ11" s="38"/>
      <c r="OK11" s="38"/>
      <c r="OL11" s="38"/>
      <c r="OM11" s="38"/>
      <c r="ON11" s="38"/>
      <c r="OO11" s="38"/>
      <c r="OP11" s="38"/>
      <c r="OQ11" s="38"/>
      <c r="OR11" s="38"/>
      <c r="OS11" s="38" t="s">
        <v>238</v>
      </c>
      <c r="OT11" s="38"/>
      <c r="OU11" s="39" t="s">
        <v>216</v>
      </c>
      <c r="OV11" s="38" t="s">
        <v>216</v>
      </c>
      <c r="OW11" s="41"/>
      <c r="OX11" s="41" t="s">
        <v>214</v>
      </c>
      <c r="OY11" s="13">
        <v>40</v>
      </c>
      <c r="OZ11" s="13">
        <v>50</v>
      </c>
      <c r="PA11" s="13">
        <v>10</v>
      </c>
      <c r="PB11" s="41"/>
      <c r="PC11" s="41" t="s">
        <v>214</v>
      </c>
      <c r="PD11" s="41"/>
      <c r="PE11" s="41"/>
      <c r="PF11" s="41"/>
      <c r="PG11" s="41"/>
      <c r="PH11" s="13">
        <v>100</v>
      </c>
      <c r="PI11" s="13"/>
      <c r="PJ11" s="41"/>
      <c r="PK11" s="41"/>
      <c r="PL11" s="41"/>
      <c r="PM11" s="41"/>
      <c r="PN11" s="41" t="s">
        <v>235</v>
      </c>
      <c r="PO11" s="42" t="s">
        <v>214</v>
      </c>
      <c r="PP11" s="41"/>
      <c r="PQ11" s="13">
        <v>100</v>
      </c>
      <c r="PR11" s="13"/>
      <c r="PS11" s="13"/>
      <c r="PT11" s="13" t="s">
        <v>216</v>
      </c>
      <c r="PU11" s="41"/>
      <c r="PV11" s="41"/>
      <c r="PW11" s="41"/>
      <c r="PX11" s="41"/>
      <c r="PY11" s="13" t="s">
        <v>278</v>
      </c>
      <c r="PZ11" s="13" t="s">
        <v>231</v>
      </c>
      <c r="QA11" s="13" t="s">
        <v>227</v>
      </c>
      <c r="QB11" s="13" t="s">
        <v>279</v>
      </c>
      <c r="QC11" s="42">
        <v>0</v>
      </c>
      <c r="QD11" s="42">
        <v>0</v>
      </c>
      <c r="QE11" s="42">
        <v>0</v>
      </c>
      <c r="QF11" s="42"/>
      <c r="QG11" s="13">
        <v>80</v>
      </c>
      <c r="QH11" s="13">
        <v>20</v>
      </c>
      <c r="QI11" s="13"/>
      <c r="QJ11" s="41"/>
      <c r="QK11" s="43"/>
      <c r="QL11" s="43"/>
      <c r="QM11" s="43"/>
      <c r="QN11" s="43"/>
      <c r="QO11" s="43"/>
      <c r="QP11" s="43"/>
      <c r="QQ11" s="43"/>
      <c r="QR11" s="43"/>
      <c r="QS11" s="43"/>
      <c r="QT11" s="43"/>
      <c r="QU11" s="43"/>
      <c r="QV11" s="43"/>
      <c r="QW11" s="43"/>
      <c r="QX11" s="43"/>
      <c r="QY11" s="43"/>
      <c r="QZ11" s="43"/>
      <c r="RA11" s="43"/>
      <c r="RB11" s="43"/>
      <c r="RC11" s="43"/>
      <c r="RD11" s="43"/>
      <c r="RE11" s="43"/>
      <c r="RF11" s="43"/>
      <c r="RG11" s="43"/>
      <c r="RH11" s="43"/>
      <c r="RI11" s="43"/>
      <c r="RJ11" s="43"/>
      <c r="RK11" s="43"/>
      <c r="RL11" s="43"/>
      <c r="RM11" s="43"/>
      <c r="RN11" s="43"/>
      <c r="RO11" s="43"/>
      <c r="RP11" s="43"/>
      <c r="RQ11" s="43"/>
      <c r="RR11" s="43"/>
      <c r="RS11" s="43"/>
      <c r="RT11" s="43"/>
      <c r="RU11" s="43"/>
      <c r="RV11" s="43"/>
      <c r="RW11" s="43"/>
      <c r="RX11" s="43"/>
      <c r="RY11" s="43"/>
      <c r="RZ11" s="43"/>
      <c r="SA11" s="43"/>
      <c r="SB11" s="43"/>
      <c r="SC11" s="43"/>
      <c r="SD11" s="58">
        <v>5344.4022320000004</v>
      </c>
      <c r="SE11" s="58">
        <v>129.04381197800001</v>
      </c>
      <c r="SF11" s="79">
        <v>15.452149</v>
      </c>
      <c r="SG11" s="79">
        <v>15.452149</v>
      </c>
      <c r="SH11" s="84"/>
      <c r="SI11" s="80"/>
      <c r="SJ11" s="20" t="s">
        <v>213</v>
      </c>
      <c r="SK11" s="19">
        <v>0.4</v>
      </c>
      <c r="SL11" s="16" t="s">
        <v>224</v>
      </c>
      <c r="SM11" s="50"/>
      <c r="SN11" s="50"/>
      <c r="SO11" s="50"/>
      <c r="SP11" s="50"/>
      <c r="SQ11" s="50"/>
      <c r="SR11" s="20" t="s">
        <v>224</v>
      </c>
    </row>
    <row r="12" spans="1:512" s="121" customFormat="1" ht="13.5" customHeight="1" x14ac:dyDescent="0.2">
      <c r="A12" s="104"/>
      <c r="B12" s="62"/>
      <c r="C12" s="62"/>
      <c r="D12" s="62"/>
      <c r="E12" s="120"/>
      <c r="G12" s="122"/>
      <c r="H12" s="96"/>
      <c r="I12" s="123"/>
      <c r="J12" s="123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  <c r="IL12" s="62"/>
      <c r="IM12" s="62"/>
      <c r="IN12" s="62"/>
      <c r="IO12" s="62"/>
      <c r="IP12" s="62"/>
      <c r="IQ12" s="62"/>
      <c r="IR12" s="62"/>
      <c r="IS12" s="62"/>
      <c r="IT12" s="62"/>
      <c r="IU12" s="62"/>
      <c r="IV12" s="62"/>
      <c r="IW12" s="62"/>
      <c r="IX12" s="62"/>
      <c r="IY12" s="62"/>
      <c r="IZ12" s="62"/>
      <c r="JA12" s="62"/>
      <c r="JB12" s="62"/>
      <c r="JC12" s="62"/>
      <c r="JD12" s="62"/>
      <c r="JE12" s="62"/>
      <c r="JF12" s="62"/>
      <c r="JG12" s="62"/>
      <c r="JH12" s="62"/>
      <c r="JI12" s="62"/>
      <c r="JJ12" s="62"/>
      <c r="JK12" s="62"/>
      <c r="JL12" s="62"/>
      <c r="JM12" s="62"/>
      <c r="JN12" s="62"/>
      <c r="JO12" s="62"/>
      <c r="JP12" s="62"/>
      <c r="JQ12" s="62"/>
      <c r="JR12" s="62"/>
      <c r="JS12" s="62"/>
      <c r="JT12" s="62"/>
      <c r="JU12" s="62"/>
      <c r="JV12" s="62"/>
      <c r="JW12" s="62"/>
      <c r="JX12" s="62"/>
      <c r="JY12" s="62"/>
      <c r="JZ12" s="62"/>
      <c r="KA12" s="62"/>
      <c r="KB12" s="62"/>
      <c r="KC12" s="62"/>
      <c r="KD12" s="62"/>
      <c r="KE12" s="62"/>
      <c r="KF12" s="62"/>
      <c r="KG12" s="62"/>
      <c r="KH12" s="62"/>
      <c r="KI12" s="62"/>
      <c r="KJ12" s="62"/>
      <c r="KK12" s="62"/>
      <c r="KL12" s="62"/>
      <c r="KM12" s="62"/>
      <c r="KN12" s="62"/>
      <c r="KO12" s="62"/>
      <c r="KP12" s="62"/>
      <c r="KQ12" s="62"/>
      <c r="KR12" s="62"/>
      <c r="KS12" s="62"/>
      <c r="KT12" s="62"/>
      <c r="KU12" s="62"/>
      <c r="KV12" s="62"/>
      <c r="KW12" s="62"/>
      <c r="KX12" s="62"/>
      <c r="KY12" s="62"/>
      <c r="KZ12" s="62"/>
      <c r="LA12" s="62"/>
      <c r="LB12" s="62"/>
      <c r="LC12" s="62"/>
      <c r="LD12" s="62"/>
      <c r="LE12" s="62"/>
      <c r="LF12" s="62"/>
      <c r="LG12" s="62"/>
      <c r="LH12" s="62"/>
      <c r="LI12" s="62"/>
      <c r="LJ12" s="62"/>
      <c r="LK12" s="62"/>
      <c r="LL12" s="62"/>
      <c r="LM12" s="62"/>
      <c r="LN12" s="62"/>
      <c r="LO12" s="62"/>
      <c r="LP12" s="62"/>
      <c r="LQ12" s="62"/>
      <c r="LR12" s="62"/>
      <c r="LS12" s="62"/>
      <c r="LT12" s="62"/>
      <c r="LU12" s="62"/>
      <c r="LV12" s="62"/>
      <c r="LW12" s="62"/>
      <c r="LX12" s="62"/>
      <c r="LY12" s="62"/>
      <c r="LZ12" s="62"/>
      <c r="MA12" s="62"/>
      <c r="MB12" s="62"/>
      <c r="MC12" s="62"/>
      <c r="MD12" s="62"/>
      <c r="ME12" s="62"/>
      <c r="MF12" s="62"/>
      <c r="MG12" s="62"/>
      <c r="MH12" s="62"/>
      <c r="MI12" s="62"/>
      <c r="MJ12" s="62"/>
      <c r="MK12" s="62"/>
      <c r="ML12" s="62"/>
      <c r="MM12" s="62"/>
      <c r="MN12" s="62"/>
      <c r="MO12" s="62"/>
      <c r="MP12" s="62"/>
      <c r="MQ12" s="62"/>
      <c r="MR12" s="62"/>
      <c r="MS12" s="62"/>
      <c r="MT12" s="62"/>
      <c r="MU12" s="62"/>
      <c r="MV12" s="62"/>
      <c r="MW12" s="62"/>
      <c r="MX12" s="62"/>
      <c r="MY12" s="62"/>
      <c r="MZ12" s="62"/>
      <c r="NA12" s="62"/>
      <c r="NB12" s="62"/>
      <c r="NC12" s="124">
        <v>0.3</v>
      </c>
      <c r="ND12" s="125"/>
      <c r="NE12" s="125"/>
      <c r="NF12" s="125"/>
      <c r="NG12" s="125"/>
      <c r="NH12" s="125"/>
      <c r="NI12" s="125"/>
      <c r="NJ12" s="62"/>
      <c r="SD12" s="62"/>
      <c r="SE12" s="62"/>
      <c r="SF12" s="62"/>
      <c r="SG12" s="62"/>
      <c r="SH12" s="62"/>
      <c r="SI12" s="62"/>
      <c r="SJ12" s="62"/>
      <c r="SK12" s="62"/>
      <c r="SL12" s="62"/>
      <c r="SM12" s="62"/>
      <c r="SN12" s="62"/>
      <c r="SO12" s="62"/>
      <c r="SP12" s="62"/>
      <c r="SQ12" s="62"/>
      <c r="SR12" s="62"/>
    </row>
    <row r="13" spans="1:512" s="106" customFormat="1" ht="12.75" x14ac:dyDescent="0.2">
      <c r="A13" s="135"/>
      <c r="B13" s="127"/>
      <c r="C13" s="127"/>
      <c r="D13" s="128"/>
      <c r="E13" s="129"/>
      <c r="F13" s="129"/>
      <c r="G13" s="130"/>
      <c r="H13" s="96"/>
      <c r="I13" s="123"/>
      <c r="J13" s="123"/>
      <c r="K13" s="62"/>
      <c r="L13" s="62"/>
      <c r="M13" s="62"/>
      <c r="N13" s="62"/>
      <c r="O13" s="62"/>
      <c r="P13" s="62"/>
      <c r="Q13" s="62"/>
      <c r="R13" s="62"/>
      <c r="S13" s="128"/>
      <c r="T13" s="128"/>
      <c r="U13" s="128"/>
      <c r="V13" s="62"/>
      <c r="W13" s="62"/>
      <c r="X13" s="62"/>
      <c r="Y13" s="62"/>
      <c r="Z13" s="62"/>
      <c r="AA13" s="62"/>
      <c r="AB13" s="62"/>
      <c r="AC13" s="136"/>
      <c r="AD13" s="136"/>
      <c r="AE13" s="136"/>
      <c r="AF13" s="136"/>
      <c r="AG13" s="127"/>
      <c r="AH13" s="62"/>
      <c r="AI13" s="62"/>
      <c r="AJ13" s="62"/>
      <c r="AK13" s="62"/>
      <c r="AL13" s="62"/>
      <c r="AM13" s="62"/>
      <c r="AN13" s="62"/>
      <c r="AO13" s="131"/>
      <c r="AP13" s="131"/>
      <c r="AQ13" s="131"/>
      <c r="AR13" s="131"/>
      <c r="AS13" s="62"/>
      <c r="AT13" s="62"/>
      <c r="AU13" s="62"/>
      <c r="AV13" s="62"/>
      <c r="AW13" s="62"/>
      <c r="AX13" s="62"/>
      <c r="AY13" s="131"/>
      <c r="AZ13" s="131"/>
      <c r="BA13" s="131"/>
      <c r="BB13" s="131"/>
      <c r="BC13" s="62"/>
      <c r="BD13" s="62"/>
      <c r="BE13" s="62"/>
      <c r="BF13" s="62"/>
      <c r="BG13" s="62"/>
      <c r="BH13" s="62"/>
      <c r="BI13" s="131"/>
      <c r="BJ13" s="131"/>
      <c r="BK13" s="131"/>
      <c r="BL13" s="131"/>
      <c r="BM13" s="131"/>
      <c r="BN13" s="131"/>
      <c r="BO13" s="131"/>
      <c r="BP13" s="127"/>
      <c r="BQ13" s="62"/>
      <c r="BR13" s="62"/>
      <c r="BS13" s="62"/>
      <c r="BT13" s="62"/>
      <c r="BU13" s="62"/>
      <c r="BV13" s="62"/>
      <c r="BW13" s="131"/>
      <c r="BX13" s="131"/>
      <c r="BY13" s="131"/>
      <c r="BZ13" s="62"/>
      <c r="CA13" s="62"/>
      <c r="CB13" s="62"/>
      <c r="CC13" s="62"/>
      <c r="CD13" s="62"/>
      <c r="CE13" s="62"/>
      <c r="CF13" s="131"/>
      <c r="CG13" s="131"/>
      <c r="CH13" s="131"/>
      <c r="CI13" s="62"/>
      <c r="CJ13" s="62"/>
      <c r="CK13" s="62"/>
      <c r="CL13" s="62"/>
      <c r="CM13" s="62"/>
      <c r="CN13" s="62"/>
      <c r="CO13" s="131"/>
      <c r="CP13" s="131"/>
      <c r="CQ13" s="131"/>
      <c r="CR13" s="62"/>
      <c r="CS13" s="62"/>
      <c r="CT13" s="62"/>
      <c r="CU13" s="62"/>
      <c r="CV13" s="62"/>
      <c r="CW13" s="62"/>
      <c r="CX13" s="131"/>
      <c r="CY13" s="131"/>
      <c r="CZ13" s="131"/>
      <c r="DA13" s="127"/>
      <c r="DB13" s="131"/>
      <c r="DC13" s="131"/>
      <c r="DD13" s="131"/>
      <c r="DE13" s="62"/>
      <c r="DF13" s="62"/>
      <c r="DG13" s="62"/>
      <c r="DH13" s="62"/>
      <c r="DI13" s="62"/>
      <c r="DJ13" s="62"/>
      <c r="DK13" s="131"/>
      <c r="DL13" s="131"/>
      <c r="DM13" s="131"/>
      <c r="DN13" s="62"/>
      <c r="DO13" s="62"/>
      <c r="DP13" s="62"/>
      <c r="DQ13" s="62"/>
      <c r="DR13" s="62"/>
      <c r="DS13" s="62"/>
      <c r="DT13" s="131"/>
      <c r="DU13" s="131"/>
      <c r="DV13" s="131"/>
      <c r="DW13" s="62"/>
      <c r="DX13" s="62"/>
      <c r="DY13" s="62"/>
      <c r="DZ13" s="62"/>
      <c r="EA13" s="62"/>
      <c r="EB13" s="62"/>
      <c r="EC13" s="131"/>
      <c r="ED13" s="131"/>
      <c r="EE13" s="131"/>
      <c r="EF13" s="62"/>
      <c r="EG13" s="62"/>
      <c r="EH13" s="62"/>
      <c r="EI13" s="62"/>
      <c r="EJ13" s="62"/>
      <c r="EK13" s="62"/>
      <c r="EL13" s="131"/>
      <c r="EM13" s="131"/>
      <c r="EN13" s="131"/>
      <c r="EO13" s="127"/>
      <c r="EP13" s="62"/>
      <c r="EQ13" s="62"/>
      <c r="ER13" s="62"/>
      <c r="ES13" s="62"/>
      <c r="ET13" s="62"/>
      <c r="EU13" s="62"/>
      <c r="EV13" s="131"/>
      <c r="EW13" s="131"/>
      <c r="EX13" s="131"/>
      <c r="EY13" s="62"/>
      <c r="EZ13" s="62"/>
      <c r="FA13" s="62"/>
      <c r="FB13" s="62"/>
      <c r="FC13" s="62"/>
      <c r="FD13" s="62"/>
      <c r="FE13" s="131"/>
      <c r="FF13" s="131"/>
      <c r="FG13" s="131"/>
      <c r="FH13" s="62"/>
      <c r="FI13" s="62"/>
      <c r="FJ13" s="62"/>
      <c r="FK13" s="62"/>
      <c r="FL13" s="62"/>
      <c r="FM13" s="62"/>
      <c r="FN13" s="131"/>
      <c r="FO13" s="131"/>
      <c r="FP13" s="131"/>
      <c r="FQ13" s="62"/>
      <c r="FR13" s="62"/>
      <c r="FS13" s="62"/>
      <c r="FT13" s="62"/>
      <c r="FU13" s="62"/>
      <c r="FV13" s="62"/>
      <c r="FW13" s="131"/>
      <c r="FX13" s="131"/>
      <c r="FY13" s="131"/>
      <c r="FZ13" s="127"/>
      <c r="GA13" s="62"/>
      <c r="GB13" s="62"/>
      <c r="GC13" s="62"/>
      <c r="GD13" s="62"/>
      <c r="GE13" s="62"/>
      <c r="GF13" s="62"/>
      <c r="GG13" s="131"/>
      <c r="GH13" s="131"/>
      <c r="GI13" s="131"/>
      <c r="GJ13" s="62"/>
      <c r="GK13" s="62"/>
      <c r="GL13" s="62"/>
      <c r="GM13" s="62"/>
      <c r="GN13" s="62"/>
      <c r="GO13" s="62"/>
      <c r="GP13" s="131"/>
      <c r="GQ13" s="131"/>
      <c r="GR13" s="131"/>
      <c r="GS13" s="62"/>
      <c r="GT13" s="62"/>
      <c r="GU13" s="62"/>
      <c r="GV13" s="62"/>
      <c r="GW13" s="62"/>
      <c r="GX13" s="62"/>
      <c r="GY13" s="131"/>
      <c r="GZ13" s="131"/>
      <c r="HA13" s="131"/>
      <c r="HB13" s="62"/>
      <c r="HC13" s="62"/>
      <c r="HD13" s="62"/>
      <c r="HE13" s="62"/>
      <c r="HF13" s="62"/>
      <c r="HG13" s="62"/>
      <c r="HH13" s="131"/>
      <c r="HI13" s="131"/>
      <c r="HJ13" s="131"/>
      <c r="HK13" s="127"/>
      <c r="HL13" s="62"/>
      <c r="HM13" s="62"/>
      <c r="HN13" s="62"/>
      <c r="HO13" s="62"/>
      <c r="HP13" s="62"/>
      <c r="HQ13" s="62"/>
      <c r="HR13" s="131"/>
      <c r="HS13" s="131"/>
      <c r="HT13" s="131"/>
      <c r="HU13" s="62"/>
      <c r="HV13" s="62"/>
      <c r="HW13" s="62"/>
      <c r="HX13" s="62"/>
      <c r="HY13" s="62"/>
      <c r="HZ13" s="62"/>
      <c r="IA13" s="131"/>
      <c r="IB13" s="131"/>
      <c r="IC13" s="131"/>
      <c r="ID13" s="62"/>
      <c r="IE13" s="62"/>
      <c r="IF13" s="62"/>
      <c r="IG13" s="62"/>
      <c r="IH13" s="62"/>
      <c r="II13" s="62"/>
      <c r="IJ13" s="131"/>
      <c r="IK13" s="131"/>
      <c r="IL13" s="131"/>
      <c r="IM13" s="62"/>
      <c r="IN13" s="62"/>
      <c r="IO13" s="62"/>
      <c r="IP13" s="62"/>
      <c r="IQ13" s="62"/>
      <c r="IR13" s="62"/>
      <c r="IS13" s="131"/>
      <c r="IT13" s="131"/>
      <c r="IU13" s="131"/>
      <c r="IV13" s="127"/>
      <c r="IW13" s="131"/>
      <c r="IX13" s="131"/>
      <c r="IY13" s="131"/>
      <c r="IZ13" s="131"/>
      <c r="JA13" s="131"/>
      <c r="JB13" s="131"/>
      <c r="JC13" s="62"/>
      <c r="JD13" s="62"/>
      <c r="JE13" s="62"/>
      <c r="JF13" s="62"/>
      <c r="JG13" s="62"/>
      <c r="JH13" s="62"/>
      <c r="JI13" s="131"/>
      <c r="JJ13" s="131"/>
      <c r="JK13" s="131"/>
      <c r="JL13" s="62"/>
      <c r="JM13" s="62"/>
      <c r="JN13" s="62"/>
      <c r="JO13" s="62"/>
      <c r="JP13" s="62"/>
      <c r="JQ13" s="62"/>
      <c r="JR13" s="131"/>
      <c r="JS13" s="131"/>
      <c r="JT13" s="131"/>
      <c r="JU13" s="62"/>
      <c r="JV13" s="62"/>
      <c r="JW13" s="62"/>
      <c r="JX13" s="62"/>
      <c r="JY13" s="62"/>
      <c r="JZ13" s="62"/>
      <c r="KA13" s="131"/>
      <c r="KB13" s="131"/>
      <c r="KC13" s="131"/>
      <c r="KD13" s="127"/>
      <c r="KE13" s="62"/>
      <c r="KF13" s="62"/>
      <c r="KG13" s="62"/>
      <c r="KH13" s="62"/>
      <c r="KI13" s="62"/>
      <c r="KJ13" s="62"/>
      <c r="KK13" s="131"/>
      <c r="KL13" s="131"/>
      <c r="KM13" s="131"/>
      <c r="KN13" s="62"/>
      <c r="KO13" s="62"/>
      <c r="KP13" s="62"/>
      <c r="KQ13" s="62"/>
      <c r="KR13" s="62"/>
      <c r="KS13" s="62"/>
      <c r="KT13" s="131"/>
      <c r="KU13" s="131"/>
      <c r="KV13" s="131"/>
      <c r="KW13" s="62"/>
      <c r="KX13" s="62"/>
      <c r="KY13" s="62"/>
      <c r="KZ13" s="62"/>
      <c r="LA13" s="62"/>
      <c r="LB13" s="62"/>
      <c r="LC13" s="131"/>
      <c r="LD13" s="131"/>
      <c r="LE13" s="131"/>
      <c r="LF13" s="62"/>
      <c r="LG13" s="62"/>
      <c r="LH13" s="62"/>
      <c r="LI13" s="62"/>
      <c r="LJ13" s="62"/>
      <c r="LK13" s="62"/>
      <c r="LL13" s="131"/>
      <c r="LM13" s="131"/>
      <c r="LN13" s="131"/>
      <c r="LO13" s="127"/>
      <c r="LP13" s="131"/>
      <c r="LQ13" s="131"/>
      <c r="LR13" s="131"/>
      <c r="LS13" s="62"/>
      <c r="LT13" s="62"/>
      <c r="LU13" s="62"/>
      <c r="LV13" s="62"/>
      <c r="LW13" s="62"/>
      <c r="LX13" s="62"/>
      <c r="LY13" s="131"/>
      <c r="LZ13" s="131"/>
      <c r="MA13" s="131"/>
      <c r="MB13" s="131"/>
      <c r="MC13" s="131"/>
      <c r="MD13" s="131"/>
      <c r="ME13" s="131"/>
      <c r="MF13" s="131"/>
      <c r="MG13" s="131"/>
      <c r="MH13" s="62"/>
      <c r="MI13" s="62"/>
      <c r="MJ13" s="62"/>
      <c r="MK13" s="62"/>
      <c r="ML13" s="62"/>
      <c r="MM13" s="62"/>
      <c r="MN13" s="131"/>
      <c r="MO13" s="131"/>
      <c r="MP13" s="131"/>
      <c r="MQ13" s="131"/>
      <c r="MR13" s="131"/>
      <c r="MS13" s="131"/>
      <c r="MT13" s="127"/>
      <c r="MU13" s="131"/>
      <c r="MV13" s="131"/>
      <c r="MW13" s="131"/>
      <c r="MX13" s="131"/>
      <c r="MY13" s="131"/>
      <c r="MZ13" s="131"/>
      <c r="NA13" s="131"/>
      <c r="NB13" s="131"/>
      <c r="NC13" s="132"/>
      <c r="ND13" s="132"/>
      <c r="NE13" s="132"/>
      <c r="NF13" s="132"/>
      <c r="NG13" s="132"/>
      <c r="NH13" s="132"/>
      <c r="NI13" s="132"/>
      <c r="NJ13" s="133"/>
      <c r="NK13" s="129"/>
      <c r="NL13" s="129"/>
      <c r="NM13" s="129"/>
      <c r="NN13" s="129"/>
      <c r="NO13" s="129"/>
      <c r="NP13" s="129"/>
      <c r="NQ13" s="129"/>
      <c r="SD13" s="133"/>
      <c r="SE13" s="133"/>
      <c r="SF13" s="133"/>
      <c r="SG13" s="133"/>
      <c r="SH13" s="133"/>
      <c r="SI13" s="133"/>
      <c r="SJ13" s="63"/>
      <c r="SK13" s="63"/>
      <c r="SL13" s="63"/>
      <c r="SM13" s="63"/>
      <c r="SN13" s="63"/>
      <c r="SO13" s="63"/>
      <c r="SP13" s="63"/>
      <c r="SQ13" s="63"/>
      <c r="SR13" s="63"/>
    </row>
    <row r="14" spans="1:512" ht="12.75" customHeight="1" x14ac:dyDescent="0.2">
      <c r="A14" s="275" t="s">
        <v>0</v>
      </c>
      <c r="B14" s="275" t="s">
        <v>1</v>
      </c>
      <c r="C14" s="275" t="s">
        <v>2</v>
      </c>
      <c r="D14" s="273" t="s">
        <v>281</v>
      </c>
      <c r="E14" s="304" t="s">
        <v>3</v>
      </c>
      <c r="F14" s="305"/>
      <c r="G14" s="275" t="s">
        <v>4</v>
      </c>
      <c r="H14" s="286" t="s">
        <v>5</v>
      </c>
      <c r="I14" s="310" t="s">
        <v>6</v>
      </c>
      <c r="J14" s="310" t="s">
        <v>7</v>
      </c>
      <c r="K14" s="275" t="s">
        <v>8</v>
      </c>
      <c r="L14" s="273" t="s">
        <v>9</v>
      </c>
      <c r="M14" s="273"/>
      <c r="N14" s="273"/>
      <c r="O14" s="273"/>
      <c r="P14" s="274"/>
      <c r="Q14" s="274"/>
      <c r="R14" s="274"/>
      <c r="S14" s="274"/>
      <c r="T14" s="274"/>
      <c r="U14" s="274"/>
      <c r="V14" s="277" t="s">
        <v>10</v>
      </c>
      <c r="W14" s="311"/>
      <c r="X14" s="311"/>
      <c r="Y14" s="311"/>
      <c r="Z14" s="311"/>
      <c r="AA14" s="311"/>
      <c r="AB14" s="311"/>
      <c r="AC14" s="311"/>
      <c r="AD14" s="311"/>
      <c r="AE14" s="311"/>
      <c r="AF14" s="280"/>
      <c r="AG14" s="275" t="s">
        <v>2</v>
      </c>
      <c r="AH14" s="277" t="s">
        <v>11</v>
      </c>
      <c r="AI14" s="311"/>
      <c r="AJ14" s="311"/>
      <c r="AK14" s="311"/>
      <c r="AL14" s="311"/>
      <c r="AM14" s="311"/>
      <c r="AN14" s="311"/>
      <c r="AO14" s="311"/>
      <c r="AP14" s="311"/>
      <c r="AQ14" s="311"/>
      <c r="AR14" s="280"/>
      <c r="AS14" s="273" t="s">
        <v>12</v>
      </c>
      <c r="AT14" s="274"/>
      <c r="AU14" s="274"/>
      <c r="AV14" s="274"/>
      <c r="AW14" s="274"/>
      <c r="AX14" s="274"/>
      <c r="AY14" s="274"/>
      <c r="AZ14" s="274"/>
      <c r="BA14" s="274"/>
      <c r="BB14" s="274"/>
      <c r="BC14" s="273" t="s">
        <v>13</v>
      </c>
      <c r="BD14" s="273"/>
      <c r="BE14" s="274"/>
      <c r="BF14" s="274"/>
      <c r="BG14" s="274"/>
      <c r="BH14" s="274"/>
      <c r="BI14" s="274"/>
      <c r="BJ14" s="274"/>
      <c r="BK14" s="274"/>
      <c r="BL14" s="274"/>
      <c r="BM14" s="273" t="s">
        <v>14</v>
      </c>
      <c r="BN14" s="303"/>
      <c r="BO14" s="303"/>
      <c r="BP14" s="275" t="s">
        <v>2</v>
      </c>
      <c r="BQ14" s="273" t="s">
        <v>15</v>
      </c>
      <c r="BR14" s="273"/>
      <c r="BS14" s="274"/>
      <c r="BT14" s="274"/>
      <c r="BU14" s="274"/>
      <c r="BV14" s="274"/>
      <c r="BW14" s="274"/>
      <c r="BX14" s="274"/>
      <c r="BY14" s="274"/>
      <c r="BZ14" s="273" t="s">
        <v>16</v>
      </c>
      <c r="CA14" s="273"/>
      <c r="CB14" s="274"/>
      <c r="CC14" s="274"/>
      <c r="CD14" s="274"/>
      <c r="CE14" s="274"/>
      <c r="CF14" s="274"/>
      <c r="CG14" s="274"/>
      <c r="CH14" s="274"/>
      <c r="CI14" s="273" t="s">
        <v>17</v>
      </c>
      <c r="CJ14" s="273"/>
      <c r="CK14" s="274"/>
      <c r="CL14" s="274"/>
      <c r="CM14" s="274"/>
      <c r="CN14" s="274"/>
      <c r="CO14" s="274"/>
      <c r="CP14" s="274"/>
      <c r="CQ14" s="274"/>
      <c r="CR14" s="273" t="s">
        <v>18</v>
      </c>
      <c r="CS14" s="273"/>
      <c r="CT14" s="274"/>
      <c r="CU14" s="274"/>
      <c r="CV14" s="274"/>
      <c r="CW14" s="274"/>
      <c r="CX14" s="274"/>
      <c r="CY14" s="274"/>
      <c r="CZ14" s="274"/>
      <c r="DA14" s="275" t="s">
        <v>2</v>
      </c>
      <c r="DB14" s="273" t="s">
        <v>19</v>
      </c>
      <c r="DC14" s="303"/>
      <c r="DD14" s="303"/>
      <c r="DE14" s="273" t="s">
        <v>20</v>
      </c>
      <c r="DF14" s="273"/>
      <c r="DG14" s="274"/>
      <c r="DH14" s="274"/>
      <c r="DI14" s="274"/>
      <c r="DJ14" s="274"/>
      <c r="DK14" s="274"/>
      <c r="DL14" s="274"/>
      <c r="DM14" s="274"/>
      <c r="DN14" s="273" t="s">
        <v>21</v>
      </c>
      <c r="DO14" s="273"/>
      <c r="DP14" s="274"/>
      <c r="DQ14" s="274"/>
      <c r="DR14" s="274"/>
      <c r="DS14" s="274"/>
      <c r="DT14" s="274"/>
      <c r="DU14" s="274"/>
      <c r="DV14" s="274"/>
      <c r="DW14" s="273" t="s">
        <v>22</v>
      </c>
      <c r="DX14" s="273"/>
      <c r="DY14" s="274"/>
      <c r="DZ14" s="274"/>
      <c r="EA14" s="274"/>
      <c r="EB14" s="274"/>
      <c r="EC14" s="274"/>
      <c r="ED14" s="274"/>
      <c r="EE14" s="274"/>
      <c r="EF14" s="273" t="s">
        <v>23</v>
      </c>
      <c r="EG14" s="273"/>
      <c r="EH14" s="274"/>
      <c r="EI14" s="274"/>
      <c r="EJ14" s="274"/>
      <c r="EK14" s="274"/>
      <c r="EL14" s="274"/>
      <c r="EM14" s="274"/>
      <c r="EN14" s="274"/>
      <c r="EO14" s="275" t="s">
        <v>2</v>
      </c>
      <c r="EP14" s="273" t="s">
        <v>24</v>
      </c>
      <c r="EQ14" s="273"/>
      <c r="ER14" s="274"/>
      <c r="ES14" s="274"/>
      <c r="ET14" s="274"/>
      <c r="EU14" s="274"/>
      <c r="EV14" s="274"/>
      <c r="EW14" s="274"/>
      <c r="EX14" s="274"/>
      <c r="EY14" s="273" t="s">
        <v>25</v>
      </c>
      <c r="EZ14" s="273"/>
      <c r="FA14" s="274"/>
      <c r="FB14" s="274"/>
      <c r="FC14" s="274"/>
      <c r="FD14" s="274"/>
      <c r="FE14" s="274"/>
      <c r="FF14" s="274"/>
      <c r="FG14" s="274"/>
      <c r="FH14" s="273" t="s">
        <v>26</v>
      </c>
      <c r="FI14" s="273"/>
      <c r="FJ14" s="274"/>
      <c r="FK14" s="274"/>
      <c r="FL14" s="274"/>
      <c r="FM14" s="274"/>
      <c r="FN14" s="274"/>
      <c r="FO14" s="274"/>
      <c r="FP14" s="274"/>
      <c r="FQ14" s="273" t="s">
        <v>27</v>
      </c>
      <c r="FR14" s="273"/>
      <c r="FS14" s="274"/>
      <c r="FT14" s="274"/>
      <c r="FU14" s="274"/>
      <c r="FV14" s="274"/>
      <c r="FW14" s="274"/>
      <c r="FX14" s="274"/>
      <c r="FY14" s="274"/>
      <c r="FZ14" s="275" t="s">
        <v>2</v>
      </c>
      <c r="GA14" s="273" t="s">
        <v>28</v>
      </c>
      <c r="GB14" s="273"/>
      <c r="GC14" s="274"/>
      <c r="GD14" s="274"/>
      <c r="GE14" s="274"/>
      <c r="GF14" s="274"/>
      <c r="GG14" s="274"/>
      <c r="GH14" s="274"/>
      <c r="GI14" s="274"/>
      <c r="GJ14" s="273" t="s">
        <v>29</v>
      </c>
      <c r="GK14" s="273"/>
      <c r="GL14" s="274"/>
      <c r="GM14" s="274"/>
      <c r="GN14" s="274"/>
      <c r="GO14" s="274"/>
      <c r="GP14" s="274"/>
      <c r="GQ14" s="274"/>
      <c r="GR14" s="274"/>
      <c r="GS14" s="273" t="s">
        <v>30</v>
      </c>
      <c r="GT14" s="273"/>
      <c r="GU14" s="274"/>
      <c r="GV14" s="274"/>
      <c r="GW14" s="274"/>
      <c r="GX14" s="274"/>
      <c r="GY14" s="274"/>
      <c r="GZ14" s="274"/>
      <c r="HA14" s="274"/>
      <c r="HB14" s="273" t="s">
        <v>31</v>
      </c>
      <c r="HC14" s="273"/>
      <c r="HD14" s="274"/>
      <c r="HE14" s="274"/>
      <c r="HF14" s="274"/>
      <c r="HG14" s="274"/>
      <c r="HH14" s="274"/>
      <c r="HI14" s="274"/>
      <c r="HJ14" s="274"/>
      <c r="HK14" s="275" t="s">
        <v>2</v>
      </c>
      <c r="HL14" s="273" t="s">
        <v>32</v>
      </c>
      <c r="HM14" s="273"/>
      <c r="HN14" s="274"/>
      <c r="HO14" s="274"/>
      <c r="HP14" s="274"/>
      <c r="HQ14" s="274"/>
      <c r="HR14" s="274"/>
      <c r="HS14" s="274"/>
      <c r="HT14" s="274"/>
      <c r="HU14" s="273" t="s">
        <v>33</v>
      </c>
      <c r="HV14" s="273"/>
      <c r="HW14" s="274"/>
      <c r="HX14" s="274"/>
      <c r="HY14" s="274"/>
      <c r="HZ14" s="274"/>
      <c r="IA14" s="274"/>
      <c r="IB14" s="274"/>
      <c r="IC14" s="274"/>
      <c r="ID14" s="273" t="s">
        <v>34</v>
      </c>
      <c r="IE14" s="273"/>
      <c r="IF14" s="274"/>
      <c r="IG14" s="274"/>
      <c r="IH14" s="274"/>
      <c r="II14" s="274"/>
      <c r="IJ14" s="274"/>
      <c r="IK14" s="274"/>
      <c r="IL14" s="274"/>
      <c r="IM14" s="273" t="s">
        <v>35</v>
      </c>
      <c r="IN14" s="273"/>
      <c r="IO14" s="274"/>
      <c r="IP14" s="274"/>
      <c r="IQ14" s="274"/>
      <c r="IR14" s="274"/>
      <c r="IS14" s="274"/>
      <c r="IT14" s="274"/>
      <c r="IU14" s="274"/>
      <c r="IV14" s="275" t="s">
        <v>2</v>
      </c>
      <c r="IW14" s="273" t="s">
        <v>36</v>
      </c>
      <c r="IX14" s="303"/>
      <c r="IY14" s="303"/>
      <c r="IZ14" s="273" t="s">
        <v>37</v>
      </c>
      <c r="JA14" s="303"/>
      <c r="JB14" s="303"/>
      <c r="JC14" s="273" t="s">
        <v>38</v>
      </c>
      <c r="JD14" s="273"/>
      <c r="JE14" s="274"/>
      <c r="JF14" s="274"/>
      <c r="JG14" s="274"/>
      <c r="JH14" s="274"/>
      <c r="JI14" s="274"/>
      <c r="JJ14" s="274"/>
      <c r="JK14" s="274"/>
      <c r="JL14" s="273" t="s">
        <v>39</v>
      </c>
      <c r="JM14" s="273"/>
      <c r="JN14" s="274"/>
      <c r="JO14" s="274"/>
      <c r="JP14" s="274"/>
      <c r="JQ14" s="274"/>
      <c r="JR14" s="274"/>
      <c r="JS14" s="274"/>
      <c r="JT14" s="274"/>
      <c r="JU14" s="273" t="s">
        <v>40</v>
      </c>
      <c r="JV14" s="273"/>
      <c r="JW14" s="274"/>
      <c r="JX14" s="274"/>
      <c r="JY14" s="274"/>
      <c r="JZ14" s="274"/>
      <c r="KA14" s="274"/>
      <c r="KB14" s="274"/>
      <c r="KC14" s="274"/>
      <c r="KD14" s="275" t="s">
        <v>2</v>
      </c>
      <c r="KE14" s="273" t="s">
        <v>41</v>
      </c>
      <c r="KF14" s="273"/>
      <c r="KG14" s="274"/>
      <c r="KH14" s="274"/>
      <c r="KI14" s="274"/>
      <c r="KJ14" s="274"/>
      <c r="KK14" s="274"/>
      <c r="KL14" s="274"/>
      <c r="KM14" s="274"/>
      <c r="KN14" s="273" t="s">
        <v>42</v>
      </c>
      <c r="KO14" s="273"/>
      <c r="KP14" s="274"/>
      <c r="KQ14" s="274"/>
      <c r="KR14" s="274"/>
      <c r="KS14" s="274"/>
      <c r="KT14" s="274"/>
      <c r="KU14" s="274"/>
      <c r="KV14" s="274"/>
      <c r="KW14" s="273" t="s">
        <v>43</v>
      </c>
      <c r="KX14" s="273"/>
      <c r="KY14" s="274"/>
      <c r="KZ14" s="274"/>
      <c r="LA14" s="274"/>
      <c r="LB14" s="274"/>
      <c r="LC14" s="274"/>
      <c r="LD14" s="274"/>
      <c r="LE14" s="274"/>
      <c r="LF14" s="273" t="s">
        <v>44</v>
      </c>
      <c r="LG14" s="273"/>
      <c r="LH14" s="274"/>
      <c r="LI14" s="274"/>
      <c r="LJ14" s="274"/>
      <c r="LK14" s="274"/>
      <c r="LL14" s="274"/>
      <c r="LM14" s="274"/>
      <c r="LN14" s="274"/>
      <c r="LO14" s="275" t="s">
        <v>2</v>
      </c>
      <c r="LP14" s="273" t="s">
        <v>45</v>
      </c>
      <c r="LQ14" s="303"/>
      <c r="LR14" s="303"/>
      <c r="LS14" s="273" t="s">
        <v>46</v>
      </c>
      <c r="LT14" s="273"/>
      <c r="LU14" s="274"/>
      <c r="LV14" s="274"/>
      <c r="LW14" s="274"/>
      <c r="LX14" s="274"/>
      <c r="LY14" s="274"/>
      <c r="LZ14" s="274"/>
      <c r="MA14" s="274"/>
      <c r="MB14" s="273" t="s">
        <v>47</v>
      </c>
      <c r="MC14" s="303"/>
      <c r="MD14" s="303"/>
      <c r="ME14" s="273" t="s">
        <v>48</v>
      </c>
      <c r="MF14" s="303"/>
      <c r="MG14" s="303"/>
      <c r="MH14" s="273" t="s">
        <v>49</v>
      </c>
      <c r="MI14" s="273"/>
      <c r="MJ14" s="274"/>
      <c r="MK14" s="274"/>
      <c r="ML14" s="274"/>
      <c r="MM14" s="274"/>
      <c r="MN14" s="274"/>
      <c r="MO14" s="274"/>
      <c r="MP14" s="274"/>
      <c r="MQ14" s="273" t="s">
        <v>50</v>
      </c>
      <c r="MR14" s="303"/>
      <c r="MS14" s="303"/>
      <c r="MT14" s="275" t="s">
        <v>2</v>
      </c>
      <c r="MU14" s="275" t="s">
        <v>51</v>
      </c>
      <c r="MV14" s="275"/>
      <c r="MW14" s="275"/>
      <c r="MX14" s="275"/>
      <c r="MY14" s="275" t="s">
        <v>52</v>
      </c>
      <c r="MZ14" s="275"/>
      <c r="NA14" s="275"/>
      <c r="NB14" s="275"/>
      <c r="NC14" s="273" t="s">
        <v>53</v>
      </c>
      <c r="ND14" s="275" t="s">
        <v>54</v>
      </c>
      <c r="NE14" s="273" t="s">
        <v>55</v>
      </c>
      <c r="NF14" s="273" t="s">
        <v>56</v>
      </c>
      <c r="NG14" s="273" t="s">
        <v>57</v>
      </c>
      <c r="NH14" s="273" t="s">
        <v>58</v>
      </c>
      <c r="NI14" s="273" t="s">
        <v>59</v>
      </c>
      <c r="NJ14" s="302" t="s">
        <v>60</v>
      </c>
      <c r="NK14" s="285" t="s">
        <v>61</v>
      </c>
      <c r="NL14" s="286" t="s">
        <v>62</v>
      </c>
      <c r="NM14" s="294" t="s">
        <v>63</v>
      </c>
      <c r="NN14" s="295"/>
      <c r="NO14" s="286" t="s">
        <v>64</v>
      </c>
      <c r="NP14" s="286" t="s">
        <v>65</v>
      </c>
      <c r="NQ14" s="286" t="s">
        <v>66</v>
      </c>
      <c r="NR14" s="285" t="s">
        <v>67</v>
      </c>
      <c r="NS14" s="285" t="s">
        <v>68</v>
      </c>
      <c r="NT14" s="290" t="s">
        <v>69</v>
      </c>
      <c r="NU14" s="290"/>
      <c r="NV14" s="290"/>
      <c r="NW14" s="301" t="s">
        <v>70</v>
      </c>
      <c r="NX14" s="301"/>
      <c r="NY14" s="301"/>
      <c r="NZ14" s="290" t="s">
        <v>71</v>
      </c>
      <c r="OA14" s="290"/>
      <c r="OB14" s="290"/>
      <c r="OC14" s="290" t="s">
        <v>72</v>
      </c>
      <c r="OD14" s="290"/>
      <c r="OE14" s="290"/>
      <c r="OF14" s="290" t="s">
        <v>73</v>
      </c>
      <c r="OG14" s="290"/>
      <c r="OH14" s="290"/>
      <c r="OI14" s="291" t="s">
        <v>74</v>
      </c>
      <c r="OJ14" s="292"/>
      <c r="OK14" s="292"/>
      <c r="OL14" s="292"/>
      <c r="OM14" s="293"/>
      <c r="ON14" s="291" t="s">
        <v>75</v>
      </c>
      <c r="OO14" s="292"/>
      <c r="OP14" s="292"/>
      <c r="OQ14" s="292"/>
      <c r="OR14" s="293"/>
      <c r="OS14" s="286" t="s">
        <v>76</v>
      </c>
      <c r="OT14" s="286" t="s">
        <v>77</v>
      </c>
      <c r="OU14" s="294" t="s">
        <v>78</v>
      </c>
      <c r="OV14" s="295"/>
      <c r="OW14" s="290" t="s">
        <v>79</v>
      </c>
      <c r="OX14" s="290"/>
      <c r="OY14" s="290"/>
      <c r="OZ14" s="290"/>
      <c r="PA14" s="290"/>
      <c r="PB14" s="290"/>
      <c r="PC14" s="290"/>
      <c r="PD14" s="290"/>
      <c r="PE14" s="290"/>
      <c r="PF14" s="290"/>
      <c r="PG14" s="298" t="s">
        <v>80</v>
      </c>
      <c r="PH14" s="298"/>
      <c r="PI14" s="298"/>
      <c r="PJ14" s="298"/>
      <c r="PK14" s="298"/>
      <c r="PL14" s="298"/>
      <c r="PM14" s="300" t="s">
        <v>81</v>
      </c>
      <c r="PN14" s="285" t="s">
        <v>82</v>
      </c>
      <c r="PO14" s="285" t="s">
        <v>83</v>
      </c>
      <c r="PP14" s="290" t="s">
        <v>84</v>
      </c>
      <c r="PQ14" s="290"/>
      <c r="PR14" s="290"/>
      <c r="PS14" s="290"/>
      <c r="PT14" s="290" t="s">
        <v>85</v>
      </c>
      <c r="PU14" s="290"/>
      <c r="PV14" s="290"/>
      <c r="PW14" s="290"/>
      <c r="PX14" s="301" t="s">
        <v>86</v>
      </c>
      <c r="PY14" s="301"/>
      <c r="PZ14" s="301"/>
      <c r="QA14" s="301"/>
      <c r="QB14" s="301"/>
      <c r="QC14" s="286" t="s">
        <v>87</v>
      </c>
      <c r="QD14" s="286" t="s">
        <v>88</v>
      </c>
      <c r="QE14" s="285" t="s">
        <v>89</v>
      </c>
      <c r="QF14" s="287" t="s">
        <v>90</v>
      </c>
      <c r="QG14" s="290" t="s">
        <v>91</v>
      </c>
      <c r="QH14" s="290"/>
      <c r="QI14" s="290"/>
      <c r="QJ14" s="290"/>
      <c r="QK14" s="290"/>
      <c r="QL14" s="290" t="s">
        <v>92</v>
      </c>
      <c r="QM14" s="291" t="s">
        <v>93</v>
      </c>
      <c r="QN14" s="292"/>
      <c r="QO14" s="292"/>
      <c r="QP14" s="292"/>
      <c r="QQ14" s="292"/>
      <c r="QR14" s="292"/>
      <c r="QS14" s="292"/>
      <c r="QT14" s="292"/>
      <c r="QU14" s="292"/>
      <c r="QV14" s="292"/>
      <c r="QW14" s="292"/>
      <c r="QX14" s="293"/>
      <c r="QY14" s="291" t="s">
        <v>94</v>
      </c>
      <c r="QZ14" s="292"/>
      <c r="RA14" s="292"/>
      <c r="RB14" s="292"/>
      <c r="RC14" s="292"/>
      <c r="RD14" s="292"/>
      <c r="RE14" s="292"/>
      <c r="RF14" s="292"/>
      <c r="RG14" s="292"/>
      <c r="RH14" s="292"/>
      <c r="RI14" s="292"/>
      <c r="RJ14" s="293"/>
      <c r="RK14" s="282" t="s">
        <v>95</v>
      </c>
      <c r="RL14" s="283"/>
      <c r="RM14" s="283"/>
      <c r="RN14" s="283"/>
      <c r="RO14" s="283"/>
      <c r="RP14" s="283"/>
      <c r="RQ14" s="283"/>
      <c r="RR14" s="283"/>
      <c r="RS14" s="284"/>
      <c r="RT14" s="282" t="s">
        <v>96</v>
      </c>
      <c r="RU14" s="283"/>
      <c r="RV14" s="283"/>
      <c r="RW14" s="283"/>
      <c r="RX14" s="283"/>
      <c r="RY14" s="283"/>
      <c r="RZ14" s="283"/>
      <c r="SA14" s="283"/>
      <c r="SB14" s="284"/>
      <c r="SC14" s="273" t="s">
        <v>97</v>
      </c>
      <c r="SD14" s="285" t="s">
        <v>98</v>
      </c>
      <c r="SE14" s="285" t="s">
        <v>99</v>
      </c>
      <c r="SF14" s="285" t="s">
        <v>100</v>
      </c>
      <c r="SG14" s="285" t="s">
        <v>101</v>
      </c>
      <c r="SH14" s="285" t="s">
        <v>102</v>
      </c>
      <c r="SI14" s="285" t="s">
        <v>103</v>
      </c>
      <c r="SJ14" s="269" t="s">
        <v>104</v>
      </c>
      <c r="SK14" s="269" t="s">
        <v>105</v>
      </c>
      <c r="SL14" s="269" t="s">
        <v>106</v>
      </c>
      <c r="SM14" s="277" t="s">
        <v>107</v>
      </c>
      <c r="SN14" s="278"/>
      <c r="SO14" s="278"/>
      <c r="SP14" s="278"/>
      <c r="SQ14" s="278"/>
      <c r="SR14" s="279"/>
    </row>
    <row r="15" spans="1:512" ht="12.75" customHeight="1" x14ac:dyDescent="0.2">
      <c r="A15" s="275"/>
      <c r="B15" s="275"/>
      <c r="C15" s="275"/>
      <c r="D15" s="273"/>
      <c r="E15" s="306"/>
      <c r="F15" s="307"/>
      <c r="G15" s="275"/>
      <c r="H15" s="286"/>
      <c r="I15" s="310"/>
      <c r="J15" s="310"/>
      <c r="K15" s="275"/>
      <c r="L15" s="273" t="s">
        <v>108</v>
      </c>
      <c r="M15" s="277" t="s">
        <v>109</v>
      </c>
      <c r="N15" s="280"/>
      <c r="O15" s="269" t="s">
        <v>110</v>
      </c>
      <c r="P15" s="273" t="s">
        <v>111</v>
      </c>
      <c r="Q15" s="274"/>
      <c r="R15" s="273" t="s">
        <v>112</v>
      </c>
      <c r="S15" s="273" t="s">
        <v>113</v>
      </c>
      <c r="T15" s="274"/>
      <c r="U15" s="274"/>
      <c r="V15" s="273" t="s">
        <v>108</v>
      </c>
      <c r="W15" s="277" t="s">
        <v>109</v>
      </c>
      <c r="X15" s="280"/>
      <c r="Y15" s="273" t="s">
        <v>110</v>
      </c>
      <c r="Z15" s="273" t="s">
        <v>111</v>
      </c>
      <c r="AA15" s="274"/>
      <c r="AB15" s="273" t="s">
        <v>112</v>
      </c>
      <c r="AC15" s="273" t="s">
        <v>113</v>
      </c>
      <c r="AD15" s="274"/>
      <c r="AE15" s="274"/>
      <c r="AF15" s="274"/>
      <c r="AG15" s="275"/>
      <c r="AH15" s="273" t="s">
        <v>108</v>
      </c>
      <c r="AI15" s="277" t="s">
        <v>109</v>
      </c>
      <c r="AJ15" s="280"/>
      <c r="AK15" s="273" t="s">
        <v>110</v>
      </c>
      <c r="AL15" s="273" t="s">
        <v>111</v>
      </c>
      <c r="AM15" s="274"/>
      <c r="AN15" s="273" t="s">
        <v>112</v>
      </c>
      <c r="AO15" s="273" t="s">
        <v>113</v>
      </c>
      <c r="AP15" s="274"/>
      <c r="AQ15" s="274"/>
      <c r="AR15" s="274"/>
      <c r="AS15" s="277" t="s">
        <v>109</v>
      </c>
      <c r="AT15" s="280"/>
      <c r="AU15" s="273" t="s">
        <v>110</v>
      </c>
      <c r="AV15" s="273" t="s">
        <v>111</v>
      </c>
      <c r="AW15" s="274"/>
      <c r="AX15" s="273" t="s">
        <v>114</v>
      </c>
      <c r="AY15" s="273" t="s">
        <v>113</v>
      </c>
      <c r="AZ15" s="274"/>
      <c r="BA15" s="274"/>
      <c r="BB15" s="274"/>
      <c r="BC15" s="277" t="s">
        <v>109</v>
      </c>
      <c r="BD15" s="280"/>
      <c r="BE15" s="273" t="s">
        <v>110</v>
      </c>
      <c r="BF15" s="273" t="s">
        <v>111</v>
      </c>
      <c r="BG15" s="274"/>
      <c r="BH15" s="273" t="s">
        <v>114</v>
      </c>
      <c r="BI15" s="273" t="s">
        <v>113</v>
      </c>
      <c r="BJ15" s="274"/>
      <c r="BK15" s="274"/>
      <c r="BL15" s="274"/>
      <c r="BM15" s="273" t="s">
        <v>113</v>
      </c>
      <c r="BN15" s="274"/>
      <c r="BO15" s="274"/>
      <c r="BP15" s="275"/>
      <c r="BQ15" s="277" t="s">
        <v>109</v>
      </c>
      <c r="BR15" s="280"/>
      <c r="BS15" s="273" t="s">
        <v>110</v>
      </c>
      <c r="BT15" s="273" t="s">
        <v>111</v>
      </c>
      <c r="BU15" s="274"/>
      <c r="BV15" s="273" t="s">
        <v>114</v>
      </c>
      <c r="BW15" s="273" t="s">
        <v>113</v>
      </c>
      <c r="BX15" s="274"/>
      <c r="BY15" s="274"/>
      <c r="BZ15" s="277" t="s">
        <v>109</v>
      </c>
      <c r="CA15" s="280"/>
      <c r="CB15" s="273" t="s">
        <v>110</v>
      </c>
      <c r="CC15" s="273" t="s">
        <v>111</v>
      </c>
      <c r="CD15" s="274"/>
      <c r="CE15" s="273" t="s">
        <v>114</v>
      </c>
      <c r="CF15" s="273" t="s">
        <v>113</v>
      </c>
      <c r="CG15" s="274"/>
      <c r="CH15" s="274"/>
      <c r="CI15" s="277" t="s">
        <v>109</v>
      </c>
      <c r="CJ15" s="280"/>
      <c r="CK15" s="273" t="s">
        <v>110</v>
      </c>
      <c r="CL15" s="273" t="s">
        <v>111</v>
      </c>
      <c r="CM15" s="274"/>
      <c r="CN15" s="273" t="s">
        <v>114</v>
      </c>
      <c r="CO15" s="273" t="s">
        <v>113</v>
      </c>
      <c r="CP15" s="274"/>
      <c r="CQ15" s="274"/>
      <c r="CR15" s="277" t="s">
        <v>109</v>
      </c>
      <c r="CS15" s="280"/>
      <c r="CT15" s="273" t="s">
        <v>110</v>
      </c>
      <c r="CU15" s="273" t="s">
        <v>111</v>
      </c>
      <c r="CV15" s="274"/>
      <c r="CW15" s="273" t="s">
        <v>114</v>
      </c>
      <c r="CX15" s="273" t="s">
        <v>113</v>
      </c>
      <c r="CY15" s="274"/>
      <c r="CZ15" s="274"/>
      <c r="DA15" s="275"/>
      <c r="DB15" s="273" t="s">
        <v>113</v>
      </c>
      <c r="DC15" s="274"/>
      <c r="DD15" s="274"/>
      <c r="DE15" s="277" t="s">
        <v>109</v>
      </c>
      <c r="DF15" s="280"/>
      <c r="DG15" s="273" t="s">
        <v>110</v>
      </c>
      <c r="DH15" s="273" t="s">
        <v>111</v>
      </c>
      <c r="DI15" s="274"/>
      <c r="DJ15" s="273" t="s">
        <v>114</v>
      </c>
      <c r="DK15" s="273" t="s">
        <v>113</v>
      </c>
      <c r="DL15" s="274"/>
      <c r="DM15" s="274"/>
      <c r="DN15" s="277" t="s">
        <v>109</v>
      </c>
      <c r="DO15" s="280"/>
      <c r="DP15" s="273" t="s">
        <v>110</v>
      </c>
      <c r="DQ15" s="273" t="s">
        <v>111</v>
      </c>
      <c r="DR15" s="274"/>
      <c r="DS15" s="273" t="s">
        <v>114</v>
      </c>
      <c r="DT15" s="273" t="s">
        <v>113</v>
      </c>
      <c r="DU15" s="274"/>
      <c r="DV15" s="274"/>
      <c r="DW15" s="277" t="s">
        <v>109</v>
      </c>
      <c r="DX15" s="280"/>
      <c r="DY15" s="273" t="s">
        <v>110</v>
      </c>
      <c r="DZ15" s="273" t="s">
        <v>111</v>
      </c>
      <c r="EA15" s="274"/>
      <c r="EB15" s="273" t="s">
        <v>114</v>
      </c>
      <c r="EC15" s="273" t="s">
        <v>113</v>
      </c>
      <c r="ED15" s="274"/>
      <c r="EE15" s="274"/>
      <c r="EF15" s="277" t="s">
        <v>109</v>
      </c>
      <c r="EG15" s="280"/>
      <c r="EH15" s="273" t="s">
        <v>110</v>
      </c>
      <c r="EI15" s="273" t="s">
        <v>111</v>
      </c>
      <c r="EJ15" s="274"/>
      <c r="EK15" s="273" t="s">
        <v>114</v>
      </c>
      <c r="EL15" s="273" t="s">
        <v>113</v>
      </c>
      <c r="EM15" s="274"/>
      <c r="EN15" s="274"/>
      <c r="EO15" s="275"/>
      <c r="EP15" s="277" t="s">
        <v>109</v>
      </c>
      <c r="EQ15" s="280"/>
      <c r="ER15" s="273" t="s">
        <v>110</v>
      </c>
      <c r="ES15" s="273" t="s">
        <v>111</v>
      </c>
      <c r="ET15" s="274"/>
      <c r="EU15" s="273" t="s">
        <v>114</v>
      </c>
      <c r="EV15" s="273" t="s">
        <v>113</v>
      </c>
      <c r="EW15" s="274"/>
      <c r="EX15" s="274"/>
      <c r="EY15" s="277" t="s">
        <v>109</v>
      </c>
      <c r="EZ15" s="280"/>
      <c r="FA15" s="273" t="s">
        <v>110</v>
      </c>
      <c r="FB15" s="273" t="s">
        <v>111</v>
      </c>
      <c r="FC15" s="274"/>
      <c r="FD15" s="273" t="s">
        <v>114</v>
      </c>
      <c r="FE15" s="273" t="s">
        <v>113</v>
      </c>
      <c r="FF15" s="274"/>
      <c r="FG15" s="274"/>
      <c r="FH15" s="277" t="s">
        <v>109</v>
      </c>
      <c r="FI15" s="280"/>
      <c r="FJ15" s="273" t="s">
        <v>110</v>
      </c>
      <c r="FK15" s="273" t="s">
        <v>111</v>
      </c>
      <c r="FL15" s="274"/>
      <c r="FM15" s="273" t="s">
        <v>114</v>
      </c>
      <c r="FN15" s="273" t="s">
        <v>113</v>
      </c>
      <c r="FO15" s="274"/>
      <c r="FP15" s="274"/>
      <c r="FQ15" s="277" t="s">
        <v>109</v>
      </c>
      <c r="FR15" s="280"/>
      <c r="FS15" s="273" t="s">
        <v>110</v>
      </c>
      <c r="FT15" s="273" t="s">
        <v>111</v>
      </c>
      <c r="FU15" s="274"/>
      <c r="FV15" s="273" t="s">
        <v>114</v>
      </c>
      <c r="FW15" s="273" t="s">
        <v>113</v>
      </c>
      <c r="FX15" s="274"/>
      <c r="FY15" s="274"/>
      <c r="FZ15" s="275"/>
      <c r="GA15" s="277" t="s">
        <v>109</v>
      </c>
      <c r="GB15" s="280"/>
      <c r="GC15" s="273" t="s">
        <v>110</v>
      </c>
      <c r="GD15" s="273" t="s">
        <v>111</v>
      </c>
      <c r="GE15" s="274"/>
      <c r="GF15" s="273" t="s">
        <v>114</v>
      </c>
      <c r="GG15" s="273" t="s">
        <v>113</v>
      </c>
      <c r="GH15" s="274"/>
      <c r="GI15" s="274"/>
      <c r="GJ15" s="277" t="s">
        <v>109</v>
      </c>
      <c r="GK15" s="280"/>
      <c r="GL15" s="273" t="s">
        <v>110</v>
      </c>
      <c r="GM15" s="273" t="s">
        <v>111</v>
      </c>
      <c r="GN15" s="274"/>
      <c r="GO15" s="273" t="s">
        <v>114</v>
      </c>
      <c r="GP15" s="273" t="s">
        <v>113</v>
      </c>
      <c r="GQ15" s="274"/>
      <c r="GR15" s="274"/>
      <c r="GS15" s="277" t="s">
        <v>109</v>
      </c>
      <c r="GT15" s="280"/>
      <c r="GU15" s="273" t="s">
        <v>110</v>
      </c>
      <c r="GV15" s="273" t="s">
        <v>111</v>
      </c>
      <c r="GW15" s="274"/>
      <c r="GX15" s="273" t="s">
        <v>114</v>
      </c>
      <c r="GY15" s="273" t="s">
        <v>113</v>
      </c>
      <c r="GZ15" s="274"/>
      <c r="HA15" s="274"/>
      <c r="HB15" s="277" t="s">
        <v>109</v>
      </c>
      <c r="HC15" s="280"/>
      <c r="HD15" s="273" t="s">
        <v>110</v>
      </c>
      <c r="HE15" s="273" t="s">
        <v>111</v>
      </c>
      <c r="HF15" s="274"/>
      <c r="HG15" s="273" t="s">
        <v>114</v>
      </c>
      <c r="HH15" s="273" t="s">
        <v>113</v>
      </c>
      <c r="HI15" s="274"/>
      <c r="HJ15" s="274"/>
      <c r="HK15" s="275"/>
      <c r="HL15" s="277" t="s">
        <v>109</v>
      </c>
      <c r="HM15" s="280"/>
      <c r="HN15" s="273" t="s">
        <v>110</v>
      </c>
      <c r="HO15" s="273" t="s">
        <v>111</v>
      </c>
      <c r="HP15" s="274"/>
      <c r="HQ15" s="273" t="s">
        <v>114</v>
      </c>
      <c r="HR15" s="273" t="s">
        <v>113</v>
      </c>
      <c r="HS15" s="274"/>
      <c r="HT15" s="274"/>
      <c r="HU15" s="277" t="s">
        <v>109</v>
      </c>
      <c r="HV15" s="280"/>
      <c r="HW15" s="273" t="s">
        <v>110</v>
      </c>
      <c r="HX15" s="273" t="s">
        <v>111</v>
      </c>
      <c r="HY15" s="274"/>
      <c r="HZ15" s="273" t="s">
        <v>114</v>
      </c>
      <c r="IA15" s="273" t="s">
        <v>113</v>
      </c>
      <c r="IB15" s="274"/>
      <c r="IC15" s="274"/>
      <c r="ID15" s="277" t="s">
        <v>109</v>
      </c>
      <c r="IE15" s="280"/>
      <c r="IF15" s="273" t="s">
        <v>110</v>
      </c>
      <c r="IG15" s="273" t="s">
        <v>111</v>
      </c>
      <c r="IH15" s="274"/>
      <c r="II15" s="273" t="s">
        <v>114</v>
      </c>
      <c r="IJ15" s="273" t="s">
        <v>113</v>
      </c>
      <c r="IK15" s="274"/>
      <c r="IL15" s="274"/>
      <c r="IM15" s="277" t="s">
        <v>109</v>
      </c>
      <c r="IN15" s="280"/>
      <c r="IO15" s="273" t="s">
        <v>110</v>
      </c>
      <c r="IP15" s="273" t="s">
        <v>111</v>
      </c>
      <c r="IQ15" s="274"/>
      <c r="IR15" s="273" t="s">
        <v>114</v>
      </c>
      <c r="IS15" s="273" t="s">
        <v>113</v>
      </c>
      <c r="IT15" s="274"/>
      <c r="IU15" s="274"/>
      <c r="IV15" s="275"/>
      <c r="IW15" s="273" t="s">
        <v>113</v>
      </c>
      <c r="IX15" s="274"/>
      <c r="IY15" s="274"/>
      <c r="IZ15" s="273" t="s">
        <v>113</v>
      </c>
      <c r="JA15" s="274"/>
      <c r="JB15" s="274"/>
      <c r="JC15" s="277" t="s">
        <v>109</v>
      </c>
      <c r="JD15" s="280"/>
      <c r="JE15" s="273" t="s">
        <v>110</v>
      </c>
      <c r="JF15" s="273" t="s">
        <v>111</v>
      </c>
      <c r="JG15" s="274"/>
      <c r="JH15" s="273" t="s">
        <v>114</v>
      </c>
      <c r="JI15" s="273" t="s">
        <v>113</v>
      </c>
      <c r="JJ15" s="274"/>
      <c r="JK15" s="274"/>
      <c r="JL15" s="277" t="s">
        <v>109</v>
      </c>
      <c r="JM15" s="280"/>
      <c r="JN15" s="273" t="s">
        <v>110</v>
      </c>
      <c r="JO15" s="273" t="s">
        <v>111</v>
      </c>
      <c r="JP15" s="274"/>
      <c r="JQ15" s="273" t="s">
        <v>114</v>
      </c>
      <c r="JR15" s="273" t="s">
        <v>113</v>
      </c>
      <c r="JS15" s="274"/>
      <c r="JT15" s="274"/>
      <c r="JU15" s="277" t="s">
        <v>109</v>
      </c>
      <c r="JV15" s="280"/>
      <c r="JW15" s="273" t="s">
        <v>110</v>
      </c>
      <c r="JX15" s="273" t="s">
        <v>111</v>
      </c>
      <c r="JY15" s="274"/>
      <c r="JZ15" s="273" t="s">
        <v>114</v>
      </c>
      <c r="KA15" s="273" t="s">
        <v>113</v>
      </c>
      <c r="KB15" s="274"/>
      <c r="KC15" s="274"/>
      <c r="KD15" s="275"/>
      <c r="KE15" s="277" t="s">
        <v>109</v>
      </c>
      <c r="KF15" s="280"/>
      <c r="KG15" s="273" t="s">
        <v>110</v>
      </c>
      <c r="KH15" s="273" t="s">
        <v>111</v>
      </c>
      <c r="KI15" s="274"/>
      <c r="KJ15" s="273" t="s">
        <v>114</v>
      </c>
      <c r="KK15" s="273" t="s">
        <v>113</v>
      </c>
      <c r="KL15" s="274"/>
      <c r="KM15" s="274"/>
      <c r="KN15" s="277" t="s">
        <v>109</v>
      </c>
      <c r="KO15" s="280"/>
      <c r="KP15" s="273" t="s">
        <v>110</v>
      </c>
      <c r="KQ15" s="273" t="s">
        <v>111</v>
      </c>
      <c r="KR15" s="274"/>
      <c r="KS15" s="273" t="s">
        <v>114</v>
      </c>
      <c r="KT15" s="273" t="s">
        <v>113</v>
      </c>
      <c r="KU15" s="274"/>
      <c r="KV15" s="274"/>
      <c r="KW15" s="277" t="s">
        <v>109</v>
      </c>
      <c r="KX15" s="280"/>
      <c r="KY15" s="273" t="s">
        <v>110</v>
      </c>
      <c r="KZ15" s="273" t="s">
        <v>111</v>
      </c>
      <c r="LA15" s="274"/>
      <c r="LB15" s="273" t="s">
        <v>114</v>
      </c>
      <c r="LC15" s="273" t="s">
        <v>113</v>
      </c>
      <c r="LD15" s="274"/>
      <c r="LE15" s="274"/>
      <c r="LF15" s="277" t="s">
        <v>109</v>
      </c>
      <c r="LG15" s="280"/>
      <c r="LH15" s="273" t="s">
        <v>110</v>
      </c>
      <c r="LI15" s="273" t="s">
        <v>111</v>
      </c>
      <c r="LJ15" s="274"/>
      <c r="LK15" s="273" t="s">
        <v>114</v>
      </c>
      <c r="LL15" s="273" t="s">
        <v>113</v>
      </c>
      <c r="LM15" s="274"/>
      <c r="LN15" s="274"/>
      <c r="LO15" s="275"/>
      <c r="LP15" s="273" t="s">
        <v>113</v>
      </c>
      <c r="LQ15" s="274"/>
      <c r="LR15" s="274"/>
      <c r="LS15" s="277" t="s">
        <v>109</v>
      </c>
      <c r="LT15" s="280"/>
      <c r="LU15" s="273" t="s">
        <v>110</v>
      </c>
      <c r="LV15" s="273" t="s">
        <v>111</v>
      </c>
      <c r="LW15" s="274"/>
      <c r="LX15" s="273" t="s">
        <v>114</v>
      </c>
      <c r="LY15" s="273" t="s">
        <v>113</v>
      </c>
      <c r="LZ15" s="274"/>
      <c r="MA15" s="274"/>
      <c r="MB15" s="273" t="s">
        <v>113</v>
      </c>
      <c r="MC15" s="274"/>
      <c r="MD15" s="274"/>
      <c r="ME15" s="273" t="s">
        <v>113</v>
      </c>
      <c r="MF15" s="274"/>
      <c r="MG15" s="274"/>
      <c r="MH15" s="277" t="s">
        <v>109</v>
      </c>
      <c r="MI15" s="280"/>
      <c r="MJ15" s="273" t="s">
        <v>110</v>
      </c>
      <c r="MK15" s="273" t="s">
        <v>111</v>
      </c>
      <c r="ML15" s="274"/>
      <c r="MM15" s="273" t="s">
        <v>114</v>
      </c>
      <c r="MN15" s="273" t="s">
        <v>113</v>
      </c>
      <c r="MO15" s="274"/>
      <c r="MP15" s="274"/>
      <c r="MQ15" s="273" t="s">
        <v>113</v>
      </c>
      <c r="MR15" s="274"/>
      <c r="MS15" s="274"/>
      <c r="MT15" s="275"/>
      <c r="MU15" s="275" t="s">
        <v>115</v>
      </c>
      <c r="MV15" s="275"/>
      <c r="MW15" s="275" t="s">
        <v>116</v>
      </c>
      <c r="MX15" s="275"/>
      <c r="MY15" s="275" t="s">
        <v>115</v>
      </c>
      <c r="MZ15" s="275"/>
      <c r="NA15" s="275" t="s">
        <v>116</v>
      </c>
      <c r="NB15" s="275"/>
      <c r="NC15" s="273"/>
      <c r="ND15" s="275"/>
      <c r="NE15" s="273"/>
      <c r="NF15" s="273"/>
      <c r="NG15" s="273"/>
      <c r="NH15" s="273"/>
      <c r="NI15" s="273"/>
      <c r="NJ15" s="302"/>
      <c r="NK15" s="285"/>
      <c r="NL15" s="286"/>
      <c r="NM15" s="296"/>
      <c r="NN15" s="297"/>
      <c r="NO15" s="286"/>
      <c r="NP15" s="286"/>
      <c r="NQ15" s="286"/>
      <c r="NR15" s="285"/>
      <c r="NS15" s="285"/>
      <c r="NT15" s="290"/>
      <c r="NU15" s="290"/>
      <c r="NV15" s="290"/>
      <c r="NW15" s="301"/>
      <c r="NX15" s="301"/>
      <c r="NY15" s="301"/>
      <c r="NZ15" s="290"/>
      <c r="OA15" s="290"/>
      <c r="OB15" s="290"/>
      <c r="OC15" s="290"/>
      <c r="OD15" s="290"/>
      <c r="OE15" s="290"/>
      <c r="OF15" s="290"/>
      <c r="OG15" s="290"/>
      <c r="OH15" s="290"/>
      <c r="OI15" s="271" t="s">
        <v>117</v>
      </c>
      <c r="OJ15" s="271" t="s">
        <v>118</v>
      </c>
      <c r="OK15" s="271" t="s">
        <v>119</v>
      </c>
      <c r="OL15" s="271" t="s">
        <v>120</v>
      </c>
      <c r="OM15" s="271" t="s">
        <v>121</v>
      </c>
      <c r="ON15" s="271" t="s">
        <v>122</v>
      </c>
      <c r="OO15" s="271" t="s">
        <v>123</v>
      </c>
      <c r="OP15" s="271" t="s">
        <v>119</v>
      </c>
      <c r="OQ15" s="271" t="s">
        <v>120</v>
      </c>
      <c r="OR15" s="271" t="s">
        <v>121</v>
      </c>
      <c r="OS15" s="286"/>
      <c r="OT15" s="286"/>
      <c r="OU15" s="296"/>
      <c r="OV15" s="297"/>
      <c r="OW15" s="290"/>
      <c r="OX15" s="290"/>
      <c r="OY15" s="290"/>
      <c r="OZ15" s="290"/>
      <c r="PA15" s="290"/>
      <c r="PB15" s="290"/>
      <c r="PC15" s="290"/>
      <c r="PD15" s="290"/>
      <c r="PE15" s="290"/>
      <c r="PF15" s="290"/>
      <c r="PG15" s="299"/>
      <c r="PH15" s="299"/>
      <c r="PI15" s="299"/>
      <c r="PJ15" s="299"/>
      <c r="PK15" s="299"/>
      <c r="PL15" s="299"/>
      <c r="PM15" s="300"/>
      <c r="PN15" s="285"/>
      <c r="PO15" s="285"/>
      <c r="PP15" s="290"/>
      <c r="PQ15" s="290"/>
      <c r="PR15" s="290"/>
      <c r="PS15" s="290"/>
      <c r="PT15" s="290"/>
      <c r="PU15" s="290"/>
      <c r="PV15" s="290"/>
      <c r="PW15" s="290"/>
      <c r="PX15" s="301"/>
      <c r="PY15" s="301"/>
      <c r="PZ15" s="301"/>
      <c r="QA15" s="301"/>
      <c r="QB15" s="301"/>
      <c r="QC15" s="286"/>
      <c r="QD15" s="286"/>
      <c r="QE15" s="285"/>
      <c r="QF15" s="288"/>
      <c r="QG15" s="290"/>
      <c r="QH15" s="290"/>
      <c r="QI15" s="290"/>
      <c r="QJ15" s="290"/>
      <c r="QK15" s="290"/>
      <c r="QL15" s="290"/>
      <c r="QM15" s="271" t="s">
        <v>124</v>
      </c>
      <c r="QN15" s="271" t="s">
        <v>125</v>
      </c>
      <c r="QO15" s="291" t="s">
        <v>126</v>
      </c>
      <c r="QP15" s="292"/>
      <c r="QQ15" s="292"/>
      <c r="QR15" s="292"/>
      <c r="QS15" s="292"/>
      <c r="QT15" s="293"/>
      <c r="QU15" s="282" t="s">
        <v>127</v>
      </c>
      <c r="QV15" s="283"/>
      <c r="QW15" s="283"/>
      <c r="QX15" s="284"/>
      <c r="QY15" s="271" t="s">
        <v>124</v>
      </c>
      <c r="QZ15" s="271" t="s">
        <v>125</v>
      </c>
      <c r="RA15" s="291" t="s">
        <v>126</v>
      </c>
      <c r="RB15" s="292"/>
      <c r="RC15" s="292"/>
      <c r="RD15" s="292"/>
      <c r="RE15" s="292"/>
      <c r="RF15" s="293"/>
      <c r="RG15" s="282" t="s">
        <v>127</v>
      </c>
      <c r="RH15" s="283"/>
      <c r="RI15" s="283"/>
      <c r="RJ15" s="284"/>
      <c r="RK15" s="271" t="s">
        <v>128</v>
      </c>
      <c r="RL15" s="271" t="s">
        <v>129</v>
      </c>
      <c r="RM15" s="271" t="s">
        <v>130</v>
      </c>
      <c r="RN15" s="271" t="s">
        <v>131</v>
      </c>
      <c r="RO15" s="271" t="s">
        <v>132</v>
      </c>
      <c r="RP15" s="271" t="s">
        <v>133</v>
      </c>
      <c r="RQ15" s="271" t="s">
        <v>134</v>
      </c>
      <c r="RR15" s="271" t="s">
        <v>135</v>
      </c>
      <c r="RS15" s="271" t="s">
        <v>136</v>
      </c>
      <c r="RT15" s="271" t="s">
        <v>128</v>
      </c>
      <c r="RU15" s="271" t="s">
        <v>129</v>
      </c>
      <c r="RV15" s="271" t="s">
        <v>130</v>
      </c>
      <c r="RW15" s="271" t="s">
        <v>131</v>
      </c>
      <c r="RX15" s="271" t="s">
        <v>132</v>
      </c>
      <c r="RY15" s="271" t="s">
        <v>133</v>
      </c>
      <c r="RZ15" s="271" t="s">
        <v>134</v>
      </c>
      <c r="SA15" s="271" t="s">
        <v>135</v>
      </c>
      <c r="SB15" s="271" t="s">
        <v>136</v>
      </c>
      <c r="SC15" s="273"/>
      <c r="SD15" s="285"/>
      <c r="SE15" s="285"/>
      <c r="SF15" s="285"/>
      <c r="SG15" s="285"/>
      <c r="SH15" s="285"/>
      <c r="SI15" s="285"/>
      <c r="SJ15" s="276"/>
      <c r="SK15" s="276"/>
      <c r="SL15" s="276"/>
      <c r="SM15" s="269" t="s">
        <v>137</v>
      </c>
      <c r="SN15" s="269" t="s">
        <v>138</v>
      </c>
      <c r="SO15" s="269" t="s">
        <v>139</v>
      </c>
      <c r="SP15" s="269" t="s">
        <v>140</v>
      </c>
      <c r="SQ15" s="269" t="s">
        <v>141</v>
      </c>
      <c r="SR15" s="269" t="s">
        <v>142</v>
      </c>
    </row>
    <row r="16" spans="1:512" ht="12.75" x14ac:dyDescent="0.2">
      <c r="A16" s="275"/>
      <c r="B16" s="275"/>
      <c r="C16" s="275"/>
      <c r="D16" s="273"/>
      <c r="E16" s="308"/>
      <c r="F16" s="309"/>
      <c r="G16" s="275"/>
      <c r="H16" s="286"/>
      <c r="I16" s="310"/>
      <c r="J16" s="310"/>
      <c r="K16" s="275"/>
      <c r="L16" s="274"/>
      <c r="M16" s="2" t="s">
        <v>143</v>
      </c>
      <c r="N16" s="2" t="s">
        <v>144</v>
      </c>
      <c r="O16" s="281"/>
      <c r="P16" s="2" t="s">
        <v>145</v>
      </c>
      <c r="Q16" s="2" t="s">
        <v>146</v>
      </c>
      <c r="R16" s="274"/>
      <c r="S16" s="2" t="s">
        <v>147</v>
      </c>
      <c r="T16" s="2" t="s">
        <v>148</v>
      </c>
      <c r="U16" s="2" t="s">
        <v>149</v>
      </c>
      <c r="V16" s="274"/>
      <c r="W16" s="2" t="s">
        <v>143</v>
      </c>
      <c r="X16" s="2" t="s">
        <v>144</v>
      </c>
      <c r="Y16" s="274"/>
      <c r="Z16" s="2" t="s">
        <v>145</v>
      </c>
      <c r="AA16" s="2" t="s">
        <v>146</v>
      </c>
      <c r="AB16" s="274"/>
      <c r="AC16" s="2" t="s">
        <v>147</v>
      </c>
      <c r="AD16" s="2" t="s">
        <v>148</v>
      </c>
      <c r="AE16" s="2" t="s">
        <v>149</v>
      </c>
      <c r="AF16" s="2" t="s">
        <v>150</v>
      </c>
      <c r="AG16" s="275"/>
      <c r="AH16" s="274"/>
      <c r="AI16" s="2" t="s">
        <v>143</v>
      </c>
      <c r="AJ16" s="2" t="s">
        <v>144</v>
      </c>
      <c r="AK16" s="274"/>
      <c r="AL16" s="2" t="s">
        <v>145</v>
      </c>
      <c r="AM16" s="2" t="s">
        <v>146</v>
      </c>
      <c r="AN16" s="274"/>
      <c r="AO16" s="2" t="s">
        <v>147</v>
      </c>
      <c r="AP16" s="2" t="s">
        <v>148</v>
      </c>
      <c r="AQ16" s="2" t="s">
        <v>149</v>
      </c>
      <c r="AR16" s="2" t="s">
        <v>150</v>
      </c>
      <c r="AS16" s="2" t="s">
        <v>143</v>
      </c>
      <c r="AT16" s="2" t="s">
        <v>144</v>
      </c>
      <c r="AU16" s="274"/>
      <c r="AV16" s="2" t="s">
        <v>145</v>
      </c>
      <c r="AW16" s="2" t="s">
        <v>146</v>
      </c>
      <c r="AX16" s="274"/>
      <c r="AY16" s="2" t="s">
        <v>147</v>
      </c>
      <c r="AZ16" s="2" t="s">
        <v>148</v>
      </c>
      <c r="BA16" s="2" t="s">
        <v>149</v>
      </c>
      <c r="BB16" s="2" t="s">
        <v>151</v>
      </c>
      <c r="BC16" s="2" t="s">
        <v>143</v>
      </c>
      <c r="BD16" s="2" t="s">
        <v>144</v>
      </c>
      <c r="BE16" s="274"/>
      <c r="BF16" s="2" t="s">
        <v>145</v>
      </c>
      <c r="BG16" s="2" t="s">
        <v>146</v>
      </c>
      <c r="BH16" s="274"/>
      <c r="BI16" s="2" t="s">
        <v>147</v>
      </c>
      <c r="BJ16" s="2" t="s">
        <v>148</v>
      </c>
      <c r="BK16" s="2" t="s">
        <v>149</v>
      </c>
      <c r="BL16" s="2" t="s">
        <v>151</v>
      </c>
      <c r="BM16" s="2" t="s">
        <v>147</v>
      </c>
      <c r="BN16" s="2" t="s">
        <v>148</v>
      </c>
      <c r="BO16" s="2" t="s">
        <v>149</v>
      </c>
      <c r="BP16" s="275"/>
      <c r="BQ16" s="2" t="s">
        <v>143</v>
      </c>
      <c r="BR16" s="2" t="s">
        <v>144</v>
      </c>
      <c r="BS16" s="274"/>
      <c r="BT16" s="2" t="s">
        <v>145</v>
      </c>
      <c r="BU16" s="2" t="s">
        <v>146</v>
      </c>
      <c r="BV16" s="274"/>
      <c r="BW16" s="2" t="s">
        <v>147</v>
      </c>
      <c r="BX16" s="2" t="s">
        <v>148</v>
      </c>
      <c r="BY16" s="2" t="s">
        <v>149</v>
      </c>
      <c r="BZ16" s="2" t="s">
        <v>143</v>
      </c>
      <c r="CA16" s="2" t="s">
        <v>144</v>
      </c>
      <c r="CB16" s="274"/>
      <c r="CC16" s="2" t="s">
        <v>145</v>
      </c>
      <c r="CD16" s="2" t="s">
        <v>146</v>
      </c>
      <c r="CE16" s="274"/>
      <c r="CF16" s="2" t="s">
        <v>147</v>
      </c>
      <c r="CG16" s="2" t="s">
        <v>148</v>
      </c>
      <c r="CH16" s="2" t="s">
        <v>149</v>
      </c>
      <c r="CI16" s="2" t="s">
        <v>143</v>
      </c>
      <c r="CJ16" s="2" t="s">
        <v>144</v>
      </c>
      <c r="CK16" s="274"/>
      <c r="CL16" s="2" t="s">
        <v>145</v>
      </c>
      <c r="CM16" s="2" t="s">
        <v>146</v>
      </c>
      <c r="CN16" s="274"/>
      <c r="CO16" s="2" t="s">
        <v>147</v>
      </c>
      <c r="CP16" s="2" t="s">
        <v>148</v>
      </c>
      <c r="CQ16" s="2" t="s">
        <v>149</v>
      </c>
      <c r="CR16" s="2" t="s">
        <v>143</v>
      </c>
      <c r="CS16" s="2" t="s">
        <v>144</v>
      </c>
      <c r="CT16" s="274"/>
      <c r="CU16" s="2" t="s">
        <v>145</v>
      </c>
      <c r="CV16" s="2" t="s">
        <v>146</v>
      </c>
      <c r="CW16" s="274"/>
      <c r="CX16" s="2" t="s">
        <v>147</v>
      </c>
      <c r="CY16" s="2" t="s">
        <v>148</v>
      </c>
      <c r="CZ16" s="2" t="s">
        <v>149</v>
      </c>
      <c r="DA16" s="275"/>
      <c r="DB16" s="2" t="s">
        <v>147</v>
      </c>
      <c r="DC16" s="2" t="s">
        <v>148</v>
      </c>
      <c r="DD16" s="2" t="s">
        <v>149</v>
      </c>
      <c r="DE16" s="2" t="s">
        <v>143</v>
      </c>
      <c r="DF16" s="2" t="s">
        <v>144</v>
      </c>
      <c r="DG16" s="274"/>
      <c r="DH16" s="2" t="s">
        <v>145</v>
      </c>
      <c r="DI16" s="2" t="s">
        <v>146</v>
      </c>
      <c r="DJ16" s="274"/>
      <c r="DK16" s="2" t="s">
        <v>147</v>
      </c>
      <c r="DL16" s="2" t="s">
        <v>148</v>
      </c>
      <c r="DM16" s="2" t="s">
        <v>149</v>
      </c>
      <c r="DN16" s="2" t="s">
        <v>143</v>
      </c>
      <c r="DO16" s="2" t="s">
        <v>144</v>
      </c>
      <c r="DP16" s="274"/>
      <c r="DQ16" s="2" t="s">
        <v>145</v>
      </c>
      <c r="DR16" s="2" t="s">
        <v>146</v>
      </c>
      <c r="DS16" s="274"/>
      <c r="DT16" s="2" t="s">
        <v>147</v>
      </c>
      <c r="DU16" s="2" t="s">
        <v>148</v>
      </c>
      <c r="DV16" s="2" t="s">
        <v>149</v>
      </c>
      <c r="DW16" s="2" t="s">
        <v>143</v>
      </c>
      <c r="DX16" s="2" t="s">
        <v>144</v>
      </c>
      <c r="DY16" s="274"/>
      <c r="DZ16" s="2" t="s">
        <v>145</v>
      </c>
      <c r="EA16" s="2" t="s">
        <v>146</v>
      </c>
      <c r="EB16" s="274"/>
      <c r="EC16" s="2" t="s">
        <v>147</v>
      </c>
      <c r="ED16" s="2" t="s">
        <v>148</v>
      </c>
      <c r="EE16" s="2" t="s">
        <v>149</v>
      </c>
      <c r="EF16" s="2" t="s">
        <v>143</v>
      </c>
      <c r="EG16" s="2" t="s">
        <v>144</v>
      </c>
      <c r="EH16" s="274"/>
      <c r="EI16" s="2" t="s">
        <v>145</v>
      </c>
      <c r="EJ16" s="2" t="s">
        <v>146</v>
      </c>
      <c r="EK16" s="274"/>
      <c r="EL16" s="2" t="s">
        <v>147</v>
      </c>
      <c r="EM16" s="2" t="s">
        <v>148</v>
      </c>
      <c r="EN16" s="2" t="s">
        <v>149</v>
      </c>
      <c r="EO16" s="275"/>
      <c r="EP16" s="2" t="s">
        <v>143</v>
      </c>
      <c r="EQ16" s="2" t="s">
        <v>144</v>
      </c>
      <c r="ER16" s="274"/>
      <c r="ES16" s="2" t="s">
        <v>145</v>
      </c>
      <c r="ET16" s="2" t="s">
        <v>146</v>
      </c>
      <c r="EU16" s="274"/>
      <c r="EV16" s="2" t="s">
        <v>147</v>
      </c>
      <c r="EW16" s="2" t="s">
        <v>148</v>
      </c>
      <c r="EX16" s="2" t="s">
        <v>149</v>
      </c>
      <c r="EY16" s="2" t="s">
        <v>143</v>
      </c>
      <c r="EZ16" s="2" t="s">
        <v>144</v>
      </c>
      <c r="FA16" s="274"/>
      <c r="FB16" s="2" t="s">
        <v>145</v>
      </c>
      <c r="FC16" s="2" t="s">
        <v>146</v>
      </c>
      <c r="FD16" s="274"/>
      <c r="FE16" s="2" t="s">
        <v>147</v>
      </c>
      <c r="FF16" s="2" t="s">
        <v>148</v>
      </c>
      <c r="FG16" s="2" t="s">
        <v>149</v>
      </c>
      <c r="FH16" s="2" t="s">
        <v>143</v>
      </c>
      <c r="FI16" s="2" t="s">
        <v>144</v>
      </c>
      <c r="FJ16" s="274"/>
      <c r="FK16" s="2" t="s">
        <v>145</v>
      </c>
      <c r="FL16" s="2" t="s">
        <v>146</v>
      </c>
      <c r="FM16" s="274"/>
      <c r="FN16" s="2" t="s">
        <v>147</v>
      </c>
      <c r="FO16" s="2" t="s">
        <v>148</v>
      </c>
      <c r="FP16" s="2" t="s">
        <v>149</v>
      </c>
      <c r="FQ16" s="2" t="s">
        <v>143</v>
      </c>
      <c r="FR16" s="2" t="s">
        <v>144</v>
      </c>
      <c r="FS16" s="274"/>
      <c r="FT16" s="2" t="s">
        <v>145</v>
      </c>
      <c r="FU16" s="2" t="s">
        <v>146</v>
      </c>
      <c r="FV16" s="274"/>
      <c r="FW16" s="2" t="s">
        <v>147</v>
      </c>
      <c r="FX16" s="2" t="s">
        <v>148</v>
      </c>
      <c r="FY16" s="2" t="s">
        <v>149</v>
      </c>
      <c r="FZ16" s="275"/>
      <c r="GA16" s="2" t="s">
        <v>143</v>
      </c>
      <c r="GB16" s="2" t="s">
        <v>144</v>
      </c>
      <c r="GC16" s="274"/>
      <c r="GD16" s="2" t="s">
        <v>145</v>
      </c>
      <c r="GE16" s="2" t="s">
        <v>146</v>
      </c>
      <c r="GF16" s="274"/>
      <c r="GG16" s="2" t="s">
        <v>147</v>
      </c>
      <c r="GH16" s="2" t="s">
        <v>148</v>
      </c>
      <c r="GI16" s="2" t="s">
        <v>149</v>
      </c>
      <c r="GJ16" s="2" t="s">
        <v>143</v>
      </c>
      <c r="GK16" s="2" t="s">
        <v>144</v>
      </c>
      <c r="GL16" s="274"/>
      <c r="GM16" s="2" t="s">
        <v>145</v>
      </c>
      <c r="GN16" s="2" t="s">
        <v>146</v>
      </c>
      <c r="GO16" s="274"/>
      <c r="GP16" s="2" t="s">
        <v>147</v>
      </c>
      <c r="GQ16" s="2" t="s">
        <v>148</v>
      </c>
      <c r="GR16" s="2" t="s">
        <v>149</v>
      </c>
      <c r="GS16" s="2" t="s">
        <v>143</v>
      </c>
      <c r="GT16" s="2" t="s">
        <v>144</v>
      </c>
      <c r="GU16" s="274"/>
      <c r="GV16" s="2" t="s">
        <v>145</v>
      </c>
      <c r="GW16" s="2" t="s">
        <v>146</v>
      </c>
      <c r="GX16" s="274"/>
      <c r="GY16" s="2" t="s">
        <v>147</v>
      </c>
      <c r="GZ16" s="2" t="s">
        <v>148</v>
      </c>
      <c r="HA16" s="2" t="s">
        <v>149</v>
      </c>
      <c r="HB16" s="2" t="s">
        <v>143</v>
      </c>
      <c r="HC16" s="2" t="s">
        <v>144</v>
      </c>
      <c r="HD16" s="274"/>
      <c r="HE16" s="2" t="s">
        <v>145</v>
      </c>
      <c r="HF16" s="2" t="s">
        <v>146</v>
      </c>
      <c r="HG16" s="274"/>
      <c r="HH16" s="2" t="s">
        <v>147</v>
      </c>
      <c r="HI16" s="2" t="s">
        <v>148</v>
      </c>
      <c r="HJ16" s="2" t="s">
        <v>149</v>
      </c>
      <c r="HK16" s="275"/>
      <c r="HL16" s="2" t="s">
        <v>143</v>
      </c>
      <c r="HM16" s="2" t="s">
        <v>144</v>
      </c>
      <c r="HN16" s="274"/>
      <c r="HO16" s="2" t="s">
        <v>145</v>
      </c>
      <c r="HP16" s="2" t="s">
        <v>146</v>
      </c>
      <c r="HQ16" s="274"/>
      <c r="HR16" s="2" t="s">
        <v>147</v>
      </c>
      <c r="HS16" s="2" t="s">
        <v>148</v>
      </c>
      <c r="HT16" s="2" t="s">
        <v>149</v>
      </c>
      <c r="HU16" s="2" t="s">
        <v>143</v>
      </c>
      <c r="HV16" s="2" t="s">
        <v>144</v>
      </c>
      <c r="HW16" s="274"/>
      <c r="HX16" s="2" t="s">
        <v>145</v>
      </c>
      <c r="HY16" s="2" t="s">
        <v>146</v>
      </c>
      <c r="HZ16" s="274"/>
      <c r="IA16" s="2" t="s">
        <v>147</v>
      </c>
      <c r="IB16" s="2" t="s">
        <v>148</v>
      </c>
      <c r="IC16" s="2" t="s">
        <v>149</v>
      </c>
      <c r="ID16" s="2" t="s">
        <v>143</v>
      </c>
      <c r="IE16" s="2" t="s">
        <v>144</v>
      </c>
      <c r="IF16" s="274"/>
      <c r="IG16" s="2" t="s">
        <v>145</v>
      </c>
      <c r="IH16" s="2" t="s">
        <v>146</v>
      </c>
      <c r="II16" s="274"/>
      <c r="IJ16" s="2" t="s">
        <v>147</v>
      </c>
      <c r="IK16" s="2" t="s">
        <v>148</v>
      </c>
      <c r="IL16" s="2" t="s">
        <v>149</v>
      </c>
      <c r="IM16" s="2" t="s">
        <v>143</v>
      </c>
      <c r="IN16" s="2" t="s">
        <v>144</v>
      </c>
      <c r="IO16" s="274"/>
      <c r="IP16" s="2" t="s">
        <v>145</v>
      </c>
      <c r="IQ16" s="2" t="s">
        <v>146</v>
      </c>
      <c r="IR16" s="274"/>
      <c r="IS16" s="2" t="s">
        <v>147</v>
      </c>
      <c r="IT16" s="2" t="s">
        <v>148</v>
      </c>
      <c r="IU16" s="2" t="s">
        <v>149</v>
      </c>
      <c r="IV16" s="275"/>
      <c r="IW16" s="2" t="s">
        <v>147</v>
      </c>
      <c r="IX16" s="2" t="s">
        <v>148</v>
      </c>
      <c r="IY16" s="2" t="s">
        <v>149</v>
      </c>
      <c r="IZ16" s="2" t="s">
        <v>147</v>
      </c>
      <c r="JA16" s="2" t="s">
        <v>148</v>
      </c>
      <c r="JB16" s="2" t="s">
        <v>149</v>
      </c>
      <c r="JC16" s="2" t="s">
        <v>143</v>
      </c>
      <c r="JD16" s="2" t="s">
        <v>144</v>
      </c>
      <c r="JE16" s="274"/>
      <c r="JF16" s="2" t="s">
        <v>145</v>
      </c>
      <c r="JG16" s="2" t="s">
        <v>146</v>
      </c>
      <c r="JH16" s="274"/>
      <c r="JI16" s="2" t="s">
        <v>147</v>
      </c>
      <c r="JJ16" s="2" t="s">
        <v>148</v>
      </c>
      <c r="JK16" s="2" t="s">
        <v>149</v>
      </c>
      <c r="JL16" s="2" t="s">
        <v>143</v>
      </c>
      <c r="JM16" s="2" t="s">
        <v>144</v>
      </c>
      <c r="JN16" s="274"/>
      <c r="JO16" s="2" t="s">
        <v>145</v>
      </c>
      <c r="JP16" s="2" t="s">
        <v>146</v>
      </c>
      <c r="JQ16" s="274"/>
      <c r="JR16" s="2" t="s">
        <v>147</v>
      </c>
      <c r="JS16" s="2" t="s">
        <v>148</v>
      </c>
      <c r="JT16" s="2" t="s">
        <v>149</v>
      </c>
      <c r="JU16" s="2" t="s">
        <v>143</v>
      </c>
      <c r="JV16" s="2" t="s">
        <v>144</v>
      </c>
      <c r="JW16" s="274"/>
      <c r="JX16" s="2" t="s">
        <v>145</v>
      </c>
      <c r="JY16" s="2" t="s">
        <v>146</v>
      </c>
      <c r="JZ16" s="274"/>
      <c r="KA16" s="2" t="s">
        <v>147</v>
      </c>
      <c r="KB16" s="2" t="s">
        <v>148</v>
      </c>
      <c r="KC16" s="2" t="s">
        <v>149</v>
      </c>
      <c r="KD16" s="275"/>
      <c r="KE16" s="2" t="s">
        <v>143</v>
      </c>
      <c r="KF16" s="2" t="s">
        <v>144</v>
      </c>
      <c r="KG16" s="274"/>
      <c r="KH16" s="2" t="s">
        <v>145</v>
      </c>
      <c r="KI16" s="2" t="s">
        <v>146</v>
      </c>
      <c r="KJ16" s="274"/>
      <c r="KK16" s="2" t="s">
        <v>147</v>
      </c>
      <c r="KL16" s="2" t="s">
        <v>148</v>
      </c>
      <c r="KM16" s="2" t="s">
        <v>149</v>
      </c>
      <c r="KN16" s="2" t="s">
        <v>143</v>
      </c>
      <c r="KO16" s="2" t="s">
        <v>144</v>
      </c>
      <c r="KP16" s="274"/>
      <c r="KQ16" s="2" t="s">
        <v>145</v>
      </c>
      <c r="KR16" s="2" t="s">
        <v>146</v>
      </c>
      <c r="KS16" s="274"/>
      <c r="KT16" s="2" t="s">
        <v>147</v>
      </c>
      <c r="KU16" s="2" t="s">
        <v>148</v>
      </c>
      <c r="KV16" s="2" t="s">
        <v>149</v>
      </c>
      <c r="KW16" s="2" t="s">
        <v>143</v>
      </c>
      <c r="KX16" s="2" t="s">
        <v>144</v>
      </c>
      <c r="KY16" s="274"/>
      <c r="KZ16" s="2" t="s">
        <v>145</v>
      </c>
      <c r="LA16" s="2" t="s">
        <v>146</v>
      </c>
      <c r="LB16" s="274"/>
      <c r="LC16" s="2" t="s">
        <v>147</v>
      </c>
      <c r="LD16" s="2" t="s">
        <v>148</v>
      </c>
      <c r="LE16" s="2" t="s">
        <v>149</v>
      </c>
      <c r="LF16" s="2" t="s">
        <v>143</v>
      </c>
      <c r="LG16" s="2" t="s">
        <v>144</v>
      </c>
      <c r="LH16" s="274"/>
      <c r="LI16" s="2" t="s">
        <v>145</v>
      </c>
      <c r="LJ16" s="2" t="s">
        <v>146</v>
      </c>
      <c r="LK16" s="274"/>
      <c r="LL16" s="2" t="s">
        <v>147</v>
      </c>
      <c r="LM16" s="2" t="s">
        <v>148</v>
      </c>
      <c r="LN16" s="2" t="s">
        <v>149</v>
      </c>
      <c r="LO16" s="275"/>
      <c r="LP16" s="2" t="s">
        <v>147</v>
      </c>
      <c r="LQ16" s="2" t="s">
        <v>148</v>
      </c>
      <c r="LR16" s="2" t="s">
        <v>149</v>
      </c>
      <c r="LS16" s="2" t="s">
        <v>143</v>
      </c>
      <c r="LT16" s="2" t="s">
        <v>144</v>
      </c>
      <c r="LU16" s="274"/>
      <c r="LV16" s="2" t="s">
        <v>145</v>
      </c>
      <c r="LW16" s="2" t="s">
        <v>146</v>
      </c>
      <c r="LX16" s="274"/>
      <c r="LY16" s="2" t="s">
        <v>147</v>
      </c>
      <c r="LZ16" s="2" t="s">
        <v>148</v>
      </c>
      <c r="MA16" s="2" t="s">
        <v>149</v>
      </c>
      <c r="MB16" s="2" t="s">
        <v>147</v>
      </c>
      <c r="MC16" s="2" t="s">
        <v>148</v>
      </c>
      <c r="MD16" s="2" t="s">
        <v>149</v>
      </c>
      <c r="ME16" s="2" t="s">
        <v>147</v>
      </c>
      <c r="MF16" s="2" t="s">
        <v>148</v>
      </c>
      <c r="MG16" s="2" t="s">
        <v>149</v>
      </c>
      <c r="MH16" s="2" t="s">
        <v>143</v>
      </c>
      <c r="MI16" s="2" t="s">
        <v>144</v>
      </c>
      <c r="MJ16" s="274"/>
      <c r="MK16" s="2" t="s">
        <v>145</v>
      </c>
      <c r="ML16" s="2" t="s">
        <v>146</v>
      </c>
      <c r="MM16" s="274"/>
      <c r="MN16" s="2" t="s">
        <v>147</v>
      </c>
      <c r="MO16" s="2" t="s">
        <v>148</v>
      </c>
      <c r="MP16" s="2" t="s">
        <v>149</v>
      </c>
      <c r="MQ16" s="2" t="s">
        <v>147</v>
      </c>
      <c r="MR16" s="2" t="s">
        <v>148</v>
      </c>
      <c r="MS16" s="2" t="s">
        <v>149</v>
      </c>
      <c r="MT16" s="275"/>
      <c r="MU16" s="2" t="s">
        <v>152</v>
      </c>
      <c r="MV16" s="2" t="s">
        <v>153</v>
      </c>
      <c r="MW16" s="2" t="s">
        <v>154</v>
      </c>
      <c r="MX16" s="2" t="s">
        <v>155</v>
      </c>
      <c r="MY16" s="2" t="s">
        <v>152</v>
      </c>
      <c r="MZ16" s="2" t="s">
        <v>153</v>
      </c>
      <c r="NA16" s="2" t="s">
        <v>154</v>
      </c>
      <c r="NB16" s="2" t="s">
        <v>155</v>
      </c>
      <c r="NC16" s="273"/>
      <c r="ND16" s="275"/>
      <c r="NE16" s="273"/>
      <c r="NF16" s="273"/>
      <c r="NG16" s="273"/>
      <c r="NH16" s="273"/>
      <c r="NI16" s="273"/>
      <c r="NJ16" s="302"/>
      <c r="NK16" s="285"/>
      <c r="NL16" s="286"/>
      <c r="NM16" s="3" t="s">
        <v>156</v>
      </c>
      <c r="NN16" s="3" t="s">
        <v>157</v>
      </c>
      <c r="NO16" s="286"/>
      <c r="NP16" s="286"/>
      <c r="NQ16" s="286"/>
      <c r="NR16" s="285"/>
      <c r="NS16" s="285"/>
      <c r="NT16" s="4" t="s">
        <v>158</v>
      </c>
      <c r="NU16" s="4" t="s">
        <v>159</v>
      </c>
      <c r="NV16" s="4" t="s">
        <v>160</v>
      </c>
      <c r="NW16" s="5" t="s">
        <v>158</v>
      </c>
      <c r="NX16" s="5" t="s">
        <v>159</v>
      </c>
      <c r="NY16" s="5" t="s">
        <v>160</v>
      </c>
      <c r="NZ16" s="4" t="s">
        <v>158</v>
      </c>
      <c r="OA16" s="4" t="s">
        <v>159</v>
      </c>
      <c r="OB16" s="4" t="s">
        <v>160</v>
      </c>
      <c r="OC16" s="4" t="s">
        <v>158</v>
      </c>
      <c r="OD16" s="4" t="s">
        <v>159</v>
      </c>
      <c r="OE16" s="4" t="s">
        <v>160</v>
      </c>
      <c r="OF16" s="4" t="s">
        <v>158</v>
      </c>
      <c r="OG16" s="4" t="s">
        <v>159</v>
      </c>
      <c r="OH16" s="4" t="s">
        <v>160</v>
      </c>
      <c r="OI16" s="272"/>
      <c r="OJ16" s="272"/>
      <c r="OK16" s="272"/>
      <c r="OL16" s="272"/>
      <c r="OM16" s="272"/>
      <c r="ON16" s="272"/>
      <c r="OO16" s="272"/>
      <c r="OP16" s="272"/>
      <c r="OQ16" s="272"/>
      <c r="OR16" s="272"/>
      <c r="OS16" s="286"/>
      <c r="OT16" s="286"/>
      <c r="OU16" s="3" t="s">
        <v>161</v>
      </c>
      <c r="OV16" s="3" t="s">
        <v>157</v>
      </c>
      <c r="OW16" s="4" t="s">
        <v>162</v>
      </c>
      <c r="OX16" s="4" t="s">
        <v>163</v>
      </c>
      <c r="OY16" s="4" t="s">
        <v>164</v>
      </c>
      <c r="OZ16" s="4" t="s">
        <v>165</v>
      </c>
      <c r="PA16" s="4" t="s">
        <v>166</v>
      </c>
      <c r="PB16" s="4" t="s">
        <v>167</v>
      </c>
      <c r="PC16" s="4" t="s">
        <v>168</v>
      </c>
      <c r="PD16" s="4" t="s">
        <v>169</v>
      </c>
      <c r="PE16" s="4" t="s">
        <v>170</v>
      </c>
      <c r="PF16" s="4" t="s">
        <v>171</v>
      </c>
      <c r="PG16" s="4" t="s">
        <v>172</v>
      </c>
      <c r="PH16" s="6" t="s">
        <v>173</v>
      </c>
      <c r="PI16" s="4" t="s">
        <v>174</v>
      </c>
      <c r="PJ16" s="7" t="s">
        <v>175</v>
      </c>
      <c r="PK16" s="4" t="s">
        <v>176</v>
      </c>
      <c r="PL16" s="8" t="s">
        <v>177</v>
      </c>
      <c r="PM16" s="300"/>
      <c r="PN16" s="285"/>
      <c r="PO16" s="285"/>
      <c r="PP16" s="9" t="s">
        <v>178</v>
      </c>
      <c r="PQ16" s="9" t="s">
        <v>179</v>
      </c>
      <c r="PR16" s="10" t="s">
        <v>180</v>
      </c>
      <c r="PS16" s="9" t="s">
        <v>181</v>
      </c>
      <c r="PT16" s="9" t="s">
        <v>178</v>
      </c>
      <c r="PU16" s="9" t="s">
        <v>182</v>
      </c>
      <c r="PV16" s="9" t="s">
        <v>183</v>
      </c>
      <c r="PW16" s="9" t="s">
        <v>184</v>
      </c>
      <c r="PX16" s="10" t="s">
        <v>185</v>
      </c>
      <c r="PY16" s="10" t="s">
        <v>186</v>
      </c>
      <c r="PZ16" s="10" t="s">
        <v>187</v>
      </c>
      <c r="QA16" s="5" t="s">
        <v>188</v>
      </c>
      <c r="QB16" s="5" t="s">
        <v>189</v>
      </c>
      <c r="QC16" s="286"/>
      <c r="QD16" s="286"/>
      <c r="QE16" s="285"/>
      <c r="QF16" s="289"/>
      <c r="QG16" s="4" t="s">
        <v>190</v>
      </c>
      <c r="QH16" s="4" t="s">
        <v>191</v>
      </c>
      <c r="QI16" s="4" t="s">
        <v>192</v>
      </c>
      <c r="QJ16" s="4" t="s">
        <v>193</v>
      </c>
      <c r="QK16" s="4" t="s">
        <v>194</v>
      </c>
      <c r="QL16" s="290"/>
      <c r="QM16" s="272"/>
      <c r="QN16" s="272"/>
      <c r="QO16" s="5" t="s">
        <v>195</v>
      </c>
      <c r="QP16" s="5" t="s">
        <v>196</v>
      </c>
      <c r="QQ16" s="5" t="s">
        <v>197</v>
      </c>
      <c r="QR16" s="11" t="s">
        <v>198</v>
      </c>
      <c r="QS16" s="5" t="s">
        <v>199</v>
      </c>
      <c r="QT16" s="5" t="s">
        <v>200</v>
      </c>
      <c r="QU16" s="2" t="s">
        <v>201</v>
      </c>
      <c r="QV16" s="2" t="s">
        <v>202</v>
      </c>
      <c r="QW16" s="2" t="s">
        <v>203</v>
      </c>
      <c r="QX16" s="2" t="s">
        <v>204</v>
      </c>
      <c r="QY16" s="272"/>
      <c r="QZ16" s="272"/>
      <c r="RA16" s="5" t="s">
        <v>195</v>
      </c>
      <c r="RB16" s="5" t="s">
        <v>196</v>
      </c>
      <c r="RC16" s="5" t="s">
        <v>197</v>
      </c>
      <c r="RD16" s="11" t="s">
        <v>198</v>
      </c>
      <c r="RE16" s="5" t="s">
        <v>199</v>
      </c>
      <c r="RF16" s="5" t="s">
        <v>200</v>
      </c>
      <c r="RG16" s="2" t="s">
        <v>201</v>
      </c>
      <c r="RH16" s="2" t="s">
        <v>202</v>
      </c>
      <c r="RI16" s="2" t="s">
        <v>203</v>
      </c>
      <c r="RJ16" s="2" t="s">
        <v>204</v>
      </c>
      <c r="RK16" s="272"/>
      <c r="RL16" s="272"/>
      <c r="RM16" s="272"/>
      <c r="RN16" s="272"/>
      <c r="RO16" s="272"/>
      <c r="RP16" s="272"/>
      <c r="RQ16" s="272"/>
      <c r="RR16" s="272"/>
      <c r="RS16" s="272"/>
      <c r="RT16" s="272"/>
      <c r="RU16" s="272"/>
      <c r="RV16" s="272"/>
      <c r="RW16" s="272"/>
      <c r="RX16" s="272"/>
      <c r="RY16" s="272"/>
      <c r="RZ16" s="272"/>
      <c r="SA16" s="272"/>
      <c r="SB16" s="272"/>
      <c r="SC16" s="273"/>
      <c r="SD16" s="285"/>
      <c r="SE16" s="285"/>
      <c r="SF16" s="285"/>
      <c r="SG16" s="285"/>
      <c r="SH16" s="285"/>
      <c r="SI16" s="285"/>
      <c r="SJ16" s="270"/>
      <c r="SK16" s="270"/>
      <c r="SL16" s="270"/>
      <c r="SM16" s="270"/>
      <c r="SN16" s="270"/>
      <c r="SO16" s="270"/>
      <c r="SP16" s="270"/>
      <c r="SQ16" s="270"/>
      <c r="SR16" s="270"/>
    </row>
    <row r="17" spans="1:512" s="44" customFormat="1" ht="12.75" x14ac:dyDescent="0.2">
      <c r="A17" s="12" t="s">
        <v>241</v>
      </c>
      <c r="B17" s="13" t="s">
        <v>253</v>
      </c>
      <c r="C17" s="12" t="s">
        <v>280</v>
      </c>
      <c r="D17" s="37">
        <v>52.9</v>
      </c>
      <c r="E17" s="37" t="s">
        <v>282</v>
      </c>
      <c r="F17" s="37" t="s">
        <v>283</v>
      </c>
      <c r="G17" s="14">
        <v>44406</v>
      </c>
      <c r="H17" s="15">
        <v>108</v>
      </c>
      <c r="I17" s="15">
        <v>1800</v>
      </c>
      <c r="J17" s="15">
        <v>68</v>
      </c>
      <c r="K17" s="16">
        <v>13</v>
      </c>
      <c r="L17" s="16">
        <v>1</v>
      </c>
      <c r="M17" s="16" t="s">
        <v>207</v>
      </c>
      <c r="N17" s="16">
        <v>12</v>
      </c>
      <c r="O17" s="19">
        <v>0.5</v>
      </c>
      <c r="P17" s="16">
        <f>N17*O17</f>
        <v>6</v>
      </c>
      <c r="Q17" s="16">
        <v>1</v>
      </c>
      <c r="R17" s="27">
        <f>(S17+T17+U17)/L17*100</f>
        <v>100</v>
      </c>
      <c r="S17" s="23"/>
      <c r="T17" s="23"/>
      <c r="U17" s="23">
        <v>1</v>
      </c>
      <c r="V17" s="16"/>
      <c r="W17" s="17"/>
      <c r="X17" s="17"/>
      <c r="Y17" s="17"/>
      <c r="Z17" s="27"/>
      <c r="AA17" s="17"/>
      <c r="AB17" s="27"/>
      <c r="AC17" s="53"/>
      <c r="AD17" s="53"/>
      <c r="AE17" s="53"/>
      <c r="AF17" s="17"/>
      <c r="AG17" s="12" t="s">
        <v>280</v>
      </c>
      <c r="AH17" s="16"/>
      <c r="AI17" s="16"/>
      <c r="AJ17" s="16"/>
      <c r="AK17" s="19"/>
      <c r="AL17" s="27"/>
      <c r="AM17" s="16"/>
      <c r="AN17" s="16"/>
      <c r="AO17" s="53"/>
      <c r="AP17" s="53"/>
      <c r="AQ17" s="53"/>
      <c r="AR17" s="17"/>
      <c r="AS17" s="16" t="s">
        <v>205</v>
      </c>
      <c r="AT17" s="19">
        <v>2</v>
      </c>
      <c r="AU17" s="16"/>
      <c r="AV17" s="16"/>
      <c r="AW17" s="17" t="s">
        <v>206</v>
      </c>
      <c r="AX17" s="20">
        <f>(AY17+AZ17+BA17+BB17)/I17*100</f>
        <v>0</v>
      </c>
      <c r="AY17" s="51"/>
      <c r="AZ17" s="52"/>
      <c r="BA17" s="52"/>
      <c r="BB17" s="17"/>
      <c r="BC17" s="16" t="s">
        <v>207</v>
      </c>
      <c r="BD17" s="19">
        <v>1.25</v>
      </c>
      <c r="BE17" s="19"/>
      <c r="BF17" s="27"/>
      <c r="BG17" s="16">
        <v>1</v>
      </c>
      <c r="BH17" s="20">
        <f>(BI17+BJ17+BK17+BL17)/I17*100</f>
        <v>0</v>
      </c>
      <c r="BI17" s="98"/>
      <c r="BJ17" s="98"/>
      <c r="BK17" s="98"/>
      <c r="BL17" s="53"/>
      <c r="BM17" s="17"/>
      <c r="BN17" s="17"/>
      <c r="BO17" s="17"/>
      <c r="BP17" s="12" t="s">
        <v>280</v>
      </c>
      <c r="BQ17" s="53" t="s">
        <v>208</v>
      </c>
      <c r="BR17" s="27" t="s">
        <v>208</v>
      </c>
      <c r="BS17" s="53" t="s">
        <v>208</v>
      </c>
      <c r="BT17" s="53" t="s">
        <v>208</v>
      </c>
      <c r="BU17" s="53" t="s">
        <v>208</v>
      </c>
      <c r="BV17" s="20"/>
      <c r="BW17" s="17"/>
      <c r="BX17" s="18"/>
      <c r="BY17" s="17"/>
      <c r="BZ17" s="17"/>
      <c r="CA17" s="19"/>
      <c r="CB17" s="17"/>
      <c r="CC17" s="17"/>
      <c r="CD17" s="17"/>
      <c r="CE17" s="20"/>
      <c r="CF17" s="17"/>
      <c r="CG17" s="18"/>
      <c r="CH17" s="17"/>
      <c r="CI17" s="16"/>
      <c r="CJ17" s="16"/>
      <c r="CK17" s="16"/>
      <c r="CL17" s="16"/>
      <c r="CM17" s="16"/>
      <c r="CN17" s="16"/>
      <c r="CO17" s="17"/>
      <c r="CP17" s="18"/>
      <c r="CQ17" s="17"/>
      <c r="CR17" s="16" t="s">
        <v>205</v>
      </c>
      <c r="CS17" s="19">
        <v>0.8</v>
      </c>
      <c r="CT17" s="19">
        <v>0.3</v>
      </c>
      <c r="CU17" s="20">
        <f>CS17*CT17</f>
        <v>0.24</v>
      </c>
      <c r="CV17" s="16" t="s">
        <v>206</v>
      </c>
      <c r="CW17" s="27">
        <f>(CX17+CY17+CZ17)/I17*100</f>
        <v>0.16666666666666669</v>
      </c>
      <c r="CX17" s="28">
        <v>1</v>
      </c>
      <c r="CY17" s="29"/>
      <c r="CZ17" s="28">
        <v>2</v>
      </c>
      <c r="DA17" s="12" t="s">
        <v>280</v>
      </c>
      <c r="DB17" s="17"/>
      <c r="DC17" s="18"/>
      <c r="DD17" s="17"/>
      <c r="DE17" s="16" t="s">
        <v>205</v>
      </c>
      <c r="DF17" s="19">
        <v>2.5</v>
      </c>
      <c r="DG17" s="19">
        <v>0.3</v>
      </c>
      <c r="DH17" s="20">
        <f>DF17*DG17</f>
        <v>0.75</v>
      </c>
      <c r="DI17" s="16" t="s">
        <v>206</v>
      </c>
      <c r="DJ17" s="20">
        <f>(DK17+DL17+DM17)/I17*100</f>
        <v>12.055555555555555</v>
      </c>
      <c r="DK17" s="23">
        <v>26</v>
      </c>
      <c r="DL17" s="24">
        <v>53</v>
      </c>
      <c r="DM17" s="23">
        <v>138</v>
      </c>
      <c r="DN17" s="16"/>
      <c r="DO17" s="19"/>
      <c r="DP17" s="19"/>
      <c r="DQ17" s="20"/>
      <c r="DR17" s="16"/>
      <c r="DS17" s="27"/>
      <c r="DT17" s="17"/>
      <c r="DU17" s="18"/>
      <c r="DV17" s="17"/>
      <c r="DW17" s="16" t="s">
        <v>194</v>
      </c>
      <c r="DX17" s="19">
        <v>1</v>
      </c>
      <c r="DY17" s="19">
        <v>0.2</v>
      </c>
      <c r="DZ17" s="20">
        <f>DX17*DY17</f>
        <v>0.2</v>
      </c>
      <c r="EA17" s="16" t="s">
        <v>206</v>
      </c>
      <c r="EB17" s="20">
        <f>(EC17+ED17+EE17)/I17*100</f>
        <v>1.1666666666666667</v>
      </c>
      <c r="EC17" s="45"/>
      <c r="ED17" s="46">
        <v>15</v>
      </c>
      <c r="EE17" s="45">
        <v>6</v>
      </c>
      <c r="EF17" s="17" t="s">
        <v>205</v>
      </c>
      <c r="EG17" s="17">
        <v>0.4</v>
      </c>
      <c r="EH17" s="17"/>
      <c r="EI17" s="17"/>
      <c r="EJ17" s="17">
        <v>1</v>
      </c>
      <c r="EK17" s="20">
        <f>(EL17+EM17+EN17)/I17*100</f>
        <v>0</v>
      </c>
      <c r="EL17" s="25"/>
      <c r="EM17" s="26"/>
      <c r="EN17" s="25"/>
      <c r="EO17" s="12" t="s">
        <v>280</v>
      </c>
      <c r="EP17" s="16" t="s">
        <v>194</v>
      </c>
      <c r="EQ17" s="19">
        <v>1.6</v>
      </c>
      <c r="ER17" s="20">
        <v>0.2</v>
      </c>
      <c r="ES17" s="20">
        <f>EQ17*ER17</f>
        <v>0.32000000000000006</v>
      </c>
      <c r="ET17" s="16" t="s">
        <v>206</v>
      </c>
      <c r="EU17" s="27">
        <f>(EV17+EW17+EX17)/I17*100</f>
        <v>3.3333333333333335</v>
      </c>
      <c r="EV17" s="23">
        <v>38</v>
      </c>
      <c r="EW17" s="24">
        <v>16</v>
      </c>
      <c r="EX17" s="23">
        <v>6</v>
      </c>
      <c r="EY17" s="16"/>
      <c r="EZ17" s="16"/>
      <c r="FA17" s="16"/>
      <c r="FB17" s="16"/>
      <c r="FC17" s="16"/>
      <c r="FD17" s="16"/>
      <c r="FE17" s="17"/>
      <c r="FF17" s="18"/>
      <c r="FG17" s="17"/>
      <c r="FH17" s="16" t="s">
        <v>207</v>
      </c>
      <c r="FI17" s="19">
        <v>2</v>
      </c>
      <c r="FJ17" s="19">
        <v>0.1</v>
      </c>
      <c r="FK17" s="20">
        <f>FI17*FJ17</f>
        <v>0.2</v>
      </c>
      <c r="FL17" s="16">
        <v>1</v>
      </c>
      <c r="FM17" s="27">
        <f>(FN17+FO17+FP17)/I17*100</f>
        <v>0.55555555555555558</v>
      </c>
      <c r="FN17" s="23">
        <v>5</v>
      </c>
      <c r="FO17" s="24">
        <v>2</v>
      </c>
      <c r="FP17" s="23">
        <v>3</v>
      </c>
      <c r="FQ17" s="16"/>
      <c r="FR17" s="16"/>
      <c r="FS17" s="16"/>
      <c r="FT17" s="16"/>
      <c r="FU17" s="16"/>
      <c r="FV17" s="20"/>
      <c r="FW17" s="17"/>
      <c r="FX17" s="18"/>
      <c r="FY17" s="17"/>
      <c r="FZ17" s="12" t="s">
        <v>280</v>
      </c>
      <c r="GA17" s="16"/>
      <c r="GB17" s="16"/>
      <c r="GC17" s="16"/>
      <c r="GD17" s="16"/>
      <c r="GE17" s="16"/>
      <c r="GF17" s="20"/>
      <c r="GG17" s="17"/>
      <c r="GH17" s="18"/>
      <c r="GI17" s="17"/>
      <c r="GJ17" s="16" t="s">
        <v>205</v>
      </c>
      <c r="GK17" s="19">
        <v>1</v>
      </c>
      <c r="GL17" s="19">
        <v>0.2</v>
      </c>
      <c r="GM17" s="20">
        <f>GK17*GL17</f>
        <v>0.2</v>
      </c>
      <c r="GN17" s="16" t="s">
        <v>206</v>
      </c>
      <c r="GO17" s="20">
        <f>(GP17+GQ17+GR17)/I17*100</f>
        <v>1.1111111111111112</v>
      </c>
      <c r="GP17" s="23">
        <v>1</v>
      </c>
      <c r="GQ17" s="24">
        <v>5</v>
      </c>
      <c r="GR17" s="23">
        <v>14</v>
      </c>
      <c r="GS17" s="16" t="s">
        <v>205</v>
      </c>
      <c r="GT17" s="19">
        <v>3</v>
      </c>
      <c r="GU17" s="19">
        <v>0.1</v>
      </c>
      <c r="GV17" s="20">
        <f>GT17*GU17</f>
        <v>0.30000000000000004</v>
      </c>
      <c r="GW17" s="17" t="s">
        <v>206</v>
      </c>
      <c r="GX17" s="20">
        <f>(GY17+GZ17+HA17)/I17*100</f>
        <v>1</v>
      </c>
      <c r="GY17" s="23">
        <v>4</v>
      </c>
      <c r="GZ17" s="24"/>
      <c r="HA17" s="23">
        <v>14</v>
      </c>
      <c r="HB17" s="16" t="s">
        <v>194</v>
      </c>
      <c r="HC17" s="19">
        <v>4</v>
      </c>
      <c r="HD17" s="19">
        <v>0.3</v>
      </c>
      <c r="HE17" s="20">
        <f>HC17*HD17</f>
        <v>1.2</v>
      </c>
      <c r="HF17" s="17" t="s">
        <v>206</v>
      </c>
      <c r="HG17" s="20">
        <f>(HH17+HI17+HJ17)/I17*100</f>
        <v>3.166666666666667</v>
      </c>
      <c r="HH17" s="45">
        <v>8</v>
      </c>
      <c r="HI17" s="46">
        <v>27</v>
      </c>
      <c r="HJ17" s="45">
        <v>22</v>
      </c>
      <c r="HK17" s="12" t="s">
        <v>280</v>
      </c>
      <c r="HL17" s="16" t="s">
        <v>208</v>
      </c>
      <c r="HM17" s="16" t="s">
        <v>208</v>
      </c>
      <c r="HN17" s="16" t="s">
        <v>208</v>
      </c>
      <c r="HO17" s="16" t="s">
        <v>208</v>
      </c>
      <c r="HP17" s="16" t="s">
        <v>208</v>
      </c>
      <c r="HQ17" s="20"/>
      <c r="HR17" s="17"/>
      <c r="HS17" s="18"/>
      <c r="HT17" s="17"/>
      <c r="HU17" s="16"/>
      <c r="HV17" s="16"/>
      <c r="HW17" s="16"/>
      <c r="HX17" s="16"/>
      <c r="HY17" s="16"/>
      <c r="HZ17" s="20"/>
      <c r="IA17" s="17"/>
      <c r="IB17" s="18"/>
      <c r="IC17" s="17"/>
      <c r="ID17" s="53" t="s">
        <v>208</v>
      </c>
      <c r="IE17" s="19" t="s">
        <v>208</v>
      </c>
      <c r="IF17" s="53" t="s">
        <v>208</v>
      </c>
      <c r="IG17" s="53" t="s">
        <v>208</v>
      </c>
      <c r="IH17" s="53" t="s">
        <v>208</v>
      </c>
      <c r="II17" s="20"/>
      <c r="IJ17" s="17"/>
      <c r="IK17" s="18"/>
      <c r="IL17" s="17"/>
      <c r="IM17" s="16"/>
      <c r="IN17" s="16"/>
      <c r="IO17" s="16"/>
      <c r="IP17" s="16"/>
      <c r="IQ17" s="16"/>
      <c r="IR17" s="20"/>
      <c r="IS17" s="17"/>
      <c r="IT17" s="18"/>
      <c r="IU17" s="17"/>
      <c r="IV17" s="12" t="s">
        <v>280</v>
      </c>
      <c r="IW17" s="17"/>
      <c r="IX17" s="17"/>
      <c r="IY17" s="17"/>
      <c r="IZ17" s="17"/>
      <c r="JA17" s="18"/>
      <c r="JB17" s="17"/>
      <c r="JC17" s="16" t="s">
        <v>207</v>
      </c>
      <c r="JD17" s="19">
        <v>0.5</v>
      </c>
      <c r="JE17" s="20"/>
      <c r="JF17" s="20"/>
      <c r="JG17" s="16">
        <v>1</v>
      </c>
      <c r="JH17" s="20">
        <f>(JI17+JJ17+JK17)/I17*100</f>
        <v>0</v>
      </c>
      <c r="JI17" s="98"/>
      <c r="JJ17" s="98"/>
      <c r="JK17" s="98"/>
      <c r="JL17" s="16"/>
      <c r="JM17" s="16"/>
      <c r="JN17" s="16"/>
      <c r="JO17" s="16"/>
      <c r="JP17" s="16"/>
      <c r="JQ17" s="20"/>
      <c r="JR17" s="17"/>
      <c r="JS17" s="18"/>
      <c r="JT17" s="17"/>
      <c r="JU17" s="16" t="s">
        <v>205</v>
      </c>
      <c r="JV17" s="19">
        <v>3</v>
      </c>
      <c r="JW17" s="20">
        <v>0.2</v>
      </c>
      <c r="JX17" s="20">
        <f>JV17*JW17</f>
        <v>0.60000000000000009</v>
      </c>
      <c r="JY17" s="16" t="s">
        <v>206</v>
      </c>
      <c r="JZ17" s="20">
        <f>(KA17+KB17+KC17)/I17*100</f>
        <v>2.3888888888888888</v>
      </c>
      <c r="KA17" s="23">
        <v>5</v>
      </c>
      <c r="KB17" s="24">
        <v>15</v>
      </c>
      <c r="KC17" s="23">
        <v>23</v>
      </c>
      <c r="KD17" s="12" t="s">
        <v>280</v>
      </c>
      <c r="KE17" s="16" t="s">
        <v>194</v>
      </c>
      <c r="KF17" s="19">
        <v>1</v>
      </c>
      <c r="KG17" s="19">
        <v>0.3</v>
      </c>
      <c r="KH17" s="20">
        <f>KF17*KG17</f>
        <v>0.3</v>
      </c>
      <c r="KI17" s="16" t="s">
        <v>206</v>
      </c>
      <c r="KJ17" s="20">
        <f>(KK17+KL17+KM17)/I17*100</f>
        <v>0.1111111111111111</v>
      </c>
      <c r="KK17" s="28"/>
      <c r="KL17" s="29"/>
      <c r="KM17" s="28">
        <v>2</v>
      </c>
      <c r="KN17" s="16"/>
      <c r="KO17" s="16"/>
      <c r="KP17" s="16"/>
      <c r="KQ17" s="16"/>
      <c r="KR17" s="16"/>
      <c r="KS17" s="20"/>
      <c r="KT17" s="17"/>
      <c r="KU17" s="18"/>
      <c r="KV17" s="17"/>
      <c r="KW17" s="16"/>
      <c r="KX17" s="19"/>
      <c r="KY17" s="19"/>
      <c r="KZ17" s="20"/>
      <c r="LA17" s="16"/>
      <c r="LB17" s="20"/>
      <c r="LC17" s="17"/>
      <c r="LD17" s="18"/>
      <c r="LE17" s="17"/>
      <c r="LF17" s="16" t="s">
        <v>205</v>
      </c>
      <c r="LG17" s="19">
        <v>1</v>
      </c>
      <c r="LH17" s="19">
        <v>0.3</v>
      </c>
      <c r="LI17" s="20">
        <f>LG17*LH17</f>
        <v>0.3</v>
      </c>
      <c r="LJ17" s="16" t="s">
        <v>206</v>
      </c>
      <c r="LK17" s="20">
        <f>(LL17+LM17+LN17)/I17*100</f>
        <v>0.33333333333333337</v>
      </c>
      <c r="LL17" s="28"/>
      <c r="LM17" s="29"/>
      <c r="LN17" s="28">
        <v>6</v>
      </c>
      <c r="LO17" s="12" t="s">
        <v>280</v>
      </c>
      <c r="LP17" s="17"/>
      <c r="LQ17" s="18"/>
      <c r="LR17" s="17"/>
      <c r="LS17" s="16" t="s">
        <v>205</v>
      </c>
      <c r="LT17" s="19">
        <v>0.5</v>
      </c>
      <c r="LU17" s="19">
        <v>0.3</v>
      </c>
      <c r="LV17" s="20">
        <f>LT17*LU17</f>
        <v>0.15</v>
      </c>
      <c r="LW17" s="16">
        <v>1</v>
      </c>
      <c r="LX17" s="20">
        <f>(LY17+LZ17+MA17)/I17*100</f>
        <v>0.1111111111111111</v>
      </c>
      <c r="LY17" s="28"/>
      <c r="LZ17" s="29"/>
      <c r="MA17" s="28">
        <v>2</v>
      </c>
      <c r="MB17" s="17"/>
      <c r="MC17" s="17"/>
      <c r="MD17" s="17"/>
      <c r="ME17" s="17"/>
      <c r="MF17" s="17"/>
      <c r="MG17" s="17"/>
      <c r="MH17" s="16" t="s">
        <v>205</v>
      </c>
      <c r="MI17" s="19">
        <v>3</v>
      </c>
      <c r="MJ17" s="20"/>
      <c r="MK17" s="20"/>
      <c r="ML17" s="16" t="s">
        <v>206</v>
      </c>
      <c r="MM17" s="20">
        <f>(MN17+MO17+MP17)/I17*100</f>
        <v>0</v>
      </c>
      <c r="MN17" s="51"/>
      <c r="MO17" s="52"/>
      <c r="MP17" s="51"/>
      <c r="MQ17" s="17"/>
      <c r="MR17" s="18"/>
      <c r="MS17" s="17"/>
      <c r="MT17" s="12" t="s">
        <v>280</v>
      </c>
      <c r="MU17" s="30">
        <v>2</v>
      </c>
      <c r="MV17" s="30"/>
      <c r="MW17" s="30">
        <v>2</v>
      </c>
      <c r="MX17" s="30"/>
      <c r="MY17" s="30">
        <v>7</v>
      </c>
      <c r="MZ17" s="30">
        <v>4</v>
      </c>
      <c r="NA17" s="30">
        <v>3</v>
      </c>
      <c r="NB17" s="30"/>
      <c r="NC17" s="49">
        <f>(MU17*2+MV17-MW17-MX17*2+MY17+MZ17*0.5-NA17*0.5-NB17)/SUM(MU17:NB17)</f>
        <v>0.52777777777777779</v>
      </c>
      <c r="ND17" s="117" t="s">
        <v>223</v>
      </c>
      <c r="NE17" s="34">
        <f>SUM(MU17:MX17)</f>
        <v>4</v>
      </c>
      <c r="NF17" s="16">
        <f>SUM(MY17:NB17)</f>
        <v>14</v>
      </c>
      <c r="NG17" s="16">
        <f>NE17+NF17</f>
        <v>18</v>
      </c>
      <c r="NH17" s="35">
        <v>3</v>
      </c>
      <c r="NI17" s="36">
        <f>NH17/SUM(MU17:NB17)</f>
        <v>0.16666666666666666</v>
      </c>
      <c r="NJ17" s="54"/>
      <c r="NK17" s="37"/>
      <c r="NL17" s="82"/>
      <c r="NM17" s="30"/>
      <c r="NN17" s="30"/>
      <c r="NO17" s="30"/>
      <c r="NP17" s="30"/>
      <c r="NQ17" s="30"/>
      <c r="NR17" s="30"/>
      <c r="NS17" s="37"/>
      <c r="NT17" s="13"/>
      <c r="NU17" s="13"/>
      <c r="NV17" s="13"/>
      <c r="NW17" s="13"/>
      <c r="NX17" s="13"/>
      <c r="NY17" s="13"/>
      <c r="NZ17" s="13"/>
      <c r="OA17" s="13"/>
      <c r="OB17" s="13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9"/>
      <c r="OV17" s="38"/>
      <c r="OW17" s="41"/>
      <c r="OX17" s="13"/>
      <c r="OY17" s="13"/>
      <c r="OZ17" s="13"/>
      <c r="PA17" s="13"/>
      <c r="PB17" s="41"/>
      <c r="PC17" s="13"/>
      <c r="PD17" s="41"/>
      <c r="PE17" s="41"/>
      <c r="PF17" s="41"/>
      <c r="PG17" s="41"/>
      <c r="PH17" s="13"/>
      <c r="PI17" s="13"/>
      <c r="PJ17" s="41"/>
      <c r="PK17" s="41"/>
      <c r="PL17" s="41"/>
      <c r="PM17" s="41"/>
      <c r="PN17" s="41"/>
      <c r="PO17" s="42"/>
      <c r="PP17" s="41"/>
      <c r="PQ17" s="13"/>
      <c r="PR17" s="13"/>
      <c r="PS17" s="13"/>
      <c r="PT17" s="13"/>
      <c r="PU17" s="41"/>
      <c r="PV17" s="41"/>
      <c r="PW17" s="43"/>
      <c r="PX17" s="41"/>
      <c r="PY17" s="13"/>
      <c r="PZ17" s="13"/>
      <c r="QA17" s="13"/>
      <c r="QB17" s="13"/>
      <c r="QC17" s="70"/>
      <c r="QD17" s="70"/>
      <c r="QE17" s="70"/>
      <c r="QF17" s="70"/>
      <c r="QG17" s="13"/>
      <c r="QH17" s="13"/>
      <c r="QI17" s="13"/>
      <c r="QJ17" s="41"/>
      <c r="QK17" s="43"/>
      <c r="QL17" s="43"/>
      <c r="QM17" s="43"/>
      <c r="QN17" s="43"/>
      <c r="QO17" s="43"/>
      <c r="QP17" s="43"/>
      <c r="QQ17" s="43"/>
      <c r="QR17" s="43"/>
      <c r="QS17" s="43"/>
      <c r="QT17" s="43"/>
      <c r="QU17" s="43"/>
      <c r="QV17" s="43"/>
      <c r="QW17" s="43"/>
      <c r="QX17" s="43"/>
      <c r="QY17" s="43"/>
      <c r="QZ17" s="43"/>
      <c r="RA17" s="43"/>
      <c r="RB17" s="43"/>
      <c r="RC17" s="43"/>
      <c r="RD17" s="43"/>
      <c r="RE17" s="43"/>
      <c r="RF17" s="43"/>
      <c r="RG17" s="43"/>
      <c r="RH17" s="43"/>
      <c r="RI17" s="43"/>
      <c r="RJ17" s="43"/>
      <c r="RK17" s="43"/>
      <c r="RL17" s="43"/>
      <c r="RM17" s="43"/>
      <c r="RN17" s="43"/>
      <c r="RO17" s="43"/>
      <c r="RP17" s="43"/>
      <c r="RQ17" s="43"/>
      <c r="RR17" s="43"/>
      <c r="RS17" s="43"/>
      <c r="RT17" s="43"/>
      <c r="RU17" s="43"/>
      <c r="RV17" s="43"/>
      <c r="RW17" s="43"/>
      <c r="RX17" s="43"/>
      <c r="RY17" s="43"/>
      <c r="RZ17" s="43"/>
      <c r="SA17" s="43"/>
      <c r="SB17" s="43"/>
      <c r="SC17" s="43"/>
      <c r="SD17" s="58"/>
      <c r="SE17" s="58"/>
      <c r="SF17" s="79"/>
      <c r="SG17" s="79"/>
      <c r="SH17" s="141"/>
      <c r="SI17" s="81"/>
      <c r="SJ17" s="20"/>
      <c r="SK17" s="16"/>
      <c r="SL17" s="16"/>
      <c r="SM17" s="17"/>
      <c r="SN17" s="17"/>
      <c r="SO17" s="17"/>
      <c r="SP17" s="17"/>
      <c r="SQ17" s="17"/>
      <c r="SR17" s="17"/>
    </row>
    <row r="18" spans="1:512" ht="12.75" x14ac:dyDescent="0.2">
      <c r="A18" s="113" t="s">
        <v>241</v>
      </c>
      <c r="B18" s="13" t="s">
        <v>253</v>
      </c>
      <c r="C18" s="55" t="s">
        <v>286</v>
      </c>
      <c r="D18" s="64">
        <v>37.700000000000003</v>
      </c>
      <c r="E18" s="37" t="s">
        <v>287</v>
      </c>
      <c r="F18" s="37" t="s">
        <v>288</v>
      </c>
      <c r="G18" s="95">
        <v>44406</v>
      </c>
      <c r="H18" s="57">
        <v>117</v>
      </c>
      <c r="I18" s="57">
        <v>2800</v>
      </c>
      <c r="J18" s="57">
        <v>60</v>
      </c>
      <c r="K18" s="53">
        <v>12</v>
      </c>
      <c r="L18" s="53"/>
      <c r="M18" s="53"/>
      <c r="N18" s="53"/>
      <c r="O18" s="64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5" t="s">
        <v>286</v>
      </c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17" t="s">
        <v>205</v>
      </c>
      <c r="AT18" s="64">
        <v>2</v>
      </c>
      <c r="AU18" s="19">
        <v>0.2</v>
      </c>
      <c r="AV18" s="20">
        <f>AT18*AU18</f>
        <v>0.4</v>
      </c>
      <c r="AW18" s="17" t="s">
        <v>206</v>
      </c>
      <c r="AX18" s="20">
        <f>(AY18+AZ18+BA18+BB18)/I18*100</f>
        <v>7.1428571428571425E-2</v>
      </c>
      <c r="AY18" s="103">
        <v>2</v>
      </c>
      <c r="AZ18" s="103"/>
      <c r="BA18" s="103"/>
      <c r="BB18" s="17"/>
      <c r="BC18" s="17" t="s">
        <v>207</v>
      </c>
      <c r="BD18" s="20">
        <v>1.25</v>
      </c>
      <c r="BE18" s="19"/>
      <c r="BF18" s="20"/>
      <c r="BG18" s="17">
        <v>1</v>
      </c>
      <c r="BH18" s="20">
        <f>(BI18+BJ18+BK18+BL18)/I18*100</f>
        <v>0</v>
      </c>
      <c r="BI18" s="98"/>
      <c r="BJ18" s="98"/>
      <c r="BK18" s="98"/>
      <c r="BL18" s="53"/>
      <c r="BM18" s="53"/>
      <c r="BN18" s="53"/>
      <c r="BO18" s="53"/>
      <c r="BP18" s="55" t="s">
        <v>286</v>
      </c>
      <c r="BQ18" s="53" t="s">
        <v>208</v>
      </c>
      <c r="BR18" s="27" t="s">
        <v>208</v>
      </c>
      <c r="BS18" s="53" t="s">
        <v>208</v>
      </c>
      <c r="BT18" s="53" t="s">
        <v>208</v>
      </c>
      <c r="BU18" s="53" t="s">
        <v>208</v>
      </c>
      <c r="BV18" s="20"/>
      <c r="BW18" s="17"/>
      <c r="BX18" s="18"/>
      <c r="BY18" s="17"/>
      <c r="BZ18" s="53"/>
      <c r="CA18" s="53"/>
      <c r="CB18" s="53"/>
      <c r="CC18" s="53"/>
      <c r="CD18" s="53"/>
      <c r="CE18" s="17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17" t="s">
        <v>205</v>
      </c>
      <c r="CS18" s="19">
        <v>0.8</v>
      </c>
      <c r="CT18" s="17">
        <v>0.3</v>
      </c>
      <c r="CU18" s="27">
        <f>CS18*CT18</f>
        <v>0.24</v>
      </c>
      <c r="CV18" s="17" t="s">
        <v>206</v>
      </c>
      <c r="CW18" s="27">
        <f>(CX18+CY18+CZ18)/I18*100</f>
        <v>0.2857142857142857</v>
      </c>
      <c r="CX18" s="101">
        <v>7</v>
      </c>
      <c r="CY18" s="101">
        <v>1</v>
      </c>
      <c r="CZ18" s="101"/>
      <c r="DA18" s="55" t="s">
        <v>286</v>
      </c>
      <c r="DB18" s="53"/>
      <c r="DC18" s="53"/>
      <c r="DD18" s="53"/>
      <c r="DE18" s="17" t="s">
        <v>205</v>
      </c>
      <c r="DF18" s="19">
        <v>2.5</v>
      </c>
      <c r="DG18" s="17">
        <v>0.2</v>
      </c>
      <c r="DH18" s="20">
        <f>DF18*DG18</f>
        <v>0.5</v>
      </c>
      <c r="DI18" s="16" t="s">
        <v>206</v>
      </c>
      <c r="DJ18" s="20">
        <f>(DK18+DL18+DM18)/I18*100</f>
        <v>3.8571428571428568</v>
      </c>
      <c r="DK18" s="101">
        <v>101</v>
      </c>
      <c r="DL18" s="101">
        <v>2</v>
      </c>
      <c r="DM18" s="101">
        <v>5</v>
      </c>
      <c r="DN18" s="53"/>
      <c r="DO18" s="53"/>
      <c r="DP18" s="53"/>
      <c r="DQ18" s="53"/>
      <c r="DR18" s="53"/>
      <c r="DS18" s="27"/>
      <c r="DT18" s="53"/>
      <c r="DU18" s="53"/>
      <c r="DV18" s="53"/>
      <c r="DW18" s="17" t="s">
        <v>194</v>
      </c>
      <c r="DX18" s="64">
        <v>1</v>
      </c>
      <c r="DY18" s="17">
        <v>0.2</v>
      </c>
      <c r="DZ18" s="20">
        <f>DX18*DY18</f>
        <v>0.2</v>
      </c>
      <c r="EA18" s="17" t="s">
        <v>206</v>
      </c>
      <c r="EB18" s="20">
        <f>(EC18+ED18+EE18)/I18*100</f>
        <v>0.25</v>
      </c>
      <c r="EC18" s="99">
        <v>1</v>
      </c>
      <c r="ED18" s="99">
        <v>6</v>
      </c>
      <c r="EE18" s="99"/>
      <c r="EF18" s="17" t="s">
        <v>205</v>
      </c>
      <c r="EG18" s="17">
        <v>0.4</v>
      </c>
      <c r="EH18" s="17">
        <v>0.3</v>
      </c>
      <c r="EI18" s="20">
        <f>EG18*EH18</f>
        <v>0.12</v>
      </c>
      <c r="EJ18" s="17">
        <v>1</v>
      </c>
      <c r="EK18" s="20">
        <f>(EL18+EM18+EN18)/I18*100</f>
        <v>3.5714285714285712E-2</v>
      </c>
      <c r="EL18" s="100"/>
      <c r="EM18" s="100"/>
      <c r="EN18" s="100">
        <v>1</v>
      </c>
      <c r="EO18" s="55" t="s">
        <v>286</v>
      </c>
      <c r="EP18" s="16" t="s">
        <v>194</v>
      </c>
      <c r="EQ18" s="19">
        <v>1.6</v>
      </c>
      <c r="ER18" s="17">
        <v>0.1</v>
      </c>
      <c r="ES18" s="20">
        <f>EQ18*ER18</f>
        <v>0.16000000000000003</v>
      </c>
      <c r="ET18" s="16" t="s">
        <v>206</v>
      </c>
      <c r="EU18" s="27">
        <f>(EV18+EW18+EX18)/I18*100</f>
        <v>0.9285714285714286</v>
      </c>
      <c r="EV18" s="100">
        <v>26</v>
      </c>
      <c r="EW18" s="100"/>
      <c r="EX18" s="100"/>
      <c r="EY18" s="53"/>
      <c r="EZ18" s="53"/>
      <c r="FA18" s="53"/>
      <c r="FB18" s="53"/>
      <c r="FC18" s="53"/>
      <c r="FD18" s="53"/>
      <c r="FE18" s="53"/>
      <c r="FF18" s="53"/>
      <c r="FG18" s="53"/>
      <c r="FH18" s="16" t="s">
        <v>207</v>
      </c>
      <c r="FI18" s="19">
        <v>2</v>
      </c>
      <c r="FJ18" s="17"/>
      <c r="FK18" s="20"/>
      <c r="FL18" s="16">
        <v>1</v>
      </c>
      <c r="FM18" s="27">
        <f>(FN18+FO18+FP18)/I18*100</f>
        <v>0</v>
      </c>
      <c r="FN18" s="25"/>
      <c r="FO18" s="26"/>
      <c r="FP18" s="25"/>
      <c r="FQ18" s="53"/>
      <c r="FR18" s="53"/>
      <c r="FS18" s="53"/>
      <c r="FT18" s="53"/>
      <c r="FU18" s="53"/>
      <c r="FV18" s="17"/>
      <c r="FW18" s="53"/>
      <c r="FX18" s="53"/>
      <c r="FY18" s="53"/>
      <c r="FZ18" s="55" t="s">
        <v>286</v>
      </c>
      <c r="GA18" s="53"/>
      <c r="GB18" s="53"/>
      <c r="GC18" s="53"/>
      <c r="GD18" s="53"/>
      <c r="GE18" s="53"/>
      <c r="GF18" s="20"/>
      <c r="GG18" s="53"/>
      <c r="GH18" s="53"/>
      <c r="GI18" s="53"/>
      <c r="GJ18" s="17" t="s">
        <v>205</v>
      </c>
      <c r="GK18" s="19">
        <v>1</v>
      </c>
      <c r="GL18" s="19">
        <v>0.2</v>
      </c>
      <c r="GM18" s="20">
        <f>GK18*GL18</f>
        <v>0.2</v>
      </c>
      <c r="GN18" s="17" t="s">
        <v>206</v>
      </c>
      <c r="GO18" s="20">
        <f>(GP18+GQ18+GR18)/I18*100</f>
        <v>0.17857142857142858</v>
      </c>
      <c r="GP18" s="100"/>
      <c r="GQ18" s="100">
        <v>5</v>
      </c>
      <c r="GR18" s="100"/>
      <c r="GS18" s="17" t="s">
        <v>205</v>
      </c>
      <c r="GT18" s="19">
        <v>3</v>
      </c>
      <c r="GU18" s="19"/>
      <c r="GV18" s="20"/>
      <c r="GW18" s="17" t="s">
        <v>206</v>
      </c>
      <c r="GX18" s="20">
        <f>(GY18+GZ18+HA18)/I18*100</f>
        <v>0</v>
      </c>
      <c r="GY18" s="98"/>
      <c r="GZ18" s="98"/>
      <c r="HA18" s="98"/>
      <c r="HB18" s="53" t="s">
        <v>194</v>
      </c>
      <c r="HC18" s="19">
        <v>4</v>
      </c>
      <c r="HD18" s="19">
        <v>0.3</v>
      </c>
      <c r="HE18" s="20">
        <f>HC18*HD18</f>
        <v>1.2</v>
      </c>
      <c r="HF18" s="17" t="s">
        <v>206</v>
      </c>
      <c r="HG18" s="20">
        <f>(HH18+HI18+HJ18)/I18*100</f>
        <v>8.2142857142857135</v>
      </c>
      <c r="HH18" s="99">
        <v>204</v>
      </c>
      <c r="HI18" s="99">
        <v>11</v>
      </c>
      <c r="HJ18" s="99">
        <v>15</v>
      </c>
      <c r="HK18" s="55" t="s">
        <v>286</v>
      </c>
      <c r="HL18" s="53" t="s">
        <v>208</v>
      </c>
      <c r="HM18" s="53" t="s">
        <v>208</v>
      </c>
      <c r="HN18" s="53" t="s">
        <v>208</v>
      </c>
      <c r="HO18" s="53" t="s">
        <v>208</v>
      </c>
      <c r="HP18" s="53" t="s">
        <v>208</v>
      </c>
      <c r="HQ18" s="20"/>
      <c r="HR18" s="53"/>
      <c r="HS18" s="53"/>
      <c r="HT18" s="53"/>
      <c r="HU18" s="53"/>
      <c r="HV18" s="53"/>
      <c r="HW18" s="53"/>
      <c r="HX18" s="53"/>
      <c r="HY18" s="53"/>
      <c r="HZ18" s="20"/>
      <c r="IA18" s="53"/>
      <c r="IB18" s="53"/>
      <c r="IC18" s="53"/>
      <c r="ID18" s="53" t="s">
        <v>208</v>
      </c>
      <c r="IE18" s="19" t="s">
        <v>208</v>
      </c>
      <c r="IF18" s="53" t="s">
        <v>208</v>
      </c>
      <c r="IG18" s="53" t="s">
        <v>208</v>
      </c>
      <c r="IH18" s="53" t="s">
        <v>208</v>
      </c>
      <c r="II18" s="20"/>
      <c r="IJ18" s="17"/>
      <c r="IK18" s="18"/>
      <c r="IL18" s="17"/>
      <c r="IM18" s="53"/>
      <c r="IN18" s="53"/>
      <c r="IO18" s="53"/>
      <c r="IP18" s="53"/>
      <c r="IQ18" s="53"/>
      <c r="IR18" s="17"/>
      <c r="IS18" s="53"/>
      <c r="IT18" s="53"/>
      <c r="IU18" s="53"/>
      <c r="IV18" s="55" t="s">
        <v>286</v>
      </c>
      <c r="IW18" s="53"/>
      <c r="IX18" s="53"/>
      <c r="IY18" s="53"/>
      <c r="IZ18" s="53"/>
      <c r="JA18" s="53"/>
      <c r="JB18" s="53"/>
      <c r="JC18" s="17"/>
      <c r="JD18" s="64"/>
      <c r="JE18" s="19"/>
      <c r="JF18" s="20"/>
      <c r="JG18" s="17"/>
      <c r="JH18" s="20"/>
      <c r="JI18" s="53"/>
      <c r="JJ18" s="53"/>
      <c r="JK18" s="53"/>
      <c r="JL18" s="53"/>
      <c r="JM18" s="53"/>
      <c r="JN18" s="53"/>
      <c r="JO18" s="53"/>
      <c r="JP18" s="53"/>
      <c r="JQ18" s="53"/>
      <c r="JR18" s="53"/>
      <c r="JS18" s="53"/>
      <c r="JT18" s="53"/>
      <c r="JU18" s="17" t="s">
        <v>205</v>
      </c>
      <c r="JV18" s="19">
        <v>3</v>
      </c>
      <c r="JW18" s="19">
        <v>0.2</v>
      </c>
      <c r="JX18" s="20">
        <f>JV18*JW18</f>
        <v>0.60000000000000009</v>
      </c>
      <c r="JY18" s="16" t="s">
        <v>206</v>
      </c>
      <c r="JZ18" s="20">
        <f>(KA18+KB18+KC18)/I18*100</f>
        <v>2.4642857142857144</v>
      </c>
      <c r="KA18" s="101">
        <v>2</v>
      </c>
      <c r="KB18" s="101">
        <v>23</v>
      </c>
      <c r="KC18" s="101">
        <v>44</v>
      </c>
      <c r="KD18" s="55" t="s">
        <v>286</v>
      </c>
      <c r="KE18" s="61" t="s">
        <v>194</v>
      </c>
      <c r="KF18" s="19">
        <v>1</v>
      </c>
      <c r="KG18" s="19">
        <v>0.3</v>
      </c>
      <c r="KH18" s="20">
        <f>KF18*KG18</f>
        <v>0.3</v>
      </c>
      <c r="KI18" s="17" t="s">
        <v>206</v>
      </c>
      <c r="KJ18" s="20">
        <f>(KK18+KL18+KM18)/I18*100</f>
        <v>0.17857142857142858</v>
      </c>
      <c r="KK18" s="100"/>
      <c r="KL18" s="100">
        <v>1</v>
      </c>
      <c r="KM18" s="100">
        <v>4</v>
      </c>
      <c r="KN18" s="53"/>
      <c r="KO18" s="53"/>
      <c r="KP18" s="53"/>
      <c r="KQ18" s="53"/>
      <c r="KR18" s="53"/>
      <c r="KS18" s="20"/>
      <c r="KT18" s="53"/>
      <c r="KU18" s="53"/>
      <c r="KV18" s="53"/>
      <c r="KW18" s="53"/>
      <c r="KX18" s="53"/>
      <c r="KY18" s="53"/>
      <c r="KZ18" s="53"/>
      <c r="LA18" s="53"/>
      <c r="LB18" s="20"/>
      <c r="LC18" s="53"/>
      <c r="LD18" s="53"/>
      <c r="LE18" s="53"/>
      <c r="LF18" s="61" t="s">
        <v>205</v>
      </c>
      <c r="LG18" s="19">
        <v>1</v>
      </c>
      <c r="LH18" s="19">
        <v>0.3</v>
      </c>
      <c r="LI18" s="20">
        <f>LG18*LH18</f>
        <v>0.3</v>
      </c>
      <c r="LJ18" s="16" t="s">
        <v>206</v>
      </c>
      <c r="LK18" s="20">
        <f>(LL18+LM18+LN18)/I18*100</f>
        <v>7.1428571428571425E-2</v>
      </c>
      <c r="LL18" s="100"/>
      <c r="LM18" s="100"/>
      <c r="LN18" s="100">
        <v>2</v>
      </c>
      <c r="LO18" s="55" t="s">
        <v>286</v>
      </c>
      <c r="LP18" s="53"/>
      <c r="LQ18" s="53"/>
      <c r="LR18" s="53"/>
      <c r="LS18" s="53"/>
      <c r="LT18" s="53"/>
      <c r="LU18" s="53"/>
      <c r="LV18" s="53"/>
      <c r="LW18" s="53"/>
      <c r="LX18" s="20"/>
      <c r="LY18" s="53"/>
      <c r="LZ18" s="53"/>
      <c r="MA18" s="53"/>
      <c r="MB18" s="53"/>
      <c r="MC18" s="53"/>
      <c r="MD18" s="53"/>
      <c r="ME18" s="53"/>
      <c r="MF18" s="53"/>
      <c r="MG18" s="53"/>
      <c r="MH18" s="17" t="s">
        <v>205</v>
      </c>
      <c r="MI18" s="19">
        <v>3</v>
      </c>
      <c r="MJ18" s="19">
        <v>0.2</v>
      </c>
      <c r="MK18" s="20">
        <f>MI18*MJ18</f>
        <v>0.60000000000000009</v>
      </c>
      <c r="ML18" s="16" t="s">
        <v>206</v>
      </c>
      <c r="MM18" s="20">
        <f>(MN18+MO18+MP18)/I18*100</f>
        <v>0.10714285714285715</v>
      </c>
      <c r="MN18" s="103"/>
      <c r="MO18" s="103">
        <v>3</v>
      </c>
      <c r="MP18" s="103"/>
      <c r="MQ18" s="53"/>
      <c r="MR18" s="53"/>
      <c r="MS18" s="53"/>
      <c r="MT18" s="55" t="s">
        <v>286</v>
      </c>
      <c r="MU18" s="17">
        <v>2</v>
      </c>
      <c r="MV18" s="17">
        <v>2</v>
      </c>
      <c r="MW18" s="17"/>
      <c r="MX18" s="17"/>
      <c r="MY18" s="17">
        <v>3</v>
      </c>
      <c r="MZ18" s="17">
        <v>5</v>
      </c>
      <c r="NA18" s="17">
        <v>3</v>
      </c>
      <c r="NB18" s="17"/>
      <c r="NC18" s="49">
        <f>(MU18*2+MV18-MW18-MX18*2+MY18+MZ18*0.5-NA18*0.5-NB18)/SUM(MU18:NB18)</f>
        <v>0.66666666666666663</v>
      </c>
      <c r="ND18" s="117" t="s">
        <v>223</v>
      </c>
      <c r="NE18" s="34">
        <f>SUM(MU18:MX18)</f>
        <v>4</v>
      </c>
      <c r="NF18" s="16">
        <f>SUM(MY18:NB18)</f>
        <v>11</v>
      </c>
      <c r="NG18" s="16">
        <f>NE18+NF18</f>
        <v>15</v>
      </c>
      <c r="NH18" s="72">
        <v>3</v>
      </c>
      <c r="NI18" s="36">
        <f>NH18/SUM(MU18:NB18)</f>
        <v>0.2</v>
      </c>
      <c r="NJ18" s="68"/>
      <c r="NK18" s="37"/>
      <c r="NL18" s="37"/>
      <c r="NM18" s="37"/>
      <c r="NN18" s="37"/>
      <c r="NO18" s="37"/>
      <c r="NP18" s="37"/>
      <c r="NQ18" s="37"/>
      <c r="NR18" s="37"/>
      <c r="NS18" s="37"/>
      <c r="NT18" s="37"/>
      <c r="NU18" s="37"/>
      <c r="NV18" s="37"/>
      <c r="NW18" s="37"/>
      <c r="NX18" s="37"/>
      <c r="NY18" s="37"/>
      <c r="NZ18" s="37"/>
      <c r="OA18" s="37"/>
      <c r="OB18" s="37"/>
      <c r="OC18" s="73"/>
      <c r="OD18" s="73"/>
      <c r="OE18" s="82"/>
      <c r="OF18" s="73"/>
      <c r="OG18" s="73"/>
      <c r="OH18" s="82"/>
      <c r="OI18" s="82"/>
      <c r="OJ18" s="82"/>
      <c r="OK18" s="82"/>
      <c r="OL18" s="82"/>
      <c r="OM18" s="82"/>
      <c r="ON18" s="82"/>
      <c r="OO18" s="82"/>
      <c r="OP18" s="82"/>
      <c r="OQ18" s="82"/>
      <c r="OR18" s="82"/>
      <c r="OS18" s="57"/>
      <c r="OT18" s="56"/>
      <c r="OU18" s="56"/>
      <c r="OV18" s="56"/>
      <c r="OW18" s="42"/>
      <c r="OX18" s="37"/>
      <c r="OY18" s="37"/>
      <c r="OZ18" s="37"/>
      <c r="PA18" s="37"/>
      <c r="PB18" s="42"/>
      <c r="PC18" s="42"/>
      <c r="PD18" s="42"/>
      <c r="PE18" s="42"/>
      <c r="PF18" s="42"/>
      <c r="PG18" s="42"/>
      <c r="PH18" s="37"/>
      <c r="PI18" s="42"/>
      <c r="PJ18" s="42"/>
      <c r="PK18" s="42"/>
      <c r="PL18" s="42"/>
      <c r="PM18" s="37"/>
      <c r="PN18" s="42"/>
      <c r="PO18" s="42"/>
      <c r="PP18" s="42"/>
      <c r="PQ18" s="42"/>
      <c r="PR18" s="42"/>
      <c r="PS18" s="42"/>
      <c r="PT18" s="37"/>
      <c r="PU18" s="42"/>
      <c r="PV18" s="42"/>
      <c r="PW18" s="74"/>
      <c r="PX18" s="37"/>
      <c r="PY18" s="37"/>
      <c r="PZ18" s="37"/>
      <c r="QA18" s="42"/>
      <c r="QB18" s="42"/>
      <c r="QC18" s="70"/>
      <c r="QD18" s="70"/>
      <c r="QE18" s="70"/>
      <c r="QF18" s="83"/>
      <c r="QG18" s="42"/>
      <c r="QH18" s="42"/>
      <c r="QI18" s="42"/>
      <c r="QJ18" s="37"/>
      <c r="QK18" s="74"/>
      <c r="QL18" s="56"/>
      <c r="QM18" s="56"/>
      <c r="QN18" s="56"/>
      <c r="QO18" s="56"/>
      <c r="QP18" s="56"/>
      <c r="QQ18" s="56"/>
      <c r="QR18" s="56"/>
      <c r="QS18" s="56"/>
      <c r="QT18" s="56"/>
      <c r="QU18" s="56"/>
      <c r="QV18" s="56"/>
      <c r="QW18" s="56"/>
      <c r="QX18" s="56"/>
      <c r="QY18" s="56"/>
      <c r="QZ18" s="56"/>
      <c r="RA18" s="56"/>
      <c r="RB18" s="56"/>
      <c r="RC18" s="56"/>
      <c r="RD18" s="56"/>
      <c r="RE18" s="56"/>
      <c r="RF18" s="56"/>
      <c r="RG18" s="56"/>
      <c r="RH18" s="56"/>
      <c r="RI18" s="56"/>
      <c r="RJ18" s="56"/>
      <c r="RK18" s="56"/>
      <c r="RL18" s="56"/>
      <c r="RM18" s="56"/>
      <c r="RN18" s="56"/>
      <c r="RO18" s="56"/>
      <c r="RP18" s="56"/>
      <c r="RQ18" s="56"/>
      <c r="RR18" s="56"/>
      <c r="RS18" s="56"/>
      <c r="RT18" s="56"/>
      <c r="RU18" s="56"/>
      <c r="RV18" s="56"/>
      <c r="RW18" s="56"/>
      <c r="RX18" s="56"/>
      <c r="RY18" s="56"/>
      <c r="RZ18" s="56"/>
      <c r="SA18" s="56"/>
      <c r="SB18" s="56"/>
      <c r="SC18" s="56"/>
      <c r="SD18" s="58"/>
      <c r="SE18" s="58"/>
      <c r="SF18" s="79"/>
      <c r="SG18" s="79"/>
      <c r="SH18" s="141"/>
      <c r="SI18" s="60"/>
      <c r="SJ18" s="20"/>
      <c r="SK18" s="16"/>
      <c r="SL18" s="16"/>
      <c r="SM18" s="17"/>
      <c r="SN18" s="17"/>
      <c r="SO18" s="17"/>
      <c r="SP18" s="17"/>
      <c r="SQ18" s="17"/>
      <c r="SR18" s="17"/>
    </row>
    <row r="19" spans="1:512" ht="12.75" x14ac:dyDescent="0.2">
      <c r="A19" s="113" t="s">
        <v>241</v>
      </c>
      <c r="B19" s="13" t="s">
        <v>253</v>
      </c>
      <c r="C19" s="55" t="s">
        <v>284</v>
      </c>
      <c r="D19" s="64">
        <v>27.6</v>
      </c>
      <c r="E19" s="37" t="s">
        <v>289</v>
      </c>
      <c r="F19" s="37" t="s">
        <v>290</v>
      </c>
      <c r="G19" s="95">
        <v>44405</v>
      </c>
      <c r="H19" s="57">
        <v>66</v>
      </c>
      <c r="I19" s="57">
        <v>2500</v>
      </c>
      <c r="J19" s="57">
        <v>70</v>
      </c>
      <c r="K19" s="53">
        <v>16</v>
      </c>
      <c r="L19" s="53"/>
      <c r="M19" s="53"/>
      <c r="N19" s="53"/>
      <c r="O19" s="64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5" t="s">
        <v>284</v>
      </c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17" t="s">
        <v>205</v>
      </c>
      <c r="AT19" s="64">
        <v>2</v>
      </c>
      <c r="AU19" s="19">
        <v>0.1</v>
      </c>
      <c r="AV19" s="20">
        <f>AT19*AU19</f>
        <v>0.2</v>
      </c>
      <c r="AW19" s="17" t="s">
        <v>206</v>
      </c>
      <c r="AX19" s="20">
        <f>(AY19+AZ19+BA19+BB19)/I19*100</f>
        <v>0.08</v>
      </c>
      <c r="AY19" s="103">
        <v>1</v>
      </c>
      <c r="AZ19" s="103">
        <v>1</v>
      </c>
      <c r="BA19" s="103"/>
      <c r="BB19" s="17"/>
      <c r="BC19" s="17" t="s">
        <v>207</v>
      </c>
      <c r="BD19" s="20">
        <v>1.25</v>
      </c>
      <c r="BE19" s="19"/>
      <c r="BF19" s="20"/>
      <c r="BG19" s="17">
        <v>1</v>
      </c>
      <c r="BH19" s="20">
        <f>(BI19+BJ19+BK19+BL19)/I19*100</f>
        <v>0</v>
      </c>
      <c r="BI19" s="98"/>
      <c r="BJ19" s="98"/>
      <c r="BK19" s="98"/>
      <c r="BL19" s="53"/>
      <c r="BM19" s="53"/>
      <c r="BN19" s="53"/>
      <c r="BO19" s="53"/>
      <c r="BP19" s="55" t="s">
        <v>284</v>
      </c>
      <c r="BQ19" s="53" t="s">
        <v>208</v>
      </c>
      <c r="BR19" s="27" t="s">
        <v>208</v>
      </c>
      <c r="BS19" s="53" t="s">
        <v>208</v>
      </c>
      <c r="BT19" s="53" t="s">
        <v>208</v>
      </c>
      <c r="BU19" s="53" t="s">
        <v>208</v>
      </c>
      <c r="BV19" s="20"/>
      <c r="BW19" s="17"/>
      <c r="BX19" s="18"/>
      <c r="BY19" s="17"/>
      <c r="BZ19" s="53"/>
      <c r="CA19" s="53"/>
      <c r="CB19" s="53"/>
      <c r="CC19" s="53"/>
      <c r="CD19" s="53"/>
      <c r="CE19" s="17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17" t="s">
        <v>205</v>
      </c>
      <c r="CS19" s="19">
        <v>0.8</v>
      </c>
      <c r="CT19" s="17">
        <v>0.2</v>
      </c>
      <c r="CU19" s="27">
        <f>CS19*CT19</f>
        <v>0.16000000000000003</v>
      </c>
      <c r="CV19" s="17" t="s">
        <v>206</v>
      </c>
      <c r="CW19" s="27">
        <f>(CX19+CY19+CZ19)/I19*100</f>
        <v>0.04</v>
      </c>
      <c r="CX19" s="100"/>
      <c r="CY19" s="100"/>
      <c r="CZ19" s="100">
        <v>1</v>
      </c>
      <c r="DA19" s="55" t="s">
        <v>284</v>
      </c>
      <c r="DB19" s="53"/>
      <c r="DC19" s="53"/>
      <c r="DD19" s="53"/>
      <c r="DE19" s="17" t="s">
        <v>205</v>
      </c>
      <c r="DF19" s="19">
        <v>2.5</v>
      </c>
      <c r="DG19" s="17">
        <v>0.2</v>
      </c>
      <c r="DH19" s="20">
        <f>DF19*DG19</f>
        <v>0.5</v>
      </c>
      <c r="DI19" s="16" t="s">
        <v>206</v>
      </c>
      <c r="DJ19" s="20">
        <f>(DK19+DL19+DM19)/I19*100</f>
        <v>1.8399999999999999</v>
      </c>
      <c r="DK19" s="101">
        <v>24</v>
      </c>
      <c r="DL19" s="101">
        <v>15</v>
      </c>
      <c r="DM19" s="101">
        <v>7</v>
      </c>
      <c r="DN19" s="53"/>
      <c r="DO19" s="53"/>
      <c r="DP19" s="53"/>
      <c r="DQ19" s="53"/>
      <c r="DR19" s="53"/>
      <c r="DS19" s="27"/>
      <c r="DT19" s="53"/>
      <c r="DU19" s="53"/>
      <c r="DV19" s="53"/>
      <c r="DW19" s="17" t="s">
        <v>194</v>
      </c>
      <c r="DX19" s="64">
        <v>1</v>
      </c>
      <c r="DY19" s="17">
        <v>0.2</v>
      </c>
      <c r="DZ19" s="20">
        <f>DX19*DY19</f>
        <v>0.2</v>
      </c>
      <c r="EA19" s="17" t="s">
        <v>206</v>
      </c>
      <c r="EB19" s="20">
        <f>(EC19+ED19+EE19)/I19*100</f>
        <v>1.24</v>
      </c>
      <c r="EC19" s="99">
        <v>7</v>
      </c>
      <c r="ED19" s="99">
        <v>24</v>
      </c>
      <c r="EE19" s="99"/>
      <c r="EF19" s="17" t="s">
        <v>205</v>
      </c>
      <c r="EG19" s="17">
        <v>0.4</v>
      </c>
      <c r="EH19" s="17">
        <v>0.1</v>
      </c>
      <c r="EI19" s="20">
        <f>EG19*EH19</f>
        <v>4.0000000000000008E-2</v>
      </c>
      <c r="EJ19" s="17">
        <v>1</v>
      </c>
      <c r="EK19" s="20">
        <f>(EL19+EM19+EN19)/I19*100</f>
        <v>0.04</v>
      </c>
      <c r="EL19" s="101"/>
      <c r="EM19" s="101">
        <v>1</v>
      </c>
      <c r="EN19" s="101"/>
      <c r="EO19" s="55" t="s">
        <v>284</v>
      </c>
      <c r="EP19" s="16" t="s">
        <v>194</v>
      </c>
      <c r="EQ19" s="19">
        <v>1.6</v>
      </c>
      <c r="ER19" s="17">
        <v>0.2</v>
      </c>
      <c r="ES19" s="20">
        <f>EQ19*ER19</f>
        <v>0.32000000000000006</v>
      </c>
      <c r="ET19" s="16" t="s">
        <v>206</v>
      </c>
      <c r="EU19" s="27">
        <f>(EV19+EW19+EX19)/I19*100</f>
        <v>1.48</v>
      </c>
      <c r="EV19" s="101">
        <v>19</v>
      </c>
      <c r="EW19" s="101">
        <v>16</v>
      </c>
      <c r="EX19" s="101">
        <v>2</v>
      </c>
      <c r="EY19" s="53"/>
      <c r="EZ19" s="53"/>
      <c r="FA19" s="53"/>
      <c r="FB19" s="53"/>
      <c r="FC19" s="53"/>
      <c r="FD19" s="53"/>
      <c r="FE19" s="53"/>
      <c r="FF19" s="53"/>
      <c r="FG19" s="53"/>
      <c r="FH19" s="16" t="s">
        <v>207</v>
      </c>
      <c r="FI19" s="19">
        <v>2</v>
      </c>
      <c r="FJ19" s="17">
        <v>0.1</v>
      </c>
      <c r="FK19" s="20">
        <f>FI19*FJ19</f>
        <v>0.2</v>
      </c>
      <c r="FL19" s="16">
        <v>1</v>
      </c>
      <c r="FM19" s="27">
        <f>(FN19+FO19+FP19)/I19*100</f>
        <v>0.16</v>
      </c>
      <c r="FN19" s="100">
        <v>4</v>
      </c>
      <c r="FO19" s="100"/>
      <c r="FP19" s="100"/>
      <c r="FQ19" s="53"/>
      <c r="FR19" s="53"/>
      <c r="FS19" s="53"/>
      <c r="FT19" s="53"/>
      <c r="FU19" s="53"/>
      <c r="FV19" s="17"/>
      <c r="FW19" s="53"/>
      <c r="FX19" s="53"/>
      <c r="FY19" s="53"/>
      <c r="FZ19" s="55" t="s">
        <v>284</v>
      </c>
      <c r="GA19" s="53"/>
      <c r="GB19" s="53"/>
      <c r="GC19" s="53"/>
      <c r="GD19" s="53"/>
      <c r="GE19" s="53"/>
      <c r="GF19" s="20">
        <f>(GG19+GH19+GI19)/I19*100</f>
        <v>0.04</v>
      </c>
      <c r="GG19" s="17"/>
      <c r="GH19" s="18"/>
      <c r="GI19" s="17">
        <v>1</v>
      </c>
      <c r="GJ19" s="17" t="s">
        <v>205</v>
      </c>
      <c r="GK19" s="19">
        <v>1</v>
      </c>
      <c r="GL19" s="19">
        <v>0.1</v>
      </c>
      <c r="GM19" s="20">
        <f>GK19*GL19</f>
        <v>0.1</v>
      </c>
      <c r="GN19" s="17" t="s">
        <v>206</v>
      </c>
      <c r="GO19" s="20">
        <f>(GP19+GQ19+GR19)/I19*100</f>
        <v>0.48</v>
      </c>
      <c r="GP19" s="101">
        <v>5</v>
      </c>
      <c r="GQ19" s="101">
        <v>3</v>
      </c>
      <c r="GR19" s="101">
        <v>4</v>
      </c>
      <c r="GS19" s="17" t="s">
        <v>205</v>
      </c>
      <c r="GT19" s="19">
        <v>3</v>
      </c>
      <c r="GU19" s="19">
        <v>0.1</v>
      </c>
      <c r="GV19" s="20">
        <f>GT19*GU19</f>
        <v>0.30000000000000004</v>
      </c>
      <c r="GW19" s="17" t="s">
        <v>206</v>
      </c>
      <c r="GX19" s="20">
        <f>(GY19+GZ19+HA19)/I19*100</f>
        <v>0.32</v>
      </c>
      <c r="GY19" s="101">
        <v>2</v>
      </c>
      <c r="GZ19" s="101">
        <v>4</v>
      </c>
      <c r="HA19" s="101">
        <v>2</v>
      </c>
      <c r="HB19" s="53" t="s">
        <v>194</v>
      </c>
      <c r="HC19" s="19">
        <v>4</v>
      </c>
      <c r="HD19" s="19">
        <v>0.2</v>
      </c>
      <c r="HE19" s="20">
        <f>HC19*HD19</f>
        <v>0.8</v>
      </c>
      <c r="HF19" s="17" t="s">
        <v>206</v>
      </c>
      <c r="HG19" s="20">
        <f>(HH19+HI19+HJ19)/I19*100</f>
        <v>2.52</v>
      </c>
      <c r="HH19" s="99">
        <v>31</v>
      </c>
      <c r="HI19" s="99">
        <v>22</v>
      </c>
      <c r="HJ19" s="99">
        <v>10</v>
      </c>
      <c r="HK19" s="55" t="s">
        <v>284</v>
      </c>
      <c r="HL19" s="53" t="s">
        <v>208</v>
      </c>
      <c r="HM19" s="53" t="s">
        <v>208</v>
      </c>
      <c r="HN19" s="53" t="s">
        <v>208</v>
      </c>
      <c r="HO19" s="53" t="s">
        <v>208</v>
      </c>
      <c r="HP19" s="53" t="s">
        <v>208</v>
      </c>
      <c r="HQ19" s="20"/>
      <c r="HR19" s="53"/>
      <c r="HS19" s="53"/>
      <c r="HT19" s="53"/>
      <c r="HU19" s="53"/>
      <c r="HV19" s="53"/>
      <c r="HW19" s="53"/>
      <c r="HX19" s="53"/>
      <c r="HY19" s="53"/>
      <c r="HZ19" s="20"/>
      <c r="IA19" s="53"/>
      <c r="IB19" s="53"/>
      <c r="IC19" s="53"/>
      <c r="ID19" s="53" t="s">
        <v>208</v>
      </c>
      <c r="IE19" s="19" t="s">
        <v>208</v>
      </c>
      <c r="IF19" s="53" t="s">
        <v>208</v>
      </c>
      <c r="IG19" s="53" t="s">
        <v>208</v>
      </c>
      <c r="IH19" s="53" t="s">
        <v>208</v>
      </c>
      <c r="II19" s="20"/>
      <c r="IJ19" s="17"/>
      <c r="IK19" s="18"/>
      <c r="IL19" s="17"/>
      <c r="IM19" s="53"/>
      <c r="IN19" s="53"/>
      <c r="IO19" s="53"/>
      <c r="IP19" s="53"/>
      <c r="IQ19" s="53"/>
      <c r="IR19" s="17"/>
      <c r="IS19" s="53"/>
      <c r="IT19" s="53"/>
      <c r="IU19" s="53"/>
      <c r="IV19" s="55" t="s">
        <v>284</v>
      </c>
      <c r="IW19" s="53"/>
      <c r="IX19" s="53"/>
      <c r="IY19" s="53"/>
      <c r="IZ19" s="53"/>
      <c r="JA19" s="53"/>
      <c r="JB19" s="53"/>
      <c r="JC19" s="17" t="s">
        <v>207</v>
      </c>
      <c r="JD19" s="64">
        <v>0.5</v>
      </c>
      <c r="JE19" s="20">
        <v>0.1</v>
      </c>
      <c r="JF19" s="20">
        <f>JD19*JE19</f>
        <v>0.05</v>
      </c>
      <c r="JG19" s="16">
        <v>1</v>
      </c>
      <c r="JH19" s="20">
        <f>(JI19+JJ19+JK19)/I19*100</f>
        <v>0.04</v>
      </c>
      <c r="JI19" s="100"/>
      <c r="JJ19" s="100"/>
      <c r="JK19" s="100">
        <v>1</v>
      </c>
      <c r="JL19" s="53"/>
      <c r="JM19" s="53"/>
      <c r="JN19" s="53"/>
      <c r="JO19" s="53"/>
      <c r="JP19" s="53"/>
      <c r="JQ19" s="53"/>
      <c r="JR19" s="53"/>
      <c r="JS19" s="53"/>
      <c r="JT19" s="53"/>
      <c r="JU19" s="17" t="s">
        <v>205</v>
      </c>
      <c r="JV19" s="19">
        <v>3</v>
      </c>
      <c r="JW19" s="19">
        <v>0.2</v>
      </c>
      <c r="JX19" s="20">
        <f>JV19*JW19</f>
        <v>0.60000000000000009</v>
      </c>
      <c r="JY19" s="16" t="s">
        <v>206</v>
      </c>
      <c r="JZ19" s="20">
        <f>(KA19+KB19+KC19)/I19*100</f>
        <v>1.48</v>
      </c>
      <c r="KA19" s="101">
        <v>1</v>
      </c>
      <c r="KB19" s="101">
        <v>25</v>
      </c>
      <c r="KC19" s="101">
        <v>11</v>
      </c>
      <c r="KD19" s="55" t="s">
        <v>284</v>
      </c>
      <c r="KE19" s="61" t="s">
        <v>194</v>
      </c>
      <c r="KF19" s="19">
        <v>1</v>
      </c>
      <c r="KG19" s="19">
        <v>0.2</v>
      </c>
      <c r="KH19" s="20">
        <f>KF19*KG19</f>
        <v>0.2</v>
      </c>
      <c r="KI19" s="17" t="s">
        <v>206</v>
      </c>
      <c r="KJ19" s="20">
        <f>(KK19+KL19+KM19)/I19*100</f>
        <v>0.04</v>
      </c>
      <c r="KK19" s="100"/>
      <c r="KL19" s="100"/>
      <c r="KM19" s="100">
        <v>1</v>
      </c>
      <c r="KN19" s="53"/>
      <c r="KO19" s="53"/>
      <c r="KP19" s="53"/>
      <c r="KQ19" s="53"/>
      <c r="KR19" s="53"/>
      <c r="KS19" s="20"/>
      <c r="KT19" s="53"/>
      <c r="KU19" s="53"/>
      <c r="KV19" s="53"/>
      <c r="KW19" s="53"/>
      <c r="KX19" s="53"/>
      <c r="KY19" s="53"/>
      <c r="KZ19" s="53"/>
      <c r="LA19" s="53"/>
      <c r="LB19" s="20"/>
      <c r="LC19" s="53"/>
      <c r="LD19" s="53"/>
      <c r="LE19" s="53"/>
      <c r="LF19" s="61" t="s">
        <v>205</v>
      </c>
      <c r="LG19" s="19">
        <v>1</v>
      </c>
      <c r="LH19" s="19">
        <v>0.2</v>
      </c>
      <c r="LI19" s="20">
        <f>LG19*LH19</f>
        <v>0.2</v>
      </c>
      <c r="LJ19" s="16" t="s">
        <v>206</v>
      </c>
      <c r="LK19" s="20">
        <f>(LL19+LM19+LN19)/I19*100</f>
        <v>0.16</v>
      </c>
      <c r="LL19" s="100"/>
      <c r="LM19" s="100"/>
      <c r="LN19" s="100">
        <v>4</v>
      </c>
      <c r="LO19" s="55" t="s">
        <v>284</v>
      </c>
      <c r="LP19" s="53"/>
      <c r="LQ19" s="53"/>
      <c r="LR19" s="53"/>
      <c r="LS19" s="17" t="s">
        <v>205</v>
      </c>
      <c r="LT19" s="17">
        <v>0.5</v>
      </c>
      <c r="LU19" s="17"/>
      <c r="LV19" s="17"/>
      <c r="LW19" s="17">
        <v>1</v>
      </c>
      <c r="LX19" s="20">
        <f>(LY19+LZ19+MA19)/I19*100</f>
        <v>0</v>
      </c>
      <c r="LY19" s="25"/>
      <c r="LZ19" s="26"/>
      <c r="MA19" s="25"/>
      <c r="MB19" s="53"/>
      <c r="MC19" s="53"/>
      <c r="MD19" s="53"/>
      <c r="ME19" s="53"/>
      <c r="MF19" s="53"/>
      <c r="MG19" s="53"/>
      <c r="MH19" s="17" t="s">
        <v>205</v>
      </c>
      <c r="MI19" s="19">
        <v>3</v>
      </c>
      <c r="MJ19" s="19">
        <v>0.1</v>
      </c>
      <c r="MK19" s="20">
        <f>MI19*MJ19</f>
        <v>0.30000000000000004</v>
      </c>
      <c r="ML19" s="16" t="s">
        <v>206</v>
      </c>
      <c r="MM19" s="20">
        <f>(MN19+MO19+MP19)/I19*100</f>
        <v>0.04</v>
      </c>
      <c r="MN19" s="103"/>
      <c r="MO19" s="103">
        <v>1</v>
      </c>
      <c r="MP19" s="103"/>
      <c r="MQ19" s="53"/>
      <c r="MR19" s="53"/>
      <c r="MS19" s="53"/>
      <c r="MT19" s="55" t="s">
        <v>284</v>
      </c>
      <c r="MU19" s="17">
        <v>2</v>
      </c>
      <c r="MV19" s="17">
        <v>2</v>
      </c>
      <c r="MW19" s="17"/>
      <c r="MX19" s="17"/>
      <c r="MY19" s="17">
        <v>6</v>
      </c>
      <c r="MZ19" s="17">
        <v>5</v>
      </c>
      <c r="NA19" s="17">
        <v>2</v>
      </c>
      <c r="NB19" s="17"/>
      <c r="NC19" s="47">
        <f>(MU19*2+MV19-MW19-MX19*2+MY19+MZ19*0.5-NA19*0.5-NB19)/SUM(MU19:NB19)</f>
        <v>0.79411764705882348</v>
      </c>
      <c r="ND19" s="119" t="s">
        <v>219</v>
      </c>
      <c r="NE19" s="34">
        <f>SUM(MU19:MX19)</f>
        <v>4</v>
      </c>
      <c r="NF19" s="16">
        <f>SUM(MY19:NB19)</f>
        <v>13</v>
      </c>
      <c r="NG19" s="16">
        <f>NE19+NF19</f>
        <v>17</v>
      </c>
      <c r="NH19" s="72">
        <v>3</v>
      </c>
      <c r="NI19" s="36">
        <f>NH19/SUM(MU19:NB19)</f>
        <v>0.17647058823529413</v>
      </c>
      <c r="NJ19" s="68"/>
      <c r="NK19" s="37"/>
      <c r="NL19" s="37"/>
      <c r="NM19" s="37"/>
      <c r="NN19" s="37"/>
      <c r="NO19" s="37"/>
      <c r="NP19" s="37"/>
      <c r="NQ19" s="37"/>
      <c r="NR19" s="37"/>
      <c r="NS19" s="37"/>
      <c r="NT19" s="37"/>
      <c r="NU19" s="37"/>
      <c r="NV19" s="37"/>
      <c r="NW19" s="37"/>
      <c r="NX19" s="37"/>
      <c r="NY19" s="37"/>
      <c r="NZ19" s="37"/>
      <c r="OA19" s="37"/>
      <c r="OB19" s="37"/>
      <c r="OC19" s="73"/>
      <c r="OD19" s="73"/>
      <c r="OE19" s="82"/>
      <c r="OF19" s="73"/>
      <c r="OG19" s="73"/>
      <c r="OH19" s="82"/>
      <c r="OI19" s="82"/>
      <c r="OJ19" s="82"/>
      <c r="OK19" s="82"/>
      <c r="OL19" s="82"/>
      <c r="OM19" s="82"/>
      <c r="ON19" s="82"/>
      <c r="OO19" s="82"/>
      <c r="OP19" s="82"/>
      <c r="OQ19" s="82"/>
      <c r="OR19" s="82"/>
      <c r="OS19" s="57"/>
      <c r="OT19" s="56"/>
      <c r="OU19" s="56"/>
      <c r="OV19" s="56"/>
      <c r="OW19" s="42"/>
      <c r="OX19" s="37"/>
      <c r="OY19" s="37"/>
      <c r="OZ19" s="37"/>
      <c r="PA19" s="37"/>
      <c r="PB19" s="42"/>
      <c r="PC19" s="42"/>
      <c r="PD19" s="42"/>
      <c r="PE19" s="42"/>
      <c r="PF19" s="42"/>
      <c r="PG19" s="42"/>
      <c r="PH19" s="37"/>
      <c r="PI19" s="42"/>
      <c r="PJ19" s="42"/>
      <c r="PK19" s="42"/>
      <c r="PL19" s="42"/>
      <c r="PM19" s="37"/>
      <c r="PN19" s="42"/>
      <c r="PO19" s="42"/>
      <c r="PP19" s="42"/>
      <c r="PQ19" s="42"/>
      <c r="PR19" s="42"/>
      <c r="PS19" s="42"/>
      <c r="PT19" s="37"/>
      <c r="PU19" s="42"/>
      <c r="PV19" s="42"/>
      <c r="PW19" s="74"/>
      <c r="PX19" s="37"/>
      <c r="PY19" s="37"/>
      <c r="PZ19" s="37"/>
      <c r="QA19" s="42"/>
      <c r="QB19" s="42"/>
      <c r="QC19" s="70"/>
      <c r="QD19" s="70"/>
      <c r="QE19" s="70"/>
      <c r="QF19" s="83"/>
      <c r="QG19" s="42"/>
      <c r="QH19" s="42"/>
      <c r="QI19" s="42"/>
      <c r="QJ19" s="37"/>
      <c r="QK19" s="74"/>
      <c r="QL19" s="56"/>
      <c r="QM19" s="56"/>
      <c r="QN19" s="56"/>
      <c r="QO19" s="56"/>
      <c r="QP19" s="56"/>
      <c r="QQ19" s="56"/>
      <c r="QR19" s="56"/>
      <c r="QS19" s="56"/>
      <c r="QT19" s="56"/>
      <c r="QU19" s="56"/>
      <c r="QV19" s="56"/>
      <c r="QW19" s="56"/>
      <c r="QX19" s="56"/>
      <c r="QY19" s="56"/>
      <c r="QZ19" s="56"/>
      <c r="RA19" s="56"/>
      <c r="RB19" s="56"/>
      <c r="RC19" s="56"/>
      <c r="RD19" s="56"/>
      <c r="RE19" s="56"/>
      <c r="RF19" s="56"/>
      <c r="RG19" s="56"/>
      <c r="RH19" s="56"/>
      <c r="RI19" s="56"/>
      <c r="RJ19" s="56"/>
      <c r="RK19" s="56"/>
      <c r="RL19" s="56"/>
      <c r="RM19" s="56"/>
      <c r="RN19" s="56"/>
      <c r="RO19" s="56"/>
      <c r="RP19" s="56"/>
      <c r="RQ19" s="56"/>
      <c r="RR19" s="56"/>
      <c r="RS19" s="56"/>
      <c r="RT19" s="56"/>
      <c r="RU19" s="56"/>
      <c r="RV19" s="56"/>
      <c r="RW19" s="56"/>
      <c r="RX19" s="56"/>
      <c r="RY19" s="56"/>
      <c r="RZ19" s="56"/>
      <c r="SA19" s="56"/>
      <c r="SB19" s="56"/>
      <c r="SC19" s="56"/>
      <c r="SD19" s="58"/>
      <c r="SE19" s="58"/>
      <c r="SF19" s="79"/>
      <c r="SG19" s="79"/>
      <c r="SH19" s="141"/>
      <c r="SI19" s="60"/>
      <c r="SJ19" s="20"/>
      <c r="SK19" s="16"/>
      <c r="SL19" s="16"/>
      <c r="SM19" s="17"/>
      <c r="SN19" s="17"/>
      <c r="SO19" s="17"/>
      <c r="SP19" s="17"/>
      <c r="SQ19" s="17"/>
      <c r="SR19" s="17"/>
    </row>
    <row r="20" spans="1:512" ht="12.75" x14ac:dyDescent="0.2">
      <c r="A20" s="113" t="s">
        <v>241</v>
      </c>
      <c r="B20" s="13" t="s">
        <v>253</v>
      </c>
      <c r="C20" s="55" t="s">
        <v>269</v>
      </c>
      <c r="D20" s="17">
        <v>15.2</v>
      </c>
      <c r="E20" s="37" t="s">
        <v>291</v>
      </c>
      <c r="F20" s="66" t="s">
        <v>292</v>
      </c>
      <c r="G20" s="95">
        <v>44405</v>
      </c>
      <c r="H20" s="57">
        <v>68</v>
      </c>
      <c r="I20" s="57">
        <v>2700</v>
      </c>
      <c r="J20" s="57">
        <v>90</v>
      </c>
      <c r="K20" s="53">
        <v>12</v>
      </c>
      <c r="L20" s="53">
        <v>8</v>
      </c>
      <c r="M20" s="53" t="s">
        <v>207</v>
      </c>
      <c r="N20" s="53">
        <v>12</v>
      </c>
      <c r="O20" s="64">
        <v>0.2</v>
      </c>
      <c r="P20" s="16">
        <f>N20*O20</f>
        <v>2.4000000000000004</v>
      </c>
      <c r="Q20" s="16">
        <v>1</v>
      </c>
      <c r="R20" s="27">
        <f>(S20+T20+U20)/L20*100</f>
        <v>100</v>
      </c>
      <c r="S20" s="101">
        <v>1</v>
      </c>
      <c r="T20" s="101">
        <v>2</v>
      </c>
      <c r="U20" s="101">
        <v>5</v>
      </c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5" t="s">
        <v>269</v>
      </c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17" t="s">
        <v>205</v>
      </c>
      <c r="AT20" s="64">
        <v>2</v>
      </c>
      <c r="AU20" s="19"/>
      <c r="AV20" s="20"/>
      <c r="AW20" s="17" t="s">
        <v>206</v>
      </c>
      <c r="AX20" s="20">
        <f>(AY20+AZ20+BA20+BB20)/I20*100</f>
        <v>0</v>
      </c>
      <c r="AY20" s="102"/>
      <c r="AZ20" s="102"/>
      <c r="BA20" s="102"/>
      <c r="BB20" s="17"/>
      <c r="BC20" s="17" t="s">
        <v>207</v>
      </c>
      <c r="BD20" s="20">
        <v>1.25</v>
      </c>
      <c r="BE20" s="19"/>
      <c r="BF20" s="20"/>
      <c r="BG20" s="17">
        <v>1</v>
      </c>
      <c r="BH20" s="20">
        <f>(BI20+BJ20+BK20+BL20)/I20*100</f>
        <v>0</v>
      </c>
      <c r="BI20" s="98"/>
      <c r="BJ20" s="98"/>
      <c r="BK20" s="98"/>
      <c r="BL20" s="53"/>
      <c r="BM20" s="53"/>
      <c r="BN20" s="53"/>
      <c r="BO20" s="53"/>
      <c r="BP20" s="55" t="s">
        <v>269</v>
      </c>
      <c r="BQ20" s="53" t="s">
        <v>208</v>
      </c>
      <c r="BR20" s="27" t="s">
        <v>208</v>
      </c>
      <c r="BS20" s="53" t="s">
        <v>208</v>
      </c>
      <c r="BT20" s="53" t="s">
        <v>208</v>
      </c>
      <c r="BU20" s="53" t="s">
        <v>208</v>
      </c>
      <c r="BV20" s="27"/>
      <c r="BW20" s="53"/>
      <c r="BX20" s="53"/>
      <c r="BY20" s="53"/>
      <c r="BZ20" s="53"/>
      <c r="CA20" s="53"/>
      <c r="CB20" s="53"/>
      <c r="CC20" s="53"/>
      <c r="CD20" s="53"/>
      <c r="CE20" s="17"/>
      <c r="CF20" s="53"/>
      <c r="CG20" s="53"/>
      <c r="CH20" s="53"/>
      <c r="CI20" s="53" t="s">
        <v>208</v>
      </c>
      <c r="CJ20" s="53" t="s">
        <v>208</v>
      </c>
      <c r="CK20" s="53" t="s">
        <v>208</v>
      </c>
      <c r="CL20" s="53" t="s">
        <v>208</v>
      </c>
      <c r="CM20" s="53" t="s">
        <v>208</v>
      </c>
      <c r="CN20" s="53"/>
      <c r="CO20" s="53"/>
      <c r="CP20" s="53"/>
      <c r="CQ20" s="53"/>
      <c r="CR20" s="17" t="s">
        <v>205</v>
      </c>
      <c r="CS20" s="19">
        <v>0.8</v>
      </c>
      <c r="CT20" s="17">
        <v>0.3</v>
      </c>
      <c r="CU20" s="27">
        <f>CS20*CT20</f>
        <v>0.24</v>
      </c>
      <c r="CV20" s="17" t="s">
        <v>206</v>
      </c>
      <c r="CW20" s="27">
        <f>(CX20+CY20+CZ20)/I20*100</f>
        <v>3.7037037037037035E-2</v>
      </c>
      <c r="CX20" s="100"/>
      <c r="CY20" s="100"/>
      <c r="CZ20" s="100">
        <v>1</v>
      </c>
      <c r="DA20" s="55" t="s">
        <v>269</v>
      </c>
      <c r="DB20" s="53"/>
      <c r="DC20" s="53"/>
      <c r="DD20" s="53"/>
      <c r="DE20" s="17" t="s">
        <v>205</v>
      </c>
      <c r="DF20" s="19">
        <v>2.5</v>
      </c>
      <c r="DG20" s="17">
        <v>0.2</v>
      </c>
      <c r="DH20" s="20">
        <f>DF20*DG20</f>
        <v>0.5</v>
      </c>
      <c r="DI20" s="16" t="s">
        <v>206</v>
      </c>
      <c r="DJ20" s="20">
        <f>(DK20+DL20+DM20)/I20*100</f>
        <v>15.814814814814815</v>
      </c>
      <c r="DK20" s="101">
        <v>378</v>
      </c>
      <c r="DL20" s="101">
        <v>9</v>
      </c>
      <c r="DM20" s="101">
        <v>40</v>
      </c>
      <c r="DN20" s="53"/>
      <c r="DO20" s="53"/>
      <c r="DP20" s="53"/>
      <c r="DQ20" s="53"/>
      <c r="DR20" s="53"/>
      <c r="DS20" s="27"/>
      <c r="DT20" s="53"/>
      <c r="DU20" s="53"/>
      <c r="DV20" s="53"/>
      <c r="DW20" s="17" t="s">
        <v>194</v>
      </c>
      <c r="DX20" s="64">
        <v>1</v>
      </c>
      <c r="DY20" s="17">
        <v>0.2</v>
      </c>
      <c r="DZ20" s="20">
        <f>DX20*DY20</f>
        <v>0.2</v>
      </c>
      <c r="EA20" s="17" t="s">
        <v>206</v>
      </c>
      <c r="EB20" s="20">
        <f>(EC20+ED20+EE20)/I20*100</f>
        <v>1.1481481481481481</v>
      </c>
      <c r="EC20" s="99">
        <v>26</v>
      </c>
      <c r="ED20" s="99">
        <v>5</v>
      </c>
      <c r="EE20" s="99"/>
      <c r="EF20" s="17" t="s">
        <v>205</v>
      </c>
      <c r="EG20" s="17">
        <v>0.4</v>
      </c>
      <c r="EH20" s="17"/>
      <c r="EI20" s="17"/>
      <c r="EJ20" s="17">
        <v>1</v>
      </c>
      <c r="EK20" s="20">
        <f>(EL20+EM20+EN20)/I20*100</f>
        <v>0</v>
      </c>
      <c r="EL20" s="25"/>
      <c r="EM20" s="26"/>
      <c r="EN20" s="25"/>
      <c r="EO20" s="55" t="s">
        <v>269</v>
      </c>
      <c r="EP20" s="16" t="s">
        <v>194</v>
      </c>
      <c r="EQ20" s="19">
        <v>1.6</v>
      </c>
      <c r="ER20" s="17">
        <v>0.2</v>
      </c>
      <c r="ES20" s="20">
        <f>EQ20*ER20</f>
        <v>0.32000000000000006</v>
      </c>
      <c r="ET20" s="16" t="s">
        <v>206</v>
      </c>
      <c r="EU20" s="27">
        <f>(EV20+EW20+EX20)/I20*100</f>
        <v>0.66666666666666674</v>
      </c>
      <c r="EV20" s="101">
        <v>5</v>
      </c>
      <c r="EW20" s="101">
        <v>6</v>
      </c>
      <c r="EX20" s="101">
        <v>7</v>
      </c>
      <c r="EY20" s="53"/>
      <c r="EZ20" s="53"/>
      <c r="FA20" s="53"/>
      <c r="FB20" s="53"/>
      <c r="FC20" s="53"/>
      <c r="FD20" s="53"/>
      <c r="FE20" s="53"/>
      <c r="FF20" s="53"/>
      <c r="FG20" s="53"/>
      <c r="FH20" s="16" t="s">
        <v>207</v>
      </c>
      <c r="FI20" s="19">
        <v>2</v>
      </c>
      <c r="FJ20" s="17">
        <v>0.1</v>
      </c>
      <c r="FK20" s="20">
        <f>FI20*FJ20</f>
        <v>0.2</v>
      </c>
      <c r="FL20" s="16">
        <v>1</v>
      </c>
      <c r="FM20" s="27">
        <f>(FN20+FO20+FP20)/I20*100</f>
        <v>0.1851851851851852</v>
      </c>
      <c r="FN20" s="100">
        <v>5</v>
      </c>
      <c r="FO20" s="100"/>
      <c r="FP20" s="100"/>
      <c r="FQ20" s="53"/>
      <c r="FR20" s="53"/>
      <c r="FS20" s="53"/>
      <c r="FT20" s="53"/>
      <c r="FU20" s="53"/>
      <c r="FV20" s="17"/>
      <c r="FW20" s="53"/>
      <c r="FX20" s="53"/>
      <c r="FY20" s="53"/>
      <c r="FZ20" s="55" t="s">
        <v>269</v>
      </c>
      <c r="GA20" s="53"/>
      <c r="GB20" s="53"/>
      <c r="GC20" s="53"/>
      <c r="GD20" s="53"/>
      <c r="GE20" s="53"/>
      <c r="GF20" s="20"/>
      <c r="GG20" s="53"/>
      <c r="GH20" s="53"/>
      <c r="GI20" s="53"/>
      <c r="GJ20" s="17" t="s">
        <v>205</v>
      </c>
      <c r="GK20" s="19">
        <v>1</v>
      </c>
      <c r="GL20" s="19">
        <v>0.3</v>
      </c>
      <c r="GM20" s="20">
        <f>GK20*GL20</f>
        <v>0.3</v>
      </c>
      <c r="GN20" s="17" t="s">
        <v>206</v>
      </c>
      <c r="GO20" s="20">
        <f>(GP20+GQ20+GR20)/I20*100</f>
        <v>0.92592592592592582</v>
      </c>
      <c r="GP20" s="101">
        <v>3</v>
      </c>
      <c r="GQ20" s="101">
        <v>11</v>
      </c>
      <c r="GR20" s="101">
        <v>11</v>
      </c>
      <c r="GS20" s="17" t="s">
        <v>205</v>
      </c>
      <c r="GT20" s="19">
        <v>3</v>
      </c>
      <c r="GU20" s="19">
        <v>0.1</v>
      </c>
      <c r="GV20" s="20">
        <f>GT20*GU20</f>
        <v>0.30000000000000004</v>
      </c>
      <c r="GW20" s="17" t="s">
        <v>206</v>
      </c>
      <c r="GX20" s="20">
        <f>(GY20+GZ20+HA20)/I20*100</f>
        <v>0.1851851851851852</v>
      </c>
      <c r="GY20" s="100"/>
      <c r="GZ20" s="100">
        <v>1</v>
      </c>
      <c r="HA20" s="100">
        <v>4</v>
      </c>
      <c r="HB20" s="53" t="s">
        <v>205</v>
      </c>
      <c r="HC20" s="19">
        <v>2</v>
      </c>
      <c r="HD20" s="19"/>
      <c r="HE20" s="20"/>
      <c r="HF20" s="17" t="s">
        <v>206</v>
      </c>
      <c r="HG20" s="20">
        <f>(HH20+HI20+HJ20)/I20*100</f>
        <v>0</v>
      </c>
      <c r="HH20" s="102"/>
      <c r="HI20" s="102"/>
      <c r="HJ20" s="102"/>
      <c r="HK20" s="55" t="s">
        <v>269</v>
      </c>
      <c r="HL20" s="17" t="s">
        <v>205</v>
      </c>
      <c r="HM20" s="19">
        <v>0.4</v>
      </c>
      <c r="HN20" s="19"/>
      <c r="HO20" s="20"/>
      <c r="HP20" s="17">
        <v>1</v>
      </c>
      <c r="HQ20" s="20">
        <f>(HR20+HS20+HT20)/I20*100</f>
        <v>0</v>
      </c>
      <c r="HR20" s="98"/>
      <c r="HS20" s="98"/>
      <c r="HT20" s="98"/>
      <c r="HU20" s="53"/>
      <c r="HV20" s="53"/>
      <c r="HW20" s="53"/>
      <c r="HX20" s="53"/>
      <c r="HY20" s="53"/>
      <c r="HZ20" s="20"/>
      <c r="IA20" s="53"/>
      <c r="IB20" s="53"/>
      <c r="IC20" s="53"/>
      <c r="ID20" s="53" t="s">
        <v>194</v>
      </c>
      <c r="IE20" s="19">
        <v>1</v>
      </c>
      <c r="IF20" s="53"/>
      <c r="IG20" s="53"/>
      <c r="IH20" s="53">
        <v>1</v>
      </c>
      <c r="II20" s="20">
        <f>(IJ20+IK20+IL20)/I20*100</f>
        <v>0</v>
      </c>
      <c r="IJ20" s="109"/>
      <c r="IK20" s="109"/>
      <c r="IL20" s="109"/>
      <c r="IM20" s="53"/>
      <c r="IN20" s="53"/>
      <c r="IO20" s="53"/>
      <c r="IP20" s="53"/>
      <c r="IQ20" s="53"/>
      <c r="IR20" s="20">
        <f>(IS20+IT20+IU20)/I20*100</f>
        <v>7.407407407407407E-2</v>
      </c>
      <c r="IS20" s="53">
        <v>2</v>
      </c>
      <c r="IT20" s="53"/>
      <c r="IU20" s="53"/>
      <c r="IV20" s="55" t="s">
        <v>269</v>
      </c>
      <c r="IW20" s="53"/>
      <c r="IX20" s="53"/>
      <c r="IY20" s="53"/>
      <c r="IZ20" s="53"/>
      <c r="JA20" s="53"/>
      <c r="JB20" s="53"/>
      <c r="JC20" s="17" t="s">
        <v>205</v>
      </c>
      <c r="JD20" s="64">
        <v>1</v>
      </c>
      <c r="JE20" s="19"/>
      <c r="JF20" s="20"/>
      <c r="JG20" s="17" t="s">
        <v>206</v>
      </c>
      <c r="JH20" s="20">
        <f>(JI20+JJ20+JK20)/I20*100</f>
        <v>0</v>
      </c>
      <c r="JI20" s="98"/>
      <c r="JJ20" s="98"/>
      <c r="JK20" s="98"/>
      <c r="JL20" s="53"/>
      <c r="JM20" s="53"/>
      <c r="JN20" s="53"/>
      <c r="JO20" s="53"/>
      <c r="JP20" s="53"/>
      <c r="JQ20" s="53"/>
      <c r="JR20" s="53"/>
      <c r="JS20" s="53"/>
      <c r="JT20" s="53"/>
      <c r="JU20" s="17" t="s">
        <v>205</v>
      </c>
      <c r="JV20" s="19">
        <v>3</v>
      </c>
      <c r="JW20" s="19">
        <v>0.2</v>
      </c>
      <c r="JX20" s="20">
        <f>JV20*JW20</f>
        <v>0.60000000000000009</v>
      </c>
      <c r="JY20" s="16" t="s">
        <v>206</v>
      </c>
      <c r="JZ20" s="20">
        <f>(KA20+KB20+KC20)/I20*100</f>
        <v>1.7037037037037037</v>
      </c>
      <c r="KA20" s="101">
        <v>6</v>
      </c>
      <c r="KB20" s="101">
        <v>28</v>
      </c>
      <c r="KC20" s="101">
        <v>12</v>
      </c>
      <c r="KD20" s="55" t="s">
        <v>269</v>
      </c>
      <c r="KE20" s="61" t="s">
        <v>194</v>
      </c>
      <c r="KF20" s="19">
        <v>1</v>
      </c>
      <c r="KG20" s="19"/>
      <c r="KH20" s="20"/>
      <c r="KI20" s="17" t="s">
        <v>206</v>
      </c>
      <c r="KJ20" s="20">
        <f>(KK20+KL20+KM20)/I20*100</f>
        <v>0</v>
      </c>
      <c r="KK20" s="98"/>
      <c r="KL20" s="98"/>
      <c r="KM20" s="98"/>
      <c r="KN20" s="61" t="s">
        <v>207</v>
      </c>
      <c r="KO20" s="19">
        <v>0.5</v>
      </c>
      <c r="KP20" s="19">
        <v>0.1</v>
      </c>
      <c r="KQ20" s="20">
        <f>KO20*KP20</f>
        <v>0.05</v>
      </c>
      <c r="KR20" s="17">
        <v>1</v>
      </c>
      <c r="KS20" s="20">
        <f>(KT20+KU20+KV20)/I20*100</f>
        <v>0.1851851851851852</v>
      </c>
      <c r="KT20" s="101">
        <v>5</v>
      </c>
      <c r="KU20" s="101"/>
      <c r="KV20" s="101"/>
      <c r="KW20" s="17" t="s">
        <v>207</v>
      </c>
      <c r="KX20" s="19">
        <v>1</v>
      </c>
      <c r="KY20" s="19"/>
      <c r="KZ20" s="20"/>
      <c r="LA20" s="16">
        <v>1</v>
      </c>
      <c r="LB20" s="20">
        <f>(LC20+LD20+LE20)/I20*100</f>
        <v>0</v>
      </c>
      <c r="LC20" s="25"/>
      <c r="LD20" s="26"/>
      <c r="LE20" s="25"/>
      <c r="LF20" s="61" t="s">
        <v>205</v>
      </c>
      <c r="LG20" s="19">
        <v>1</v>
      </c>
      <c r="LH20" s="19">
        <v>0.3</v>
      </c>
      <c r="LI20" s="20">
        <f>LG20*LH20</f>
        <v>0.3</v>
      </c>
      <c r="LJ20" s="16" t="s">
        <v>206</v>
      </c>
      <c r="LK20" s="20">
        <f>(LL20+LM20+LN20)/I20*100</f>
        <v>1</v>
      </c>
      <c r="LL20" s="101"/>
      <c r="LM20" s="101">
        <v>15</v>
      </c>
      <c r="LN20" s="101">
        <v>12</v>
      </c>
      <c r="LO20" s="55" t="s">
        <v>269</v>
      </c>
      <c r="LP20" s="53"/>
      <c r="LQ20" s="53"/>
      <c r="LR20" s="53"/>
      <c r="LS20" s="17" t="s">
        <v>205</v>
      </c>
      <c r="LT20" s="17">
        <v>0.5</v>
      </c>
      <c r="LU20" s="17"/>
      <c r="LV20" s="17"/>
      <c r="LW20" s="17">
        <v>1</v>
      </c>
      <c r="LX20" s="20">
        <f>(LY20+LZ20+MA20)/I20*100</f>
        <v>0</v>
      </c>
      <c r="LY20" s="25"/>
      <c r="LZ20" s="26"/>
      <c r="MA20" s="25"/>
      <c r="MB20" s="53"/>
      <c r="MC20" s="53"/>
      <c r="MD20" s="53"/>
      <c r="ME20" s="53"/>
      <c r="MF20" s="53"/>
      <c r="MG20" s="53"/>
      <c r="MH20" s="17" t="s">
        <v>205</v>
      </c>
      <c r="MI20" s="19">
        <v>3</v>
      </c>
      <c r="MJ20" s="19"/>
      <c r="MK20" s="20"/>
      <c r="ML20" s="16" t="s">
        <v>206</v>
      </c>
      <c r="MM20" s="20">
        <f>(MN20+MO20+MP20)/I20*100</f>
        <v>0</v>
      </c>
      <c r="MN20" s="102"/>
      <c r="MO20" s="102"/>
      <c r="MP20" s="102"/>
      <c r="MQ20" s="53"/>
      <c r="MR20" s="53"/>
      <c r="MS20" s="53"/>
      <c r="MT20" s="55" t="s">
        <v>269</v>
      </c>
      <c r="MU20" s="17">
        <v>1</v>
      </c>
      <c r="MV20" s="17"/>
      <c r="MW20" s="17">
        <v>4</v>
      </c>
      <c r="MX20" s="17"/>
      <c r="MY20" s="17">
        <v>7</v>
      </c>
      <c r="MZ20" s="17">
        <v>3</v>
      </c>
      <c r="NA20" s="17">
        <v>7</v>
      </c>
      <c r="NB20" s="17"/>
      <c r="NC20" s="31">
        <f>(MU20*2+MV20-MW20-MX20*2+MY20+MZ20*0.5-NA20*0.5-NB20)/SUM(MU20:NB20)</f>
        <v>0.13636363636363635</v>
      </c>
      <c r="ND20" s="116" t="s">
        <v>209</v>
      </c>
      <c r="NE20" s="34">
        <f>SUM(MU20:MX20)</f>
        <v>5</v>
      </c>
      <c r="NF20" s="16">
        <f>SUM(MY20:NB20)</f>
        <v>17</v>
      </c>
      <c r="NG20" s="16">
        <f>NE20+NF20</f>
        <v>22</v>
      </c>
      <c r="NH20" s="72">
        <v>2</v>
      </c>
      <c r="NI20" s="36">
        <f>NH20/SUM(MU20:NB20)</f>
        <v>9.0909090909090912E-2</v>
      </c>
      <c r="NJ20" s="68"/>
      <c r="NK20" s="37"/>
      <c r="NL20" s="37"/>
      <c r="NM20" s="37"/>
      <c r="NN20" s="37"/>
      <c r="NO20" s="37"/>
      <c r="NP20" s="37"/>
      <c r="NQ20" s="37"/>
      <c r="NR20" s="37"/>
      <c r="NS20" s="37"/>
      <c r="NT20" s="37"/>
      <c r="NU20" s="37"/>
      <c r="NV20" s="37"/>
      <c r="NW20" s="37"/>
      <c r="NX20" s="37"/>
      <c r="NY20" s="37"/>
      <c r="NZ20" s="37"/>
      <c r="OA20" s="37"/>
      <c r="OB20" s="37"/>
      <c r="OC20" s="73"/>
      <c r="OD20" s="73"/>
      <c r="OE20" s="82"/>
      <c r="OF20" s="73"/>
      <c r="OG20" s="73"/>
      <c r="OH20" s="82"/>
      <c r="OI20" s="82"/>
      <c r="OJ20" s="82"/>
      <c r="OK20" s="82"/>
      <c r="OL20" s="82"/>
      <c r="OM20" s="82"/>
      <c r="ON20" s="82"/>
      <c r="OO20" s="82"/>
      <c r="OP20" s="82"/>
      <c r="OQ20" s="82"/>
      <c r="OR20" s="82"/>
      <c r="OS20" s="57"/>
      <c r="OT20" s="56"/>
      <c r="OU20" s="56"/>
      <c r="OV20" s="56"/>
      <c r="OW20" s="42"/>
      <c r="OX20" s="37"/>
      <c r="OY20" s="37"/>
      <c r="OZ20" s="37"/>
      <c r="PA20" s="37"/>
      <c r="PB20" s="42"/>
      <c r="PC20" s="42"/>
      <c r="PD20" s="42"/>
      <c r="PE20" s="42"/>
      <c r="PF20" s="42"/>
      <c r="PG20" s="42"/>
      <c r="PH20" s="37"/>
      <c r="PI20" s="42"/>
      <c r="PJ20" s="42"/>
      <c r="PK20" s="42"/>
      <c r="PL20" s="42"/>
      <c r="PM20" s="37"/>
      <c r="PN20" s="42"/>
      <c r="PO20" s="42"/>
      <c r="PP20" s="42"/>
      <c r="PQ20" s="42"/>
      <c r="PR20" s="42"/>
      <c r="PS20" s="42"/>
      <c r="PT20" s="37"/>
      <c r="PU20" s="42"/>
      <c r="PV20" s="42"/>
      <c r="PW20" s="74"/>
      <c r="PX20" s="37"/>
      <c r="PY20" s="37"/>
      <c r="PZ20" s="37"/>
      <c r="QA20" s="42"/>
      <c r="QB20" s="42"/>
      <c r="QC20" s="70"/>
      <c r="QD20" s="70"/>
      <c r="QE20" s="70"/>
      <c r="QF20" s="83"/>
      <c r="QG20" s="42"/>
      <c r="QH20" s="42"/>
      <c r="QI20" s="42"/>
      <c r="QJ20" s="37"/>
      <c r="QK20" s="74"/>
      <c r="QL20" s="56"/>
      <c r="QM20" s="56"/>
      <c r="QN20" s="56"/>
      <c r="QO20" s="56"/>
      <c r="QP20" s="56"/>
      <c r="QQ20" s="56"/>
      <c r="QR20" s="56"/>
      <c r="QS20" s="56"/>
      <c r="QT20" s="56"/>
      <c r="QU20" s="56"/>
      <c r="QV20" s="56"/>
      <c r="QW20" s="56"/>
      <c r="QX20" s="56"/>
      <c r="QY20" s="56"/>
      <c r="QZ20" s="56"/>
      <c r="RA20" s="56"/>
      <c r="RB20" s="56"/>
      <c r="RC20" s="56"/>
      <c r="RD20" s="56"/>
      <c r="RE20" s="56"/>
      <c r="RF20" s="56"/>
      <c r="RG20" s="56"/>
      <c r="RH20" s="56"/>
      <c r="RI20" s="56"/>
      <c r="RJ20" s="56"/>
      <c r="RK20" s="56"/>
      <c r="RL20" s="56"/>
      <c r="RM20" s="56"/>
      <c r="RN20" s="56"/>
      <c r="RO20" s="56"/>
      <c r="RP20" s="56"/>
      <c r="RQ20" s="56"/>
      <c r="RR20" s="56"/>
      <c r="RS20" s="56"/>
      <c r="RT20" s="56"/>
      <c r="RU20" s="56"/>
      <c r="RV20" s="56"/>
      <c r="RW20" s="56"/>
      <c r="RX20" s="56"/>
      <c r="RY20" s="56"/>
      <c r="RZ20" s="56"/>
      <c r="SA20" s="56"/>
      <c r="SB20" s="56"/>
      <c r="SC20" s="56"/>
      <c r="SD20" s="58"/>
      <c r="SE20" s="58"/>
      <c r="SF20" s="79"/>
      <c r="SG20" s="79"/>
      <c r="SH20" s="141"/>
      <c r="SI20" s="60"/>
      <c r="SJ20" s="20"/>
      <c r="SK20" s="16"/>
      <c r="SL20" s="16"/>
      <c r="SM20" s="17"/>
      <c r="SN20" s="17"/>
      <c r="SO20" s="17"/>
      <c r="SP20" s="17"/>
      <c r="SQ20" s="17"/>
      <c r="SR20" s="17"/>
    </row>
    <row r="21" spans="1:512" ht="12.75" x14ac:dyDescent="0.2">
      <c r="A21" s="113" t="s">
        <v>241</v>
      </c>
      <c r="B21" s="13" t="s">
        <v>253</v>
      </c>
      <c r="C21" s="55" t="s">
        <v>285</v>
      </c>
      <c r="D21" s="17">
        <v>11.5</v>
      </c>
      <c r="E21" s="37" t="s">
        <v>293</v>
      </c>
      <c r="F21" s="37" t="s">
        <v>294</v>
      </c>
      <c r="G21" s="95">
        <v>44405</v>
      </c>
      <c r="H21" s="57">
        <v>172</v>
      </c>
      <c r="I21" s="57">
        <v>1400</v>
      </c>
      <c r="J21" s="57">
        <v>60</v>
      </c>
      <c r="K21" s="53">
        <v>8</v>
      </c>
      <c r="L21" s="53"/>
      <c r="M21" s="53"/>
      <c r="N21" s="53"/>
      <c r="O21" s="64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5" t="s">
        <v>285</v>
      </c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17"/>
      <c r="AT21" s="64"/>
      <c r="AU21" s="17"/>
      <c r="AV21" s="17"/>
      <c r="AW21" s="17"/>
      <c r="AX21" s="20"/>
      <c r="AY21" s="53"/>
      <c r="AZ21" s="53"/>
      <c r="BA21" s="53"/>
      <c r="BB21" s="17"/>
      <c r="BC21" s="17"/>
      <c r="BD21" s="19"/>
      <c r="BE21" s="19"/>
      <c r="BF21" s="20"/>
      <c r="BG21" s="17"/>
      <c r="BH21" s="20"/>
      <c r="BI21" s="53"/>
      <c r="BJ21" s="53"/>
      <c r="BK21" s="53"/>
      <c r="BL21" s="53"/>
      <c r="BM21" s="53"/>
      <c r="BN21" s="53"/>
      <c r="BO21" s="53"/>
      <c r="BP21" s="55" t="s">
        <v>285</v>
      </c>
      <c r="BQ21" s="53"/>
      <c r="BR21" s="27"/>
      <c r="BS21" s="53"/>
      <c r="BT21" s="53"/>
      <c r="BU21" s="53"/>
      <c r="BV21" s="27"/>
      <c r="BW21" s="53"/>
      <c r="BX21" s="53"/>
      <c r="BY21" s="53"/>
      <c r="BZ21" s="53"/>
      <c r="CA21" s="53"/>
      <c r="CB21" s="53"/>
      <c r="CC21" s="53"/>
      <c r="CD21" s="53"/>
      <c r="CE21" s="17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17"/>
      <c r="CS21" s="19"/>
      <c r="CT21" s="17"/>
      <c r="CU21" s="27"/>
      <c r="CV21" s="17"/>
      <c r="CW21" s="27">
        <f>(CX21+CY21+CZ21)/I21*100</f>
        <v>7.1428571428571425E-2</v>
      </c>
      <c r="CX21" s="53">
        <v>1</v>
      </c>
      <c r="CY21" s="53"/>
      <c r="CZ21" s="53"/>
      <c r="DA21" s="55" t="s">
        <v>285</v>
      </c>
      <c r="DB21" s="53"/>
      <c r="DC21" s="53"/>
      <c r="DD21" s="53"/>
      <c r="DE21" s="17"/>
      <c r="DF21" s="19"/>
      <c r="DG21" s="17"/>
      <c r="DH21" s="20"/>
      <c r="DI21" s="16"/>
      <c r="DJ21" s="20">
        <f>(DK21+DL21+DM21)/I21*100</f>
        <v>7.9285714285714279</v>
      </c>
      <c r="DK21" s="53">
        <v>111</v>
      </c>
      <c r="DL21" s="53"/>
      <c r="DM21" s="53"/>
      <c r="DN21" s="53"/>
      <c r="DO21" s="53"/>
      <c r="DP21" s="53"/>
      <c r="DQ21" s="53"/>
      <c r="DR21" s="53"/>
      <c r="DS21" s="27"/>
      <c r="DT21" s="53"/>
      <c r="DU21" s="53"/>
      <c r="DV21" s="53"/>
      <c r="DW21" s="17"/>
      <c r="DX21" s="64"/>
      <c r="DY21" s="17"/>
      <c r="DZ21" s="20"/>
      <c r="EA21" s="17"/>
      <c r="EB21" s="20">
        <f>(EC21+ED21+EE21)/I21*100</f>
        <v>7.1428571428571425E-2</v>
      </c>
      <c r="EC21" s="53">
        <v>1</v>
      </c>
      <c r="ED21" s="53"/>
      <c r="EE21" s="53"/>
      <c r="EF21" s="17"/>
      <c r="EG21" s="17"/>
      <c r="EH21" s="17"/>
      <c r="EI21" s="20"/>
      <c r="EJ21" s="17"/>
      <c r="EK21" s="20"/>
      <c r="EL21" s="53"/>
      <c r="EM21" s="53"/>
      <c r="EN21" s="53"/>
      <c r="EO21" s="55" t="s">
        <v>285</v>
      </c>
      <c r="EP21" s="16"/>
      <c r="EQ21" s="19"/>
      <c r="ER21" s="17"/>
      <c r="ES21" s="20"/>
      <c r="ET21" s="16"/>
      <c r="EU21" s="27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16"/>
      <c r="FI21" s="19"/>
      <c r="FJ21" s="17"/>
      <c r="FK21" s="20"/>
      <c r="FL21" s="16"/>
      <c r="FM21" s="27">
        <f>(FN21+FO21+FP21)/I21*100</f>
        <v>1.9285714285714284</v>
      </c>
      <c r="FN21" s="53">
        <v>27</v>
      </c>
      <c r="FO21" s="53"/>
      <c r="FP21" s="53"/>
      <c r="FQ21" s="53"/>
      <c r="FR21" s="53"/>
      <c r="FS21" s="53"/>
      <c r="FT21" s="53"/>
      <c r="FU21" s="53"/>
      <c r="FV21" s="17"/>
      <c r="FW21" s="53"/>
      <c r="FX21" s="53"/>
      <c r="FY21" s="53"/>
      <c r="FZ21" s="55" t="s">
        <v>285</v>
      </c>
      <c r="GA21" s="53"/>
      <c r="GB21" s="53"/>
      <c r="GC21" s="53"/>
      <c r="GD21" s="53"/>
      <c r="GE21" s="53"/>
      <c r="GF21" s="20">
        <f>(GG21+GH21+GI21)/I21*100</f>
        <v>7.1428571428571425E-2</v>
      </c>
      <c r="GG21" s="53"/>
      <c r="GH21" s="53"/>
      <c r="GI21" s="53">
        <v>1</v>
      </c>
      <c r="GJ21" s="17"/>
      <c r="GK21" s="19"/>
      <c r="GL21" s="19"/>
      <c r="GM21" s="20"/>
      <c r="GN21" s="17"/>
      <c r="GO21" s="20">
        <f>(GP21+GQ21+GR21)/I21*100</f>
        <v>0.2142857142857143</v>
      </c>
      <c r="GP21" s="53">
        <v>3</v>
      </c>
      <c r="GQ21" s="53"/>
      <c r="GR21" s="53"/>
      <c r="GS21" s="17"/>
      <c r="GT21" s="19"/>
      <c r="GU21" s="19"/>
      <c r="GV21" s="20"/>
      <c r="GW21" s="17"/>
      <c r="GX21" s="20"/>
      <c r="GY21" s="53"/>
      <c r="GZ21" s="53"/>
      <c r="HA21" s="53"/>
      <c r="HB21" s="53"/>
      <c r="HC21" s="19"/>
      <c r="HD21" s="19"/>
      <c r="HE21" s="20"/>
      <c r="HF21" s="17"/>
      <c r="HG21" s="20"/>
      <c r="HH21" s="53"/>
      <c r="HI21" s="53"/>
      <c r="HJ21" s="53"/>
      <c r="HK21" s="55" t="s">
        <v>285</v>
      </c>
      <c r="HL21" s="53"/>
      <c r="HM21" s="53"/>
      <c r="HN21" s="53"/>
      <c r="HO21" s="53"/>
      <c r="HP21" s="53"/>
      <c r="HQ21" s="20"/>
      <c r="HR21" s="53"/>
      <c r="HS21" s="53"/>
      <c r="HT21" s="53"/>
      <c r="HU21" s="53"/>
      <c r="HV21" s="53"/>
      <c r="HW21" s="53"/>
      <c r="HX21" s="53"/>
      <c r="HY21" s="53"/>
      <c r="HZ21" s="20"/>
      <c r="IA21" s="53"/>
      <c r="IB21" s="53"/>
      <c r="IC21" s="53"/>
      <c r="ID21" s="53"/>
      <c r="IE21" s="19"/>
      <c r="IF21" s="53"/>
      <c r="IG21" s="53"/>
      <c r="IH21" s="53"/>
      <c r="II21" s="20"/>
      <c r="IJ21" s="53"/>
      <c r="IK21" s="53"/>
      <c r="IL21" s="53"/>
      <c r="IM21" s="53"/>
      <c r="IN21" s="53"/>
      <c r="IO21" s="53"/>
      <c r="IP21" s="53"/>
      <c r="IQ21" s="53"/>
      <c r="IR21" s="20">
        <f>(IS21+IT21+IU21)/I21*100</f>
        <v>0.85714285714285721</v>
      </c>
      <c r="IS21" s="53">
        <v>12</v>
      </c>
      <c r="IT21" s="53"/>
      <c r="IU21" s="53"/>
      <c r="IV21" s="55" t="s">
        <v>285</v>
      </c>
      <c r="IW21" s="53"/>
      <c r="IX21" s="53"/>
      <c r="IY21" s="53"/>
      <c r="IZ21" s="53"/>
      <c r="JA21" s="53"/>
      <c r="JB21" s="53"/>
      <c r="JC21" s="17"/>
      <c r="JD21" s="64"/>
      <c r="JE21" s="19"/>
      <c r="JF21" s="20"/>
      <c r="JG21" s="17"/>
      <c r="JH21" s="20">
        <f>(JI21+JJ21+JK21)/I21*100</f>
        <v>0.2142857142857143</v>
      </c>
      <c r="JI21" s="53"/>
      <c r="JJ21" s="53">
        <v>1</v>
      </c>
      <c r="JK21" s="53">
        <v>2</v>
      </c>
      <c r="JL21" s="53"/>
      <c r="JM21" s="53"/>
      <c r="JN21" s="53"/>
      <c r="JO21" s="53"/>
      <c r="JP21" s="53"/>
      <c r="JQ21" s="53"/>
      <c r="JR21" s="53"/>
      <c r="JS21" s="53"/>
      <c r="JT21" s="53"/>
      <c r="JU21" s="17"/>
      <c r="JV21" s="19"/>
      <c r="JW21" s="19"/>
      <c r="JX21" s="20"/>
      <c r="JY21" s="16"/>
      <c r="JZ21" s="20"/>
      <c r="KA21" s="53"/>
      <c r="KB21" s="53"/>
      <c r="KC21" s="53"/>
      <c r="KD21" s="55" t="s">
        <v>285</v>
      </c>
      <c r="KE21" s="17"/>
      <c r="KF21" s="19"/>
      <c r="KG21" s="19"/>
      <c r="KH21" s="20"/>
      <c r="KI21" s="17"/>
      <c r="KJ21" s="20"/>
      <c r="KK21" s="53"/>
      <c r="KL21" s="53"/>
      <c r="KM21" s="53"/>
      <c r="KN21" s="53"/>
      <c r="KO21" s="53"/>
      <c r="KP21" s="53"/>
      <c r="KQ21" s="53"/>
      <c r="KR21" s="53"/>
      <c r="KS21" s="20"/>
      <c r="KT21" s="53"/>
      <c r="KU21" s="53"/>
      <c r="KV21" s="53"/>
      <c r="KW21" s="53"/>
      <c r="KX21" s="53"/>
      <c r="KY21" s="53"/>
      <c r="KZ21" s="53"/>
      <c r="LA21" s="53"/>
      <c r="LB21" s="20"/>
      <c r="LC21" s="53"/>
      <c r="LD21" s="53"/>
      <c r="LE21" s="53"/>
      <c r="LF21" s="17"/>
      <c r="LG21" s="19"/>
      <c r="LH21" s="19"/>
      <c r="LI21" s="20"/>
      <c r="LJ21" s="16"/>
      <c r="LK21" s="20"/>
      <c r="LL21" s="53"/>
      <c r="LM21" s="53"/>
      <c r="LN21" s="53"/>
      <c r="LO21" s="55" t="s">
        <v>285</v>
      </c>
      <c r="LP21" s="53"/>
      <c r="LQ21" s="53"/>
      <c r="LR21" s="53"/>
      <c r="LS21" s="53"/>
      <c r="LT21" s="53"/>
      <c r="LU21" s="53"/>
      <c r="LV21" s="53"/>
      <c r="LW21" s="53"/>
      <c r="LX21" s="20"/>
      <c r="LY21" s="53"/>
      <c r="LZ21" s="53"/>
      <c r="MA21" s="53"/>
      <c r="MB21" s="53"/>
      <c r="MC21" s="53"/>
      <c r="MD21" s="53"/>
      <c r="ME21" s="53"/>
      <c r="MF21" s="53"/>
      <c r="MG21" s="53"/>
      <c r="MH21" s="17"/>
      <c r="MI21" s="19"/>
      <c r="MJ21" s="19"/>
      <c r="MK21" s="20"/>
      <c r="ML21" s="16"/>
      <c r="MM21" s="20"/>
      <c r="MN21" s="53"/>
      <c r="MO21" s="53"/>
      <c r="MP21" s="53"/>
      <c r="MQ21" s="53"/>
      <c r="MR21" s="53"/>
      <c r="MS21" s="53"/>
      <c r="MT21" s="55" t="s">
        <v>285</v>
      </c>
      <c r="MU21" s="17"/>
      <c r="MV21" s="17"/>
      <c r="MW21" s="17"/>
      <c r="MX21" s="17"/>
      <c r="MY21" s="17"/>
      <c r="MZ21" s="17"/>
      <c r="NA21" s="17"/>
      <c r="NB21" s="17"/>
      <c r="NC21" s="97"/>
      <c r="ND21" s="143" t="s">
        <v>229</v>
      </c>
      <c r="NE21" s="34"/>
      <c r="NF21" s="16"/>
      <c r="NG21" s="16"/>
      <c r="NH21" s="72"/>
      <c r="NI21" s="36"/>
      <c r="NJ21" s="68" t="s">
        <v>295</v>
      </c>
      <c r="NK21" s="37"/>
      <c r="NL21" s="37"/>
      <c r="NM21" s="37"/>
      <c r="NN21" s="37"/>
      <c r="NO21" s="37"/>
      <c r="NP21" s="37"/>
      <c r="NQ21" s="37"/>
      <c r="NR21" s="37"/>
      <c r="NS21" s="37"/>
      <c r="NT21" s="37"/>
      <c r="NU21" s="37"/>
      <c r="NV21" s="37"/>
      <c r="NW21" s="37"/>
      <c r="NX21" s="37"/>
      <c r="NY21" s="37"/>
      <c r="NZ21" s="37"/>
      <c r="OA21" s="37"/>
      <c r="OB21" s="37"/>
      <c r="OC21" s="73"/>
      <c r="OD21" s="73"/>
      <c r="OE21" s="82"/>
      <c r="OF21" s="73"/>
      <c r="OG21" s="73"/>
      <c r="OH21" s="82"/>
      <c r="OI21" s="82"/>
      <c r="OJ21" s="82"/>
      <c r="OK21" s="82"/>
      <c r="OL21" s="82"/>
      <c r="OM21" s="82"/>
      <c r="ON21" s="82"/>
      <c r="OO21" s="82"/>
      <c r="OP21" s="82"/>
      <c r="OQ21" s="82"/>
      <c r="OR21" s="82"/>
      <c r="OS21" s="57"/>
      <c r="OT21" s="56"/>
      <c r="OU21" s="56"/>
      <c r="OV21" s="56"/>
      <c r="OW21" s="42"/>
      <c r="OX21" s="37"/>
      <c r="OY21" s="37"/>
      <c r="OZ21" s="37"/>
      <c r="PA21" s="37"/>
      <c r="PB21" s="42"/>
      <c r="PC21" s="42"/>
      <c r="PD21" s="42"/>
      <c r="PE21" s="42"/>
      <c r="PF21" s="42"/>
      <c r="PG21" s="42"/>
      <c r="PH21" s="37"/>
      <c r="PI21" s="42"/>
      <c r="PJ21" s="42"/>
      <c r="PK21" s="42"/>
      <c r="PL21" s="42"/>
      <c r="PM21" s="37"/>
      <c r="PN21" s="42"/>
      <c r="PO21" s="42"/>
      <c r="PP21" s="42"/>
      <c r="PQ21" s="42"/>
      <c r="PR21" s="42"/>
      <c r="PS21" s="42"/>
      <c r="PT21" s="37"/>
      <c r="PU21" s="42"/>
      <c r="PV21" s="42"/>
      <c r="PW21" s="74"/>
      <c r="PX21" s="37"/>
      <c r="PY21" s="37"/>
      <c r="PZ21" s="37"/>
      <c r="QA21" s="42"/>
      <c r="QB21" s="42"/>
      <c r="QC21" s="70"/>
      <c r="QD21" s="70"/>
      <c r="QE21" s="70"/>
      <c r="QF21" s="83"/>
      <c r="QG21" s="42"/>
      <c r="QH21" s="42"/>
      <c r="QI21" s="42"/>
      <c r="QJ21" s="37"/>
      <c r="QK21" s="74"/>
      <c r="QL21" s="56"/>
      <c r="QM21" s="56"/>
      <c r="QN21" s="56"/>
      <c r="QO21" s="56"/>
      <c r="QP21" s="56"/>
      <c r="QQ21" s="56"/>
      <c r="QR21" s="56"/>
      <c r="QS21" s="56"/>
      <c r="QT21" s="56"/>
      <c r="QU21" s="56"/>
      <c r="QV21" s="56"/>
      <c r="QW21" s="56"/>
      <c r="QX21" s="56"/>
      <c r="QY21" s="56"/>
      <c r="QZ21" s="56"/>
      <c r="RA21" s="56"/>
      <c r="RB21" s="56"/>
      <c r="RC21" s="56"/>
      <c r="RD21" s="56"/>
      <c r="RE21" s="56"/>
      <c r="RF21" s="56"/>
      <c r="RG21" s="56"/>
      <c r="RH21" s="56"/>
      <c r="RI21" s="56"/>
      <c r="RJ21" s="56"/>
      <c r="RK21" s="56"/>
      <c r="RL21" s="56"/>
      <c r="RM21" s="56"/>
      <c r="RN21" s="56"/>
      <c r="RO21" s="56"/>
      <c r="RP21" s="56"/>
      <c r="RQ21" s="56"/>
      <c r="RR21" s="56"/>
      <c r="RS21" s="56"/>
      <c r="RT21" s="56"/>
      <c r="RU21" s="56"/>
      <c r="RV21" s="56"/>
      <c r="RW21" s="56"/>
      <c r="RX21" s="56"/>
      <c r="RY21" s="56"/>
      <c r="RZ21" s="56"/>
      <c r="SA21" s="56"/>
      <c r="SB21" s="56"/>
      <c r="SC21" s="56"/>
      <c r="SD21" s="58"/>
      <c r="SE21" s="58"/>
      <c r="SF21" s="79"/>
      <c r="SG21" s="79"/>
      <c r="SH21" s="141"/>
      <c r="SI21" s="60"/>
      <c r="SJ21" s="20"/>
      <c r="SK21" s="16"/>
      <c r="SL21" s="16"/>
      <c r="SM21" s="17"/>
      <c r="SN21" s="17"/>
      <c r="SO21" s="17"/>
      <c r="SP21" s="17"/>
      <c r="SQ21" s="17"/>
      <c r="SR21" s="17"/>
    </row>
    <row r="22" spans="1:512" s="106" customFormat="1" ht="12.75" x14ac:dyDescent="0.2">
      <c r="A22" s="126"/>
      <c r="B22" s="128"/>
      <c r="C22" s="128"/>
      <c r="D22" s="128"/>
      <c r="E22" s="129"/>
      <c r="G22" s="130"/>
      <c r="H22" s="96"/>
      <c r="I22" s="123"/>
      <c r="J22" s="123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05"/>
      <c r="AD22" s="105"/>
      <c r="AE22" s="105"/>
      <c r="AF22" s="105"/>
      <c r="AG22" s="128"/>
      <c r="AH22" s="131"/>
      <c r="AI22" s="131"/>
      <c r="AJ22" s="131"/>
      <c r="AK22" s="131"/>
      <c r="AL22" s="131"/>
      <c r="AM22" s="131"/>
      <c r="AN22" s="131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1"/>
      <c r="BB22" s="131"/>
      <c r="BC22" s="131"/>
      <c r="BD22" s="131"/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28"/>
      <c r="BQ22" s="131"/>
      <c r="BR22" s="131"/>
      <c r="BS22" s="131"/>
      <c r="BT22" s="131"/>
      <c r="BU22" s="131"/>
      <c r="BV22" s="131"/>
      <c r="BW22" s="131"/>
      <c r="BX22" s="131"/>
      <c r="BY22" s="131"/>
      <c r="BZ22" s="131"/>
      <c r="CA22" s="131"/>
      <c r="CB22" s="131"/>
      <c r="CC22" s="131"/>
      <c r="CD22" s="131"/>
      <c r="CE22" s="131"/>
      <c r="CF22" s="131"/>
      <c r="CG22" s="131"/>
      <c r="CH22" s="131"/>
      <c r="CI22" s="131"/>
      <c r="CJ22" s="131"/>
      <c r="CK22" s="131"/>
      <c r="CL22" s="131"/>
      <c r="CM22" s="131"/>
      <c r="CN22" s="131"/>
      <c r="CO22" s="131"/>
      <c r="CP22" s="131"/>
      <c r="CQ22" s="131"/>
      <c r="CR22" s="131"/>
      <c r="CS22" s="131"/>
      <c r="CT22" s="131"/>
      <c r="CU22" s="131"/>
      <c r="CV22" s="131"/>
      <c r="CW22" s="131"/>
      <c r="CX22" s="131"/>
      <c r="CY22" s="131"/>
      <c r="CZ22" s="131"/>
      <c r="DA22" s="128"/>
      <c r="DB22" s="131"/>
      <c r="DC22" s="131"/>
      <c r="DD22" s="131"/>
      <c r="DE22" s="131"/>
      <c r="DF22" s="131"/>
      <c r="DG22" s="131"/>
      <c r="DH22" s="131"/>
      <c r="DI22" s="131"/>
      <c r="DJ22" s="131"/>
      <c r="DK22" s="131"/>
      <c r="DL22" s="131"/>
      <c r="DM22" s="131"/>
      <c r="DN22" s="131"/>
      <c r="DO22" s="131"/>
      <c r="DP22" s="131"/>
      <c r="DQ22" s="131"/>
      <c r="DR22" s="131"/>
      <c r="DS22" s="131"/>
      <c r="DT22" s="131"/>
      <c r="DU22" s="131"/>
      <c r="DV22" s="131"/>
      <c r="DW22" s="131"/>
      <c r="DX22" s="131"/>
      <c r="DY22" s="131"/>
      <c r="DZ22" s="131"/>
      <c r="EA22" s="131"/>
      <c r="EB22" s="131"/>
      <c r="EC22" s="131"/>
      <c r="ED22" s="131"/>
      <c r="EE22" s="131"/>
      <c r="EF22" s="131"/>
      <c r="EG22" s="131"/>
      <c r="EH22" s="131"/>
      <c r="EI22" s="131"/>
      <c r="EJ22" s="131"/>
      <c r="EK22" s="131"/>
      <c r="EL22" s="131"/>
      <c r="EM22" s="131"/>
      <c r="EN22" s="131"/>
      <c r="EO22" s="128"/>
      <c r="EP22" s="131"/>
      <c r="EQ22" s="131"/>
      <c r="ER22" s="131"/>
      <c r="ES22" s="131"/>
      <c r="ET22" s="131"/>
      <c r="EU22" s="131"/>
      <c r="EV22" s="131"/>
      <c r="EW22" s="131"/>
      <c r="EX22" s="131"/>
      <c r="EY22" s="131"/>
      <c r="EZ22" s="131"/>
      <c r="FA22" s="131"/>
      <c r="FB22" s="131"/>
      <c r="FC22" s="131"/>
      <c r="FD22" s="131"/>
      <c r="FE22" s="131"/>
      <c r="FF22" s="131"/>
      <c r="FG22" s="131"/>
      <c r="FH22" s="131"/>
      <c r="FI22" s="131"/>
      <c r="FJ22" s="131"/>
      <c r="FK22" s="131"/>
      <c r="FL22" s="131"/>
      <c r="FM22" s="131"/>
      <c r="FN22" s="131"/>
      <c r="FO22" s="131"/>
      <c r="FP22" s="131"/>
      <c r="FQ22" s="131"/>
      <c r="FR22" s="131"/>
      <c r="FS22" s="131"/>
      <c r="FT22" s="131"/>
      <c r="FU22" s="131"/>
      <c r="FV22" s="131"/>
      <c r="FW22" s="131"/>
      <c r="FX22" s="131"/>
      <c r="FY22" s="131"/>
      <c r="FZ22" s="128"/>
      <c r="GA22" s="131"/>
      <c r="GB22" s="131"/>
      <c r="GC22" s="131"/>
      <c r="GD22" s="131"/>
      <c r="GE22" s="131"/>
      <c r="GF22" s="131"/>
      <c r="GG22" s="131"/>
      <c r="GH22" s="131"/>
      <c r="GI22" s="131"/>
      <c r="GJ22" s="131"/>
      <c r="GK22" s="131"/>
      <c r="GL22" s="131"/>
      <c r="GM22" s="131"/>
      <c r="GN22" s="131"/>
      <c r="GO22" s="131"/>
      <c r="GP22" s="131"/>
      <c r="GQ22" s="131"/>
      <c r="GR22" s="131"/>
      <c r="GS22" s="131"/>
      <c r="GT22" s="131"/>
      <c r="GU22" s="131"/>
      <c r="GV22" s="131"/>
      <c r="GW22" s="131"/>
      <c r="GX22" s="131"/>
      <c r="GY22" s="131"/>
      <c r="GZ22" s="131"/>
      <c r="HA22" s="131"/>
      <c r="HB22" s="131"/>
      <c r="HC22" s="131"/>
      <c r="HD22" s="131"/>
      <c r="HE22" s="131"/>
      <c r="HF22" s="131"/>
      <c r="HG22" s="131"/>
      <c r="HH22" s="131"/>
      <c r="HI22" s="131"/>
      <c r="HJ22" s="131"/>
      <c r="HK22" s="128"/>
      <c r="HL22" s="131"/>
      <c r="HM22" s="131"/>
      <c r="HN22" s="131"/>
      <c r="HO22" s="131"/>
      <c r="HP22" s="131"/>
      <c r="HQ22" s="131"/>
      <c r="HR22" s="131"/>
      <c r="HS22" s="131"/>
      <c r="HT22" s="131"/>
      <c r="HU22" s="131"/>
      <c r="HV22" s="131"/>
      <c r="HW22" s="131"/>
      <c r="HX22" s="131"/>
      <c r="HY22" s="131"/>
      <c r="HZ22" s="131"/>
      <c r="IA22" s="131"/>
      <c r="IB22" s="131"/>
      <c r="IC22" s="131"/>
      <c r="ID22" s="131"/>
      <c r="IE22" s="131"/>
      <c r="IF22" s="131"/>
      <c r="IG22" s="131"/>
      <c r="IH22" s="131"/>
      <c r="II22" s="131"/>
      <c r="IJ22" s="131"/>
      <c r="IK22" s="131"/>
      <c r="IL22" s="131"/>
      <c r="IM22" s="131"/>
      <c r="IN22" s="131"/>
      <c r="IO22" s="131"/>
      <c r="IP22" s="131"/>
      <c r="IQ22" s="131"/>
      <c r="IR22" s="131"/>
      <c r="IS22" s="131"/>
      <c r="IT22" s="131"/>
      <c r="IU22" s="131"/>
      <c r="IV22" s="128"/>
      <c r="IW22" s="131"/>
      <c r="IX22" s="131"/>
      <c r="IY22" s="131"/>
      <c r="IZ22" s="131"/>
      <c r="JA22" s="131"/>
      <c r="JB22" s="131"/>
      <c r="JC22" s="131"/>
      <c r="JD22" s="131"/>
      <c r="JE22" s="131"/>
      <c r="JF22" s="131"/>
      <c r="JG22" s="131"/>
      <c r="JH22" s="131"/>
      <c r="JI22" s="131"/>
      <c r="JJ22" s="131"/>
      <c r="JK22" s="131"/>
      <c r="JL22" s="131"/>
      <c r="JM22" s="131"/>
      <c r="JN22" s="131"/>
      <c r="JO22" s="131"/>
      <c r="JP22" s="131"/>
      <c r="JQ22" s="131"/>
      <c r="JR22" s="131"/>
      <c r="JS22" s="131"/>
      <c r="JT22" s="131"/>
      <c r="JU22" s="131"/>
      <c r="JV22" s="131"/>
      <c r="JW22" s="131"/>
      <c r="JX22" s="131"/>
      <c r="JY22" s="131"/>
      <c r="JZ22" s="131"/>
      <c r="KA22" s="131"/>
      <c r="KB22" s="131"/>
      <c r="KC22" s="131"/>
      <c r="KD22" s="128"/>
      <c r="KE22" s="131"/>
      <c r="KF22" s="131"/>
      <c r="KG22" s="131"/>
      <c r="KH22" s="131"/>
      <c r="KI22" s="131"/>
      <c r="KJ22" s="131"/>
      <c r="KK22" s="131"/>
      <c r="KL22" s="131"/>
      <c r="KM22" s="131"/>
      <c r="KN22" s="131"/>
      <c r="KO22" s="131"/>
      <c r="KP22" s="131"/>
      <c r="KQ22" s="131"/>
      <c r="KR22" s="131"/>
      <c r="KS22" s="131"/>
      <c r="KT22" s="131"/>
      <c r="KU22" s="131"/>
      <c r="KV22" s="131"/>
      <c r="KW22" s="131"/>
      <c r="KX22" s="131"/>
      <c r="KY22" s="131"/>
      <c r="KZ22" s="131"/>
      <c r="LA22" s="131"/>
      <c r="LB22" s="131"/>
      <c r="LC22" s="131"/>
      <c r="LD22" s="131"/>
      <c r="LE22" s="131"/>
      <c r="LF22" s="131"/>
      <c r="LG22" s="131"/>
      <c r="LH22" s="131"/>
      <c r="LI22" s="131"/>
      <c r="LJ22" s="131"/>
      <c r="LK22" s="131"/>
      <c r="LL22" s="131"/>
      <c r="LM22" s="131"/>
      <c r="LN22" s="131"/>
      <c r="LO22" s="128"/>
      <c r="LP22" s="131"/>
      <c r="LQ22" s="131"/>
      <c r="LR22" s="131"/>
      <c r="LS22" s="131"/>
      <c r="LT22" s="131"/>
      <c r="LU22" s="131"/>
      <c r="LV22" s="131"/>
      <c r="LW22" s="131"/>
      <c r="LX22" s="131"/>
      <c r="LY22" s="131"/>
      <c r="LZ22" s="131"/>
      <c r="MA22" s="131"/>
      <c r="MB22" s="131"/>
      <c r="MC22" s="131"/>
      <c r="MD22" s="131"/>
      <c r="ME22" s="131"/>
      <c r="MF22" s="131"/>
      <c r="MG22" s="131"/>
      <c r="MH22" s="131"/>
      <c r="MI22" s="131"/>
      <c r="MJ22" s="131"/>
      <c r="MK22" s="131"/>
      <c r="ML22" s="131"/>
      <c r="MM22" s="131"/>
      <c r="MN22" s="131"/>
      <c r="MO22" s="131"/>
      <c r="MP22" s="131"/>
      <c r="MQ22" s="131"/>
      <c r="MR22" s="131"/>
      <c r="MS22" s="131"/>
      <c r="MT22" s="128"/>
      <c r="MU22" s="131"/>
      <c r="MV22" s="131"/>
      <c r="MW22" s="131"/>
      <c r="MX22" s="131"/>
      <c r="MY22" s="131"/>
      <c r="MZ22" s="131"/>
      <c r="NA22" s="131"/>
      <c r="NB22" s="131"/>
      <c r="NC22" s="144">
        <v>0.53</v>
      </c>
      <c r="ND22" s="132"/>
      <c r="NE22" s="132"/>
      <c r="NF22" s="132"/>
      <c r="NG22" s="132"/>
      <c r="NH22" s="132"/>
      <c r="NI22" s="132"/>
      <c r="NJ22" s="133"/>
      <c r="SD22" s="133"/>
      <c r="SE22" s="133"/>
      <c r="SF22" s="133"/>
      <c r="SG22" s="133"/>
      <c r="SH22" s="133"/>
      <c r="SI22" s="133"/>
      <c r="SJ22" s="63"/>
      <c r="SK22" s="63"/>
      <c r="SL22" s="63"/>
      <c r="SM22" s="63"/>
      <c r="SN22" s="63"/>
      <c r="SO22" s="63"/>
      <c r="SP22" s="63"/>
      <c r="SQ22" s="63"/>
      <c r="SR22" s="63"/>
    </row>
    <row r="23" spans="1:512" s="106" customFormat="1" ht="12.75" x14ac:dyDescent="0.2">
      <c r="A23" s="135"/>
      <c r="B23" s="127"/>
      <c r="C23" s="127"/>
      <c r="D23" s="128"/>
      <c r="E23" s="129"/>
      <c r="F23" s="129"/>
      <c r="G23" s="130"/>
      <c r="H23" s="96"/>
      <c r="I23" s="123"/>
      <c r="J23" s="123"/>
      <c r="K23" s="62"/>
      <c r="L23" s="62"/>
      <c r="M23" s="62"/>
      <c r="N23" s="62"/>
      <c r="O23" s="62"/>
      <c r="P23" s="62"/>
      <c r="Q23" s="62"/>
      <c r="R23" s="62"/>
      <c r="S23" s="128"/>
      <c r="T23" s="128"/>
      <c r="U23" s="128"/>
      <c r="V23" s="62"/>
      <c r="W23" s="62"/>
      <c r="X23" s="62"/>
      <c r="Y23" s="62"/>
      <c r="Z23" s="62"/>
      <c r="AA23" s="62"/>
      <c r="AB23" s="62"/>
      <c r="AC23" s="136"/>
      <c r="AD23" s="136"/>
      <c r="AE23" s="136"/>
      <c r="AF23" s="136"/>
      <c r="AG23" s="127"/>
      <c r="AH23" s="62"/>
      <c r="AI23" s="62"/>
      <c r="AJ23" s="62"/>
      <c r="AK23" s="62"/>
      <c r="AL23" s="62"/>
      <c r="AM23" s="62"/>
      <c r="AN23" s="62"/>
      <c r="AO23" s="131"/>
      <c r="AP23" s="131"/>
      <c r="AQ23" s="131"/>
      <c r="AR23" s="131"/>
      <c r="AS23" s="62"/>
      <c r="AT23" s="62"/>
      <c r="AU23" s="62"/>
      <c r="AV23" s="62"/>
      <c r="AW23" s="62"/>
      <c r="AX23" s="62"/>
      <c r="AY23" s="131"/>
      <c r="AZ23" s="131"/>
      <c r="BA23" s="131"/>
      <c r="BB23" s="131"/>
      <c r="BC23" s="62"/>
      <c r="BD23" s="62"/>
      <c r="BE23" s="62"/>
      <c r="BF23" s="62"/>
      <c r="BG23" s="62"/>
      <c r="BH23" s="62"/>
      <c r="BI23" s="131"/>
      <c r="BJ23" s="131"/>
      <c r="BK23" s="131"/>
      <c r="BL23" s="131"/>
      <c r="BM23" s="131"/>
      <c r="BN23" s="131"/>
      <c r="BO23" s="131"/>
      <c r="BP23" s="127"/>
      <c r="BQ23" s="62"/>
      <c r="BR23" s="62"/>
      <c r="BS23" s="62"/>
      <c r="BT23" s="62"/>
      <c r="BU23" s="62"/>
      <c r="BV23" s="62"/>
      <c r="BW23" s="131"/>
      <c r="BX23" s="131"/>
      <c r="BY23" s="131"/>
      <c r="BZ23" s="62"/>
      <c r="CA23" s="62"/>
      <c r="CB23" s="62"/>
      <c r="CC23" s="62"/>
      <c r="CD23" s="62"/>
      <c r="CE23" s="62"/>
      <c r="CF23" s="131"/>
      <c r="CG23" s="131"/>
      <c r="CH23" s="131"/>
      <c r="CI23" s="62"/>
      <c r="CJ23" s="62"/>
      <c r="CK23" s="62"/>
      <c r="CL23" s="62"/>
      <c r="CM23" s="62"/>
      <c r="CN23" s="62"/>
      <c r="CO23" s="131"/>
      <c r="CP23" s="131"/>
      <c r="CQ23" s="131"/>
      <c r="CR23" s="62"/>
      <c r="CS23" s="62"/>
      <c r="CT23" s="62"/>
      <c r="CU23" s="62"/>
      <c r="CV23" s="62"/>
      <c r="CW23" s="62"/>
      <c r="CX23" s="131"/>
      <c r="CY23" s="131"/>
      <c r="CZ23" s="131"/>
      <c r="DA23" s="127"/>
      <c r="DB23" s="131"/>
      <c r="DC23" s="131"/>
      <c r="DD23" s="131"/>
      <c r="DE23" s="62"/>
      <c r="DF23" s="62"/>
      <c r="DG23" s="62"/>
      <c r="DH23" s="62"/>
      <c r="DI23" s="62"/>
      <c r="DJ23" s="62"/>
      <c r="DK23" s="131"/>
      <c r="DL23" s="131"/>
      <c r="DM23" s="131"/>
      <c r="DN23" s="62"/>
      <c r="DO23" s="62"/>
      <c r="DP23" s="62"/>
      <c r="DQ23" s="62"/>
      <c r="DR23" s="62"/>
      <c r="DS23" s="62"/>
      <c r="DT23" s="131"/>
      <c r="DU23" s="131"/>
      <c r="DV23" s="131"/>
      <c r="DW23" s="62"/>
      <c r="DX23" s="62"/>
      <c r="DY23" s="62"/>
      <c r="DZ23" s="62"/>
      <c r="EA23" s="62"/>
      <c r="EB23" s="62"/>
      <c r="EC23" s="131"/>
      <c r="ED23" s="131"/>
      <c r="EE23" s="131"/>
      <c r="EF23" s="62"/>
      <c r="EG23" s="62"/>
      <c r="EH23" s="62"/>
      <c r="EI23" s="62"/>
      <c r="EJ23" s="62"/>
      <c r="EK23" s="62"/>
      <c r="EL23" s="131"/>
      <c r="EM23" s="131"/>
      <c r="EN23" s="131"/>
      <c r="EO23" s="127"/>
      <c r="EP23" s="62"/>
      <c r="EQ23" s="62"/>
      <c r="ER23" s="62"/>
      <c r="ES23" s="62"/>
      <c r="ET23" s="62"/>
      <c r="EU23" s="62"/>
      <c r="EV23" s="131"/>
      <c r="EW23" s="131"/>
      <c r="EX23" s="131"/>
      <c r="EY23" s="62"/>
      <c r="EZ23" s="62"/>
      <c r="FA23" s="62"/>
      <c r="FB23" s="62"/>
      <c r="FC23" s="62"/>
      <c r="FD23" s="62"/>
      <c r="FE23" s="131"/>
      <c r="FF23" s="131"/>
      <c r="FG23" s="131"/>
      <c r="FH23" s="62"/>
      <c r="FI23" s="62"/>
      <c r="FJ23" s="62"/>
      <c r="FK23" s="62"/>
      <c r="FL23" s="62"/>
      <c r="FM23" s="62"/>
      <c r="FN23" s="131"/>
      <c r="FO23" s="131"/>
      <c r="FP23" s="131"/>
      <c r="FQ23" s="62"/>
      <c r="FR23" s="62"/>
      <c r="FS23" s="62"/>
      <c r="FT23" s="62"/>
      <c r="FU23" s="62"/>
      <c r="FV23" s="62"/>
      <c r="FW23" s="131"/>
      <c r="FX23" s="131"/>
      <c r="FY23" s="131"/>
      <c r="FZ23" s="127"/>
      <c r="GA23" s="62"/>
      <c r="GB23" s="62"/>
      <c r="GC23" s="62"/>
      <c r="GD23" s="62"/>
      <c r="GE23" s="62"/>
      <c r="GF23" s="62"/>
      <c r="GG23" s="131"/>
      <c r="GH23" s="131"/>
      <c r="GI23" s="131"/>
      <c r="GJ23" s="62"/>
      <c r="GK23" s="62"/>
      <c r="GL23" s="62"/>
      <c r="GM23" s="62"/>
      <c r="GN23" s="62"/>
      <c r="GO23" s="62"/>
      <c r="GP23" s="131"/>
      <c r="GQ23" s="131"/>
      <c r="GR23" s="131"/>
      <c r="GS23" s="62"/>
      <c r="GT23" s="62"/>
      <c r="GU23" s="62"/>
      <c r="GV23" s="62"/>
      <c r="GW23" s="62"/>
      <c r="GX23" s="62"/>
      <c r="GY23" s="131"/>
      <c r="GZ23" s="131"/>
      <c r="HA23" s="131"/>
      <c r="HB23" s="62"/>
      <c r="HC23" s="62"/>
      <c r="HD23" s="62"/>
      <c r="HE23" s="62"/>
      <c r="HF23" s="62"/>
      <c r="HG23" s="62"/>
      <c r="HH23" s="131"/>
      <c r="HI23" s="131"/>
      <c r="HJ23" s="131"/>
      <c r="HK23" s="127"/>
      <c r="HL23" s="62"/>
      <c r="HM23" s="62"/>
      <c r="HN23" s="62"/>
      <c r="HO23" s="62"/>
      <c r="HP23" s="62"/>
      <c r="HQ23" s="62"/>
      <c r="HR23" s="131"/>
      <c r="HS23" s="131"/>
      <c r="HT23" s="131"/>
      <c r="HU23" s="62"/>
      <c r="HV23" s="62"/>
      <c r="HW23" s="62"/>
      <c r="HX23" s="62"/>
      <c r="HY23" s="62"/>
      <c r="HZ23" s="62"/>
      <c r="IA23" s="131"/>
      <c r="IB23" s="131"/>
      <c r="IC23" s="131"/>
      <c r="ID23" s="62"/>
      <c r="IE23" s="62"/>
      <c r="IF23" s="62"/>
      <c r="IG23" s="62"/>
      <c r="IH23" s="62"/>
      <c r="II23" s="62"/>
      <c r="IJ23" s="131"/>
      <c r="IK23" s="131"/>
      <c r="IL23" s="131"/>
      <c r="IM23" s="62"/>
      <c r="IN23" s="62"/>
      <c r="IO23" s="62"/>
      <c r="IP23" s="62"/>
      <c r="IQ23" s="62"/>
      <c r="IR23" s="62"/>
      <c r="IS23" s="131"/>
      <c r="IT23" s="131"/>
      <c r="IU23" s="131"/>
      <c r="IV23" s="127"/>
      <c r="IW23" s="131"/>
      <c r="IX23" s="131"/>
      <c r="IY23" s="131"/>
      <c r="IZ23" s="131"/>
      <c r="JA23" s="131"/>
      <c r="JB23" s="131"/>
      <c r="JC23" s="62"/>
      <c r="JD23" s="62"/>
      <c r="JE23" s="62"/>
      <c r="JF23" s="62"/>
      <c r="JG23" s="62"/>
      <c r="JH23" s="62"/>
      <c r="JI23" s="131"/>
      <c r="JJ23" s="131"/>
      <c r="JK23" s="131"/>
      <c r="JL23" s="62"/>
      <c r="JM23" s="62"/>
      <c r="JN23" s="62"/>
      <c r="JO23" s="62"/>
      <c r="JP23" s="62"/>
      <c r="JQ23" s="62"/>
      <c r="JR23" s="131"/>
      <c r="JS23" s="131"/>
      <c r="JT23" s="131"/>
      <c r="JU23" s="62"/>
      <c r="JV23" s="62"/>
      <c r="JW23" s="62"/>
      <c r="JX23" s="62"/>
      <c r="JY23" s="62"/>
      <c r="JZ23" s="62"/>
      <c r="KA23" s="131"/>
      <c r="KB23" s="131"/>
      <c r="KC23" s="131"/>
      <c r="KD23" s="127"/>
      <c r="KE23" s="62"/>
      <c r="KF23" s="62"/>
      <c r="KG23" s="62"/>
      <c r="KH23" s="62"/>
      <c r="KI23" s="62"/>
      <c r="KJ23" s="62"/>
      <c r="KK23" s="131"/>
      <c r="KL23" s="131"/>
      <c r="KM23" s="131"/>
      <c r="KN23" s="62"/>
      <c r="KO23" s="62"/>
      <c r="KP23" s="62"/>
      <c r="KQ23" s="62"/>
      <c r="KR23" s="62"/>
      <c r="KS23" s="62"/>
      <c r="KT23" s="131"/>
      <c r="KU23" s="131"/>
      <c r="KV23" s="131"/>
      <c r="KW23" s="62"/>
      <c r="KX23" s="62"/>
      <c r="KY23" s="62"/>
      <c r="KZ23" s="62"/>
      <c r="LA23" s="62"/>
      <c r="LB23" s="62"/>
      <c r="LC23" s="131"/>
      <c r="LD23" s="131"/>
      <c r="LE23" s="131"/>
      <c r="LF23" s="62"/>
      <c r="LG23" s="62"/>
      <c r="LH23" s="62"/>
      <c r="LI23" s="62"/>
      <c r="LJ23" s="62"/>
      <c r="LK23" s="62"/>
      <c r="LL23" s="131"/>
      <c r="LM23" s="131"/>
      <c r="LN23" s="131"/>
      <c r="LO23" s="127"/>
      <c r="LP23" s="131"/>
      <c r="LQ23" s="131"/>
      <c r="LR23" s="131"/>
      <c r="LS23" s="62"/>
      <c r="LT23" s="62"/>
      <c r="LU23" s="62"/>
      <c r="LV23" s="62"/>
      <c r="LW23" s="62"/>
      <c r="LX23" s="62"/>
      <c r="LY23" s="131"/>
      <c r="LZ23" s="131"/>
      <c r="MA23" s="131"/>
      <c r="MB23" s="131"/>
      <c r="MC23" s="131"/>
      <c r="MD23" s="131"/>
      <c r="ME23" s="131"/>
      <c r="MF23" s="131"/>
      <c r="MG23" s="131"/>
      <c r="MH23" s="62"/>
      <c r="MI23" s="62"/>
      <c r="MJ23" s="62"/>
      <c r="MK23" s="62"/>
      <c r="ML23" s="62"/>
      <c r="MM23" s="62"/>
      <c r="MN23" s="131"/>
      <c r="MO23" s="131"/>
      <c r="MP23" s="131"/>
      <c r="MQ23" s="131"/>
      <c r="MR23" s="131"/>
      <c r="MS23" s="131"/>
      <c r="MT23" s="127"/>
      <c r="MU23" s="131"/>
      <c r="MV23" s="131"/>
      <c r="MW23" s="131"/>
      <c r="MX23" s="131"/>
      <c r="MY23" s="131"/>
      <c r="MZ23" s="131"/>
      <c r="NA23" s="131"/>
      <c r="NB23" s="131"/>
      <c r="NC23" s="132"/>
      <c r="ND23" s="132"/>
      <c r="NE23" s="132"/>
      <c r="NF23" s="132"/>
      <c r="NG23" s="132"/>
      <c r="NH23" s="132"/>
      <c r="NI23" s="132"/>
      <c r="NJ23" s="133"/>
      <c r="NK23" s="129"/>
      <c r="NL23" s="129"/>
      <c r="NM23" s="129"/>
      <c r="NN23" s="129"/>
      <c r="NO23" s="129"/>
      <c r="NP23" s="129"/>
      <c r="NQ23" s="129"/>
      <c r="SD23" s="133"/>
      <c r="SE23" s="133"/>
      <c r="SF23" s="133"/>
      <c r="SG23" s="133"/>
      <c r="SH23" s="133"/>
      <c r="SI23" s="133"/>
      <c r="SJ23" s="63"/>
      <c r="SK23" s="63"/>
      <c r="SL23" s="63"/>
      <c r="SM23" s="63"/>
      <c r="SN23" s="63"/>
      <c r="SO23" s="63"/>
      <c r="SP23" s="63"/>
      <c r="SQ23" s="63"/>
      <c r="SR23" s="63"/>
    </row>
    <row r="24" spans="1:512" ht="12.75" customHeight="1" x14ac:dyDescent="0.2">
      <c r="A24" s="275" t="s">
        <v>0</v>
      </c>
      <c r="B24" s="275" t="s">
        <v>1</v>
      </c>
      <c r="C24" s="275" t="s">
        <v>2</v>
      </c>
      <c r="D24" s="273" t="s">
        <v>281</v>
      </c>
      <c r="E24" s="304" t="s">
        <v>3</v>
      </c>
      <c r="F24" s="305"/>
      <c r="G24" s="275" t="s">
        <v>4</v>
      </c>
      <c r="H24" s="286" t="s">
        <v>5</v>
      </c>
      <c r="I24" s="310" t="s">
        <v>6</v>
      </c>
      <c r="J24" s="310" t="s">
        <v>7</v>
      </c>
      <c r="K24" s="275" t="s">
        <v>8</v>
      </c>
      <c r="L24" s="273" t="s">
        <v>9</v>
      </c>
      <c r="M24" s="273"/>
      <c r="N24" s="273"/>
      <c r="O24" s="273"/>
      <c r="P24" s="274"/>
      <c r="Q24" s="274"/>
      <c r="R24" s="274"/>
      <c r="S24" s="274"/>
      <c r="T24" s="274"/>
      <c r="U24" s="274"/>
      <c r="V24" s="277" t="s">
        <v>10</v>
      </c>
      <c r="W24" s="311"/>
      <c r="X24" s="311"/>
      <c r="Y24" s="311"/>
      <c r="Z24" s="311"/>
      <c r="AA24" s="311"/>
      <c r="AB24" s="311"/>
      <c r="AC24" s="311"/>
      <c r="AD24" s="311"/>
      <c r="AE24" s="311"/>
      <c r="AF24" s="280"/>
      <c r="AG24" s="275" t="s">
        <v>2</v>
      </c>
      <c r="AH24" s="277" t="s">
        <v>11</v>
      </c>
      <c r="AI24" s="311"/>
      <c r="AJ24" s="311"/>
      <c r="AK24" s="311"/>
      <c r="AL24" s="311"/>
      <c r="AM24" s="311"/>
      <c r="AN24" s="311"/>
      <c r="AO24" s="311"/>
      <c r="AP24" s="311"/>
      <c r="AQ24" s="311"/>
      <c r="AR24" s="280"/>
      <c r="AS24" s="273" t="s">
        <v>12</v>
      </c>
      <c r="AT24" s="274"/>
      <c r="AU24" s="274"/>
      <c r="AV24" s="274"/>
      <c r="AW24" s="274"/>
      <c r="AX24" s="274"/>
      <c r="AY24" s="274"/>
      <c r="AZ24" s="274"/>
      <c r="BA24" s="274"/>
      <c r="BB24" s="274"/>
      <c r="BC24" s="273" t="s">
        <v>13</v>
      </c>
      <c r="BD24" s="273"/>
      <c r="BE24" s="274"/>
      <c r="BF24" s="274"/>
      <c r="BG24" s="274"/>
      <c r="BH24" s="274"/>
      <c r="BI24" s="274"/>
      <c r="BJ24" s="274"/>
      <c r="BK24" s="274"/>
      <c r="BL24" s="274"/>
      <c r="BM24" s="273" t="s">
        <v>14</v>
      </c>
      <c r="BN24" s="303"/>
      <c r="BO24" s="303"/>
      <c r="BP24" s="275" t="s">
        <v>2</v>
      </c>
      <c r="BQ24" s="273" t="s">
        <v>15</v>
      </c>
      <c r="BR24" s="273"/>
      <c r="BS24" s="274"/>
      <c r="BT24" s="274"/>
      <c r="BU24" s="274"/>
      <c r="BV24" s="274"/>
      <c r="BW24" s="274"/>
      <c r="BX24" s="274"/>
      <c r="BY24" s="274"/>
      <c r="BZ24" s="273" t="s">
        <v>16</v>
      </c>
      <c r="CA24" s="273"/>
      <c r="CB24" s="274"/>
      <c r="CC24" s="274"/>
      <c r="CD24" s="274"/>
      <c r="CE24" s="274"/>
      <c r="CF24" s="274"/>
      <c r="CG24" s="274"/>
      <c r="CH24" s="274"/>
      <c r="CI24" s="273" t="s">
        <v>17</v>
      </c>
      <c r="CJ24" s="273"/>
      <c r="CK24" s="274"/>
      <c r="CL24" s="274"/>
      <c r="CM24" s="274"/>
      <c r="CN24" s="274"/>
      <c r="CO24" s="274"/>
      <c r="CP24" s="274"/>
      <c r="CQ24" s="274"/>
      <c r="CR24" s="273" t="s">
        <v>18</v>
      </c>
      <c r="CS24" s="273"/>
      <c r="CT24" s="274"/>
      <c r="CU24" s="274"/>
      <c r="CV24" s="274"/>
      <c r="CW24" s="274"/>
      <c r="CX24" s="274"/>
      <c r="CY24" s="274"/>
      <c r="CZ24" s="274"/>
      <c r="DA24" s="275" t="s">
        <v>2</v>
      </c>
      <c r="DB24" s="273" t="s">
        <v>19</v>
      </c>
      <c r="DC24" s="303"/>
      <c r="DD24" s="303"/>
      <c r="DE24" s="273" t="s">
        <v>20</v>
      </c>
      <c r="DF24" s="273"/>
      <c r="DG24" s="274"/>
      <c r="DH24" s="274"/>
      <c r="DI24" s="274"/>
      <c r="DJ24" s="274"/>
      <c r="DK24" s="274"/>
      <c r="DL24" s="274"/>
      <c r="DM24" s="274"/>
      <c r="DN24" s="273" t="s">
        <v>21</v>
      </c>
      <c r="DO24" s="273"/>
      <c r="DP24" s="274"/>
      <c r="DQ24" s="274"/>
      <c r="DR24" s="274"/>
      <c r="DS24" s="274"/>
      <c r="DT24" s="274"/>
      <c r="DU24" s="274"/>
      <c r="DV24" s="274"/>
      <c r="DW24" s="273" t="s">
        <v>22</v>
      </c>
      <c r="DX24" s="273"/>
      <c r="DY24" s="274"/>
      <c r="DZ24" s="274"/>
      <c r="EA24" s="274"/>
      <c r="EB24" s="274"/>
      <c r="EC24" s="274"/>
      <c r="ED24" s="274"/>
      <c r="EE24" s="274"/>
      <c r="EF24" s="273" t="s">
        <v>23</v>
      </c>
      <c r="EG24" s="273"/>
      <c r="EH24" s="274"/>
      <c r="EI24" s="274"/>
      <c r="EJ24" s="274"/>
      <c r="EK24" s="274"/>
      <c r="EL24" s="274"/>
      <c r="EM24" s="274"/>
      <c r="EN24" s="274"/>
      <c r="EO24" s="275" t="s">
        <v>2</v>
      </c>
      <c r="EP24" s="273" t="s">
        <v>24</v>
      </c>
      <c r="EQ24" s="273"/>
      <c r="ER24" s="274"/>
      <c r="ES24" s="274"/>
      <c r="ET24" s="274"/>
      <c r="EU24" s="274"/>
      <c r="EV24" s="274"/>
      <c r="EW24" s="274"/>
      <c r="EX24" s="274"/>
      <c r="EY24" s="273" t="s">
        <v>25</v>
      </c>
      <c r="EZ24" s="273"/>
      <c r="FA24" s="274"/>
      <c r="FB24" s="274"/>
      <c r="FC24" s="274"/>
      <c r="FD24" s="274"/>
      <c r="FE24" s="274"/>
      <c r="FF24" s="274"/>
      <c r="FG24" s="274"/>
      <c r="FH24" s="273" t="s">
        <v>26</v>
      </c>
      <c r="FI24" s="273"/>
      <c r="FJ24" s="274"/>
      <c r="FK24" s="274"/>
      <c r="FL24" s="274"/>
      <c r="FM24" s="274"/>
      <c r="FN24" s="274"/>
      <c r="FO24" s="274"/>
      <c r="FP24" s="274"/>
      <c r="FQ24" s="273" t="s">
        <v>27</v>
      </c>
      <c r="FR24" s="273"/>
      <c r="FS24" s="274"/>
      <c r="FT24" s="274"/>
      <c r="FU24" s="274"/>
      <c r="FV24" s="274"/>
      <c r="FW24" s="274"/>
      <c r="FX24" s="274"/>
      <c r="FY24" s="274"/>
      <c r="FZ24" s="275" t="s">
        <v>2</v>
      </c>
      <c r="GA24" s="273" t="s">
        <v>28</v>
      </c>
      <c r="GB24" s="273"/>
      <c r="GC24" s="274"/>
      <c r="GD24" s="274"/>
      <c r="GE24" s="274"/>
      <c r="GF24" s="274"/>
      <c r="GG24" s="274"/>
      <c r="GH24" s="274"/>
      <c r="GI24" s="274"/>
      <c r="GJ24" s="273" t="s">
        <v>29</v>
      </c>
      <c r="GK24" s="273"/>
      <c r="GL24" s="274"/>
      <c r="GM24" s="274"/>
      <c r="GN24" s="274"/>
      <c r="GO24" s="274"/>
      <c r="GP24" s="274"/>
      <c r="GQ24" s="274"/>
      <c r="GR24" s="274"/>
      <c r="GS24" s="273" t="s">
        <v>30</v>
      </c>
      <c r="GT24" s="273"/>
      <c r="GU24" s="274"/>
      <c r="GV24" s="274"/>
      <c r="GW24" s="274"/>
      <c r="GX24" s="274"/>
      <c r="GY24" s="274"/>
      <c r="GZ24" s="274"/>
      <c r="HA24" s="274"/>
      <c r="HB24" s="273" t="s">
        <v>31</v>
      </c>
      <c r="HC24" s="273"/>
      <c r="HD24" s="274"/>
      <c r="HE24" s="274"/>
      <c r="HF24" s="274"/>
      <c r="HG24" s="274"/>
      <c r="HH24" s="274"/>
      <c r="HI24" s="274"/>
      <c r="HJ24" s="274"/>
      <c r="HK24" s="275" t="s">
        <v>2</v>
      </c>
      <c r="HL24" s="273" t="s">
        <v>32</v>
      </c>
      <c r="HM24" s="273"/>
      <c r="HN24" s="274"/>
      <c r="HO24" s="274"/>
      <c r="HP24" s="274"/>
      <c r="HQ24" s="274"/>
      <c r="HR24" s="274"/>
      <c r="HS24" s="274"/>
      <c r="HT24" s="274"/>
      <c r="HU24" s="273" t="s">
        <v>33</v>
      </c>
      <c r="HV24" s="273"/>
      <c r="HW24" s="274"/>
      <c r="HX24" s="274"/>
      <c r="HY24" s="274"/>
      <c r="HZ24" s="274"/>
      <c r="IA24" s="274"/>
      <c r="IB24" s="274"/>
      <c r="IC24" s="274"/>
      <c r="ID24" s="273" t="s">
        <v>34</v>
      </c>
      <c r="IE24" s="273"/>
      <c r="IF24" s="274"/>
      <c r="IG24" s="274"/>
      <c r="IH24" s="274"/>
      <c r="II24" s="274"/>
      <c r="IJ24" s="274"/>
      <c r="IK24" s="274"/>
      <c r="IL24" s="274"/>
      <c r="IM24" s="273" t="s">
        <v>35</v>
      </c>
      <c r="IN24" s="273"/>
      <c r="IO24" s="274"/>
      <c r="IP24" s="274"/>
      <c r="IQ24" s="274"/>
      <c r="IR24" s="274"/>
      <c r="IS24" s="274"/>
      <c r="IT24" s="274"/>
      <c r="IU24" s="274"/>
      <c r="IV24" s="275" t="s">
        <v>2</v>
      </c>
      <c r="IW24" s="273" t="s">
        <v>36</v>
      </c>
      <c r="IX24" s="303"/>
      <c r="IY24" s="303"/>
      <c r="IZ24" s="273" t="s">
        <v>37</v>
      </c>
      <c r="JA24" s="303"/>
      <c r="JB24" s="303"/>
      <c r="JC24" s="273" t="s">
        <v>38</v>
      </c>
      <c r="JD24" s="273"/>
      <c r="JE24" s="274"/>
      <c r="JF24" s="274"/>
      <c r="JG24" s="274"/>
      <c r="JH24" s="274"/>
      <c r="JI24" s="274"/>
      <c r="JJ24" s="274"/>
      <c r="JK24" s="274"/>
      <c r="JL24" s="273" t="s">
        <v>39</v>
      </c>
      <c r="JM24" s="273"/>
      <c r="JN24" s="274"/>
      <c r="JO24" s="274"/>
      <c r="JP24" s="274"/>
      <c r="JQ24" s="274"/>
      <c r="JR24" s="274"/>
      <c r="JS24" s="274"/>
      <c r="JT24" s="274"/>
      <c r="JU24" s="273" t="s">
        <v>40</v>
      </c>
      <c r="JV24" s="273"/>
      <c r="JW24" s="274"/>
      <c r="JX24" s="274"/>
      <c r="JY24" s="274"/>
      <c r="JZ24" s="274"/>
      <c r="KA24" s="274"/>
      <c r="KB24" s="274"/>
      <c r="KC24" s="274"/>
      <c r="KD24" s="275" t="s">
        <v>2</v>
      </c>
      <c r="KE24" s="273" t="s">
        <v>41</v>
      </c>
      <c r="KF24" s="273"/>
      <c r="KG24" s="274"/>
      <c r="KH24" s="274"/>
      <c r="KI24" s="274"/>
      <c r="KJ24" s="274"/>
      <c r="KK24" s="274"/>
      <c r="KL24" s="274"/>
      <c r="KM24" s="274"/>
      <c r="KN24" s="273" t="s">
        <v>42</v>
      </c>
      <c r="KO24" s="273"/>
      <c r="KP24" s="274"/>
      <c r="KQ24" s="274"/>
      <c r="KR24" s="274"/>
      <c r="KS24" s="274"/>
      <c r="KT24" s="274"/>
      <c r="KU24" s="274"/>
      <c r="KV24" s="274"/>
      <c r="KW24" s="273" t="s">
        <v>43</v>
      </c>
      <c r="KX24" s="273"/>
      <c r="KY24" s="274"/>
      <c r="KZ24" s="274"/>
      <c r="LA24" s="274"/>
      <c r="LB24" s="274"/>
      <c r="LC24" s="274"/>
      <c r="LD24" s="274"/>
      <c r="LE24" s="274"/>
      <c r="LF24" s="273" t="s">
        <v>44</v>
      </c>
      <c r="LG24" s="273"/>
      <c r="LH24" s="274"/>
      <c r="LI24" s="274"/>
      <c r="LJ24" s="274"/>
      <c r="LK24" s="274"/>
      <c r="LL24" s="274"/>
      <c r="LM24" s="274"/>
      <c r="LN24" s="274"/>
      <c r="LO24" s="275" t="s">
        <v>2</v>
      </c>
      <c r="LP24" s="273" t="s">
        <v>45</v>
      </c>
      <c r="LQ24" s="303"/>
      <c r="LR24" s="303"/>
      <c r="LS24" s="273" t="s">
        <v>46</v>
      </c>
      <c r="LT24" s="273"/>
      <c r="LU24" s="274"/>
      <c r="LV24" s="274"/>
      <c r="LW24" s="274"/>
      <c r="LX24" s="274"/>
      <c r="LY24" s="274"/>
      <c r="LZ24" s="274"/>
      <c r="MA24" s="274"/>
      <c r="MB24" s="273" t="s">
        <v>47</v>
      </c>
      <c r="MC24" s="303"/>
      <c r="MD24" s="303"/>
      <c r="ME24" s="273" t="s">
        <v>48</v>
      </c>
      <c r="MF24" s="303"/>
      <c r="MG24" s="303"/>
      <c r="MH24" s="273" t="s">
        <v>49</v>
      </c>
      <c r="MI24" s="273"/>
      <c r="MJ24" s="274"/>
      <c r="MK24" s="274"/>
      <c r="ML24" s="274"/>
      <c r="MM24" s="274"/>
      <c r="MN24" s="274"/>
      <c r="MO24" s="274"/>
      <c r="MP24" s="274"/>
      <c r="MQ24" s="273" t="s">
        <v>50</v>
      </c>
      <c r="MR24" s="303"/>
      <c r="MS24" s="303"/>
      <c r="MT24" s="275" t="s">
        <v>2</v>
      </c>
      <c r="MU24" s="275" t="s">
        <v>51</v>
      </c>
      <c r="MV24" s="275"/>
      <c r="MW24" s="275"/>
      <c r="MX24" s="275"/>
      <c r="MY24" s="275" t="s">
        <v>52</v>
      </c>
      <c r="MZ24" s="275"/>
      <c r="NA24" s="275"/>
      <c r="NB24" s="275"/>
      <c r="NC24" s="273" t="s">
        <v>53</v>
      </c>
      <c r="ND24" s="275" t="s">
        <v>54</v>
      </c>
      <c r="NE24" s="273" t="s">
        <v>55</v>
      </c>
      <c r="NF24" s="273" t="s">
        <v>56</v>
      </c>
      <c r="NG24" s="273" t="s">
        <v>57</v>
      </c>
      <c r="NH24" s="273" t="s">
        <v>58</v>
      </c>
      <c r="NI24" s="273" t="s">
        <v>59</v>
      </c>
      <c r="NJ24" s="302" t="s">
        <v>60</v>
      </c>
      <c r="NK24" s="285" t="s">
        <v>61</v>
      </c>
      <c r="NL24" s="286" t="s">
        <v>62</v>
      </c>
      <c r="NM24" s="294" t="s">
        <v>63</v>
      </c>
      <c r="NN24" s="295"/>
      <c r="NO24" s="286" t="s">
        <v>64</v>
      </c>
      <c r="NP24" s="286" t="s">
        <v>65</v>
      </c>
      <c r="NQ24" s="286" t="s">
        <v>66</v>
      </c>
      <c r="NR24" s="285" t="s">
        <v>67</v>
      </c>
      <c r="NS24" s="285" t="s">
        <v>68</v>
      </c>
      <c r="NT24" s="290" t="s">
        <v>69</v>
      </c>
      <c r="NU24" s="290"/>
      <c r="NV24" s="290"/>
      <c r="NW24" s="301" t="s">
        <v>70</v>
      </c>
      <c r="NX24" s="301"/>
      <c r="NY24" s="301"/>
      <c r="NZ24" s="290" t="s">
        <v>71</v>
      </c>
      <c r="OA24" s="290"/>
      <c r="OB24" s="290"/>
      <c r="OC24" s="290" t="s">
        <v>72</v>
      </c>
      <c r="OD24" s="290"/>
      <c r="OE24" s="290"/>
      <c r="OF24" s="290" t="s">
        <v>73</v>
      </c>
      <c r="OG24" s="290"/>
      <c r="OH24" s="290"/>
      <c r="OI24" s="291" t="s">
        <v>74</v>
      </c>
      <c r="OJ24" s="292"/>
      <c r="OK24" s="292"/>
      <c r="OL24" s="292"/>
      <c r="OM24" s="293"/>
      <c r="ON24" s="291" t="s">
        <v>75</v>
      </c>
      <c r="OO24" s="292"/>
      <c r="OP24" s="292"/>
      <c r="OQ24" s="292"/>
      <c r="OR24" s="293"/>
      <c r="OS24" s="286" t="s">
        <v>76</v>
      </c>
      <c r="OT24" s="286" t="s">
        <v>77</v>
      </c>
      <c r="OU24" s="294" t="s">
        <v>78</v>
      </c>
      <c r="OV24" s="295"/>
      <c r="OW24" s="290" t="s">
        <v>79</v>
      </c>
      <c r="OX24" s="290"/>
      <c r="OY24" s="290"/>
      <c r="OZ24" s="290"/>
      <c r="PA24" s="290"/>
      <c r="PB24" s="290"/>
      <c r="PC24" s="290"/>
      <c r="PD24" s="290"/>
      <c r="PE24" s="290"/>
      <c r="PF24" s="290"/>
      <c r="PG24" s="298" t="s">
        <v>80</v>
      </c>
      <c r="PH24" s="298"/>
      <c r="PI24" s="298"/>
      <c r="PJ24" s="298"/>
      <c r="PK24" s="298"/>
      <c r="PL24" s="298"/>
      <c r="PM24" s="300" t="s">
        <v>81</v>
      </c>
      <c r="PN24" s="285" t="s">
        <v>82</v>
      </c>
      <c r="PO24" s="285" t="s">
        <v>83</v>
      </c>
      <c r="PP24" s="290" t="s">
        <v>84</v>
      </c>
      <c r="PQ24" s="290"/>
      <c r="PR24" s="290"/>
      <c r="PS24" s="290"/>
      <c r="PT24" s="290" t="s">
        <v>85</v>
      </c>
      <c r="PU24" s="290"/>
      <c r="PV24" s="290"/>
      <c r="PW24" s="290"/>
      <c r="PX24" s="301" t="s">
        <v>86</v>
      </c>
      <c r="PY24" s="301"/>
      <c r="PZ24" s="301"/>
      <c r="QA24" s="301"/>
      <c r="QB24" s="301"/>
      <c r="QC24" s="286" t="s">
        <v>87</v>
      </c>
      <c r="QD24" s="286" t="s">
        <v>88</v>
      </c>
      <c r="QE24" s="285" t="s">
        <v>89</v>
      </c>
      <c r="QF24" s="287" t="s">
        <v>90</v>
      </c>
      <c r="QG24" s="290" t="s">
        <v>91</v>
      </c>
      <c r="QH24" s="290"/>
      <c r="QI24" s="290"/>
      <c r="QJ24" s="290"/>
      <c r="QK24" s="290"/>
      <c r="QL24" s="290" t="s">
        <v>92</v>
      </c>
      <c r="QM24" s="291" t="s">
        <v>93</v>
      </c>
      <c r="QN24" s="292"/>
      <c r="QO24" s="292"/>
      <c r="QP24" s="292"/>
      <c r="QQ24" s="292"/>
      <c r="QR24" s="292"/>
      <c r="QS24" s="292"/>
      <c r="QT24" s="292"/>
      <c r="QU24" s="292"/>
      <c r="QV24" s="292"/>
      <c r="QW24" s="292"/>
      <c r="QX24" s="293"/>
      <c r="QY24" s="291" t="s">
        <v>94</v>
      </c>
      <c r="QZ24" s="292"/>
      <c r="RA24" s="292"/>
      <c r="RB24" s="292"/>
      <c r="RC24" s="292"/>
      <c r="RD24" s="292"/>
      <c r="RE24" s="292"/>
      <c r="RF24" s="292"/>
      <c r="RG24" s="292"/>
      <c r="RH24" s="292"/>
      <c r="RI24" s="292"/>
      <c r="RJ24" s="293"/>
      <c r="RK24" s="282" t="s">
        <v>95</v>
      </c>
      <c r="RL24" s="283"/>
      <c r="RM24" s="283"/>
      <c r="RN24" s="283"/>
      <c r="RO24" s="283"/>
      <c r="RP24" s="283"/>
      <c r="RQ24" s="283"/>
      <c r="RR24" s="283"/>
      <c r="RS24" s="284"/>
      <c r="RT24" s="282" t="s">
        <v>96</v>
      </c>
      <c r="RU24" s="283"/>
      <c r="RV24" s="283"/>
      <c r="RW24" s="283"/>
      <c r="RX24" s="283"/>
      <c r="RY24" s="283"/>
      <c r="RZ24" s="283"/>
      <c r="SA24" s="283"/>
      <c r="SB24" s="284"/>
      <c r="SC24" s="273" t="s">
        <v>97</v>
      </c>
      <c r="SD24" s="285" t="s">
        <v>98</v>
      </c>
      <c r="SE24" s="285" t="s">
        <v>99</v>
      </c>
      <c r="SF24" s="285" t="s">
        <v>100</v>
      </c>
      <c r="SG24" s="285" t="s">
        <v>101</v>
      </c>
      <c r="SH24" s="285" t="s">
        <v>102</v>
      </c>
      <c r="SI24" s="285" t="s">
        <v>103</v>
      </c>
      <c r="SJ24" s="269" t="s">
        <v>104</v>
      </c>
      <c r="SK24" s="269" t="s">
        <v>105</v>
      </c>
      <c r="SL24" s="269" t="s">
        <v>106</v>
      </c>
      <c r="SM24" s="277" t="s">
        <v>107</v>
      </c>
      <c r="SN24" s="278"/>
      <c r="SO24" s="278"/>
      <c r="SP24" s="278"/>
      <c r="SQ24" s="278"/>
      <c r="SR24" s="279"/>
    </row>
    <row r="25" spans="1:512" ht="12.75" customHeight="1" x14ac:dyDescent="0.2">
      <c r="A25" s="275"/>
      <c r="B25" s="275"/>
      <c r="C25" s="275"/>
      <c r="D25" s="273"/>
      <c r="E25" s="306"/>
      <c r="F25" s="307"/>
      <c r="G25" s="275"/>
      <c r="H25" s="286"/>
      <c r="I25" s="310"/>
      <c r="J25" s="310"/>
      <c r="K25" s="275"/>
      <c r="L25" s="273" t="s">
        <v>108</v>
      </c>
      <c r="M25" s="277" t="s">
        <v>109</v>
      </c>
      <c r="N25" s="280"/>
      <c r="O25" s="269" t="s">
        <v>110</v>
      </c>
      <c r="P25" s="273" t="s">
        <v>111</v>
      </c>
      <c r="Q25" s="274"/>
      <c r="R25" s="273" t="s">
        <v>112</v>
      </c>
      <c r="S25" s="273" t="s">
        <v>113</v>
      </c>
      <c r="T25" s="274"/>
      <c r="U25" s="274"/>
      <c r="V25" s="273" t="s">
        <v>108</v>
      </c>
      <c r="W25" s="277" t="s">
        <v>109</v>
      </c>
      <c r="X25" s="280"/>
      <c r="Y25" s="273" t="s">
        <v>110</v>
      </c>
      <c r="Z25" s="273" t="s">
        <v>111</v>
      </c>
      <c r="AA25" s="274"/>
      <c r="AB25" s="273" t="s">
        <v>112</v>
      </c>
      <c r="AC25" s="273" t="s">
        <v>113</v>
      </c>
      <c r="AD25" s="274"/>
      <c r="AE25" s="274"/>
      <c r="AF25" s="274"/>
      <c r="AG25" s="275"/>
      <c r="AH25" s="273" t="s">
        <v>108</v>
      </c>
      <c r="AI25" s="277" t="s">
        <v>109</v>
      </c>
      <c r="AJ25" s="280"/>
      <c r="AK25" s="273" t="s">
        <v>110</v>
      </c>
      <c r="AL25" s="273" t="s">
        <v>111</v>
      </c>
      <c r="AM25" s="274"/>
      <c r="AN25" s="273" t="s">
        <v>112</v>
      </c>
      <c r="AO25" s="273" t="s">
        <v>113</v>
      </c>
      <c r="AP25" s="274"/>
      <c r="AQ25" s="274"/>
      <c r="AR25" s="274"/>
      <c r="AS25" s="277" t="s">
        <v>109</v>
      </c>
      <c r="AT25" s="280"/>
      <c r="AU25" s="273" t="s">
        <v>110</v>
      </c>
      <c r="AV25" s="273" t="s">
        <v>111</v>
      </c>
      <c r="AW25" s="274"/>
      <c r="AX25" s="273" t="s">
        <v>114</v>
      </c>
      <c r="AY25" s="273" t="s">
        <v>113</v>
      </c>
      <c r="AZ25" s="274"/>
      <c r="BA25" s="274"/>
      <c r="BB25" s="274"/>
      <c r="BC25" s="277" t="s">
        <v>109</v>
      </c>
      <c r="BD25" s="280"/>
      <c r="BE25" s="273" t="s">
        <v>110</v>
      </c>
      <c r="BF25" s="273" t="s">
        <v>111</v>
      </c>
      <c r="BG25" s="274"/>
      <c r="BH25" s="273" t="s">
        <v>114</v>
      </c>
      <c r="BI25" s="273" t="s">
        <v>113</v>
      </c>
      <c r="BJ25" s="274"/>
      <c r="BK25" s="274"/>
      <c r="BL25" s="274"/>
      <c r="BM25" s="273" t="s">
        <v>113</v>
      </c>
      <c r="BN25" s="274"/>
      <c r="BO25" s="274"/>
      <c r="BP25" s="275"/>
      <c r="BQ25" s="277" t="s">
        <v>109</v>
      </c>
      <c r="BR25" s="280"/>
      <c r="BS25" s="273" t="s">
        <v>110</v>
      </c>
      <c r="BT25" s="273" t="s">
        <v>111</v>
      </c>
      <c r="BU25" s="274"/>
      <c r="BV25" s="273" t="s">
        <v>114</v>
      </c>
      <c r="BW25" s="273" t="s">
        <v>113</v>
      </c>
      <c r="BX25" s="274"/>
      <c r="BY25" s="274"/>
      <c r="BZ25" s="277" t="s">
        <v>109</v>
      </c>
      <c r="CA25" s="280"/>
      <c r="CB25" s="273" t="s">
        <v>110</v>
      </c>
      <c r="CC25" s="273" t="s">
        <v>111</v>
      </c>
      <c r="CD25" s="274"/>
      <c r="CE25" s="273" t="s">
        <v>114</v>
      </c>
      <c r="CF25" s="273" t="s">
        <v>113</v>
      </c>
      <c r="CG25" s="274"/>
      <c r="CH25" s="274"/>
      <c r="CI25" s="277" t="s">
        <v>109</v>
      </c>
      <c r="CJ25" s="280"/>
      <c r="CK25" s="273" t="s">
        <v>110</v>
      </c>
      <c r="CL25" s="273" t="s">
        <v>111</v>
      </c>
      <c r="CM25" s="274"/>
      <c r="CN25" s="273" t="s">
        <v>114</v>
      </c>
      <c r="CO25" s="273" t="s">
        <v>113</v>
      </c>
      <c r="CP25" s="274"/>
      <c r="CQ25" s="274"/>
      <c r="CR25" s="277" t="s">
        <v>109</v>
      </c>
      <c r="CS25" s="280"/>
      <c r="CT25" s="273" t="s">
        <v>110</v>
      </c>
      <c r="CU25" s="273" t="s">
        <v>111</v>
      </c>
      <c r="CV25" s="274"/>
      <c r="CW25" s="273" t="s">
        <v>114</v>
      </c>
      <c r="CX25" s="273" t="s">
        <v>113</v>
      </c>
      <c r="CY25" s="274"/>
      <c r="CZ25" s="274"/>
      <c r="DA25" s="275"/>
      <c r="DB25" s="273" t="s">
        <v>113</v>
      </c>
      <c r="DC25" s="274"/>
      <c r="DD25" s="274"/>
      <c r="DE25" s="277" t="s">
        <v>109</v>
      </c>
      <c r="DF25" s="280"/>
      <c r="DG25" s="273" t="s">
        <v>110</v>
      </c>
      <c r="DH25" s="273" t="s">
        <v>111</v>
      </c>
      <c r="DI25" s="274"/>
      <c r="DJ25" s="273" t="s">
        <v>114</v>
      </c>
      <c r="DK25" s="273" t="s">
        <v>113</v>
      </c>
      <c r="DL25" s="274"/>
      <c r="DM25" s="274"/>
      <c r="DN25" s="277" t="s">
        <v>109</v>
      </c>
      <c r="DO25" s="280"/>
      <c r="DP25" s="273" t="s">
        <v>110</v>
      </c>
      <c r="DQ25" s="273" t="s">
        <v>111</v>
      </c>
      <c r="DR25" s="274"/>
      <c r="DS25" s="273" t="s">
        <v>114</v>
      </c>
      <c r="DT25" s="273" t="s">
        <v>113</v>
      </c>
      <c r="DU25" s="274"/>
      <c r="DV25" s="274"/>
      <c r="DW25" s="277" t="s">
        <v>109</v>
      </c>
      <c r="DX25" s="280"/>
      <c r="DY25" s="273" t="s">
        <v>110</v>
      </c>
      <c r="DZ25" s="273" t="s">
        <v>111</v>
      </c>
      <c r="EA25" s="274"/>
      <c r="EB25" s="273" t="s">
        <v>114</v>
      </c>
      <c r="EC25" s="273" t="s">
        <v>113</v>
      </c>
      <c r="ED25" s="274"/>
      <c r="EE25" s="274"/>
      <c r="EF25" s="277" t="s">
        <v>109</v>
      </c>
      <c r="EG25" s="280"/>
      <c r="EH25" s="273" t="s">
        <v>110</v>
      </c>
      <c r="EI25" s="273" t="s">
        <v>111</v>
      </c>
      <c r="EJ25" s="274"/>
      <c r="EK25" s="273" t="s">
        <v>114</v>
      </c>
      <c r="EL25" s="273" t="s">
        <v>113</v>
      </c>
      <c r="EM25" s="274"/>
      <c r="EN25" s="274"/>
      <c r="EO25" s="275"/>
      <c r="EP25" s="277" t="s">
        <v>109</v>
      </c>
      <c r="EQ25" s="280"/>
      <c r="ER25" s="273" t="s">
        <v>110</v>
      </c>
      <c r="ES25" s="273" t="s">
        <v>111</v>
      </c>
      <c r="ET25" s="274"/>
      <c r="EU25" s="273" t="s">
        <v>114</v>
      </c>
      <c r="EV25" s="273" t="s">
        <v>113</v>
      </c>
      <c r="EW25" s="274"/>
      <c r="EX25" s="274"/>
      <c r="EY25" s="277" t="s">
        <v>109</v>
      </c>
      <c r="EZ25" s="280"/>
      <c r="FA25" s="273" t="s">
        <v>110</v>
      </c>
      <c r="FB25" s="273" t="s">
        <v>111</v>
      </c>
      <c r="FC25" s="274"/>
      <c r="FD25" s="273" t="s">
        <v>114</v>
      </c>
      <c r="FE25" s="273" t="s">
        <v>113</v>
      </c>
      <c r="FF25" s="274"/>
      <c r="FG25" s="274"/>
      <c r="FH25" s="277" t="s">
        <v>109</v>
      </c>
      <c r="FI25" s="280"/>
      <c r="FJ25" s="273" t="s">
        <v>110</v>
      </c>
      <c r="FK25" s="273" t="s">
        <v>111</v>
      </c>
      <c r="FL25" s="274"/>
      <c r="FM25" s="273" t="s">
        <v>114</v>
      </c>
      <c r="FN25" s="273" t="s">
        <v>113</v>
      </c>
      <c r="FO25" s="274"/>
      <c r="FP25" s="274"/>
      <c r="FQ25" s="277" t="s">
        <v>109</v>
      </c>
      <c r="FR25" s="280"/>
      <c r="FS25" s="273" t="s">
        <v>110</v>
      </c>
      <c r="FT25" s="273" t="s">
        <v>111</v>
      </c>
      <c r="FU25" s="274"/>
      <c r="FV25" s="273" t="s">
        <v>114</v>
      </c>
      <c r="FW25" s="273" t="s">
        <v>113</v>
      </c>
      <c r="FX25" s="274"/>
      <c r="FY25" s="274"/>
      <c r="FZ25" s="275"/>
      <c r="GA25" s="277" t="s">
        <v>109</v>
      </c>
      <c r="GB25" s="280"/>
      <c r="GC25" s="273" t="s">
        <v>110</v>
      </c>
      <c r="GD25" s="273" t="s">
        <v>111</v>
      </c>
      <c r="GE25" s="274"/>
      <c r="GF25" s="273" t="s">
        <v>114</v>
      </c>
      <c r="GG25" s="273" t="s">
        <v>113</v>
      </c>
      <c r="GH25" s="274"/>
      <c r="GI25" s="274"/>
      <c r="GJ25" s="277" t="s">
        <v>109</v>
      </c>
      <c r="GK25" s="280"/>
      <c r="GL25" s="273" t="s">
        <v>110</v>
      </c>
      <c r="GM25" s="273" t="s">
        <v>111</v>
      </c>
      <c r="GN25" s="274"/>
      <c r="GO25" s="273" t="s">
        <v>114</v>
      </c>
      <c r="GP25" s="273" t="s">
        <v>113</v>
      </c>
      <c r="GQ25" s="274"/>
      <c r="GR25" s="274"/>
      <c r="GS25" s="277" t="s">
        <v>109</v>
      </c>
      <c r="GT25" s="280"/>
      <c r="GU25" s="273" t="s">
        <v>110</v>
      </c>
      <c r="GV25" s="273" t="s">
        <v>111</v>
      </c>
      <c r="GW25" s="274"/>
      <c r="GX25" s="273" t="s">
        <v>114</v>
      </c>
      <c r="GY25" s="273" t="s">
        <v>113</v>
      </c>
      <c r="GZ25" s="274"/>
      <c r="HA25" s="274"/>
      <c r="HB25" s="277" t="s">
        <v>109</v>
      </c>
      <c r="HC25" s="280"/>
      <c r="HD25" s="273" t="s">
        <v>110</v>
      </c>
      <c r="HE25" s="273" t="s">
        <v>111</v>
      </c>
      <c r="HF25" s="274"/>
      <c r="HG25" s="273" t="s">
        <v>114</v>
      </c>
      <c r="HH25" s="273" t="s">
        <v>113</v>
      </c>
      <c r="HI25" s="274"/>
      <c r="HJ25" s="274"/>
      <c r="HK25" s="275"/>
      <c r="HL25" s="277" t="s">
        <v>109</v>
      </c>
      <c r="HM25" s="280"/>
      <c r="HN25" s="273" t="s">
        <v>110</v>
      </c>
      <c r="HO25" s="273" t="s">
        <v>111</v>
      </c>
      <c r="HP25" s="274"/>
      <c r="HQ25" s="273" t="s">
        <v>114</v>
      </c>
      <c r="HR25" s="273" t="s">
        <v>113</v>
      </c>
      <c r="HS25" s="274"/>
      <c r="HT25" s="274"/>
      <c r="HU25" s="277" t="s">
        <v>109</v>
      </c>
      <c r="HV25" s="280"/>
      <c r="HW25" s="273" t="s">
        <v>110</v>
      </c>
      <c r="HX25" s="273" t="s">
        <v>111</v>
      </c>
      <c r="HY25" s="274"/>
      <c r="HZ25" s="273" t="s">
        <v>114</v>
      </c>
      <c r="IA25" s="273" t="s">
        <v>113</v>
      </c>
      <c r="IB25" s="274"/>
      <c r="IC25" s="274"/>
      <c r="ID25" s="277" t="s">
        <v>109</v>
      </c>
      <c r="IE25" s="280"/>
      <c r="IF25" s="273" t="s">
        <v>110</v>
      </c>
      <c r="IG25" s="273" t="s">
        <v>111</v>
      </c>
      <c r="IH25" s="274"/>
      <c r="II25" s="273" t="s">
        <v>114</v>
      </c>
      <c r="IJ25" s="273" t="s">
        <v>113</v>
      </c>
      <c r="IK25" s="274"/>
      <c r="IL25" s="274"/>
      <c r="IM25" s="277" t="s">
        <v>109</v>
      </c>
      <c r="IN25" s="280"/>
      <c r="IO25" s="273" t="s">
        <v>110</v>
      </c>
      <c r="IP25" s="273" t="s">
        <v>111</v>
      </c>
      <c r="IQ25" s="274"/>
      <c r="IR25" s="273" t="s">
        <v>114</v>
      </c>
      <c r="IS25" s="273" t="s">
        <v>113</v>
      </c>
      <c r="IT25" s="274"/>
      <c r="IU25" s="274"/>
      <c r="IV25" s="275"/>
      <c r="IW25" s="273" t="s">
        <v>113</v>
      </c>
      <c r="IX25" s="274"/>
      <c r="IY25" s="274"/>
      <c r="IZ25" s="273" t="s">
        <v>113</v>
      </c>
      <c r="JA25" s="274"/>
      <c r="JB25" s="274"/>
      <c r="JC25" s="277" t="s">
        <v>109</v>
      </c>
      <c r="JD25" s="280"/>
      <c r="JE25" s="273" t="s">
        <v>110</v>
      </c>
      <c r="JF25" s="273" t="s">
        <v>111</v>
      </c>
      <c r="JG25" s="274"/>
      <c r="JH25" s="273" t="s">
        <v>114</v>
      </c>
      <c r="JI25" s="273" t="s">
        <v>113</v>
      </c>
      <c r="JJ25" s="274"/>
      <c r="JK25" s="274"/>
      <c r="JL25" s="277" t="s">
        <v>109</v>
      </c>
      <c r="JM25" s="280"/>
      <c r="JN25" s="273" t="s">
        <v>110</v>
      </c>
      <c r="JO25" s="273" t="s">
        <v>111</v>
      </c>
      <c r="JP25" s="274"/>
      <c r="JQ25" s="273" t="s">
        <v>114</v>
      </c>
      <c r="JR25" s="273" t="s">
        <v>113</v>
      </c>
      <c r="JS25" s="274"/>
      <c r="JT25" s="274"/>
      <c r="JU25" s="277" t="s">
        <v>109</v>
      </c>
      <c r="JV25" s="280"/>
      <c r="JW25" s="273" t="s">
        <v>110</v>
      </c>
      <c r="JX25" s="273" t="s">
        <v>111</v>
      </c>
      <c r="JY25" s="274"/>
      <c r="JZ25" s="273" t="s">
        <v>114</v>
      </c>
      <c r="KA25" s="273" t="s">
        <v>113</v>
      </c>
      <c r="KB25" s="274"/>
      <c r="KC25" s="274"/>
      <c r="KD25" s="275"/>
      <c r="KE25" s="277" t="s">
        <v>109</v>
      </c>
      <c r="KF25" s="280"/>
      <c r="KG25" s="273" t="s">
        <v>110</v>
      </c>
      <c r="KH25" s="273" t="s">
        <v>111</v>
      </c>
      <c r="KI25" s="274"/>
      <c r="KJ25" s="273" t="s">
        <v>114</v>
      </c>
      <c r="KK25" s="273" t="s">
        <v>113</v>
      </c>
      <c r="KL25" s="274"/>
      <c r="KM25" s="274"/>
      <c r="KN25" s="277" t="s">
        <v>109</v>
      </c>
      <c r="KO25" s="280"/>
      <c r="KP25" s="273" t="s">
        <v>110</v>
      </c>
      <c r="KQ25" s="273" t="s">
        <v>111</v>
      </c>
      <c r="KR25" s="274"/>
      <c r="KS25" s="273" t="s">
        <v>114</v>
      </c>
      <c r="KT25" s="273" t="s">
        <v>113</v>
      </c>
      <c r="KU25" s="274"/>
      <c r="KV25" s="274"/>
      <c r="KW25" s="277" t="s">
        <v>109</v>
      </c>
      <c r="KX25" s="280"/>
      <c r="KY25" s="273" t="s">
        <v>110</v>
      </c>
      <c r="KZ25" s="273" t="s">
        <v>111</v>
      </c>
      <c r="LA25" s="274"/>
      <c r="LB25" s="273" t="s">
        <v>114</v>
      </c>
      <c r="LC25" s="273" t="s">
        <v>113</v>
      </c>
      <c r="LD25" s="274"/>
      <c r="LE25" s="274"/>
      <c r="LF25" s="277" t="s">
        <v>109</v>
      </c>
      <c r="LG25" s="280"/>
      <c r="LH25" s="273" t="s">
        <v>110</v>
      </c>
      <c r="LI25" s="273" t="s">
        <v>111</v>
      </c>
      <c r="LJ25" s="274"/>
      <c r="LK25" s="273" t="s">
        <v>114</v>
      </c>
      <c r="LL25" s="273" t="s">
        <v>113</v>
      </c>
      <c r="LM25" s="274"/>
      <c r="LN25" s="274"/>
      <c r="LO25" s="275"/>
      <c r="LP25" s="273" t="s">
        <v>113</v>
      </c>
      <c r="LQ25" s="274"/>
      <c r="LR25" s="274"/>
      <c r="LS25" s="277" t="s">
        <v>109</v>
      </c>
      <c r="LT25" s="280"/>
      <c r="LU25" s="273" t="s">
        <v>110</v>
      </c>
      <c r="LV25" s="273" t="s">
        <v>111</v>
      </c>
      <c r="LW25" s="274"/>
      <c r="LX25" s="273" t="s">
        <v>114</v>
      </c>
      <c r="LY25" s="273" t="s">
        <v>113</v>
      </c>
      <c r="LZ25" s="274"/>
      <c r="MA25" s="274"/>
      <c r="MB25" s="273" t="s">
        <v>113</v>
      </c>
      <c r="MC25" s="274"/>
      <c r="MD25" s="274"/>
      <c r="ME25" s="273" t="s">
        <v>113</v>
      </c>
      <c r="MF25" s="274"/>
      <c r="MG25" s="274"/>
      <c r="MH25" s="277" t="s">
        <v>109</v>
      </c>
      <c r="MI25" s="280"/>
      <c r="MJ25" s="273" t="s">
        <v>110</v>
      </c>
      <c r="MK25" s="273" t="s">
        <v>111</v>
      </c>
      <c r="ML25" s="274"/>
      <c r="MM25" s="273" t="s">
        <v>114</v>
      </c>
      <c r="MN25" s="273" t="s">
        <v>113</v>
      </c>
      <c r="MO25" s="274"/>
      <c r="MP25" s="274"/>
      <c r="MQ25" s="273" t="s">
        <v>113</v>
      </c>
      <c r="MR25" s="274"/>
      <c r="MS25" s="274"/>
      <c r="MT25" s="275"/>
      <c r="MU25" s="275" t="s">
        <v>115</v>
      </c>
      <c r="MV25" s="275"/>
      <c r="MW25" s="275" t="s">
        <v>116</v>
      </c>
      <c r="MX25" s="275"/>
      <c r="MY25" s="275" t="s">
        <v>115</v>
      </c>
      <c r="MZ25" s="275"/>
      <c r="NA25" s="275" t="s">
        <v>116</v>
      </c>
      <c r="NB25" s="275"/>
      <c r="NC25" s="273"/>
      <c r="ND25" s="275"/>
      <c r="NE25" s="273"/>
      <c r="NF25" s="273"/>
      <c r="NG25" s="273"/>
      <c r="NH25" s="273"/>
      <c r="NI25" s="273"/>
      <c r="NJ25" s="302"/>
      <c r="NK25" s="285"/>
      <c r="NL25" s="286"/>
      <c r="NM25" s="296"/>
      <c r="NN25" s="297"/>
      <c r="NO25" s="286"/>
      <c r="NP25" s="286"/>
      <c r="NQ25" s="286"/>
      <c r="NR25" s="285"/>
      <c r="NS25" s="285"/>
      <c r="NT25" s="290"/>
      <c r="NU25" s="290"/>
      <c r="NV25" s="290"/>
      <c r="NW25" s="301"/>
      <c r="NX25" s="301"/>
      <c r="NY25" s="301"/>
      <c r="NZ25" s="290"/>
      <c r="OA25" s="290"/>
      <c r="OB25" s="290"/>
      <c r="OC25" s="290"/>
      <c r="OD25" s="290"/>
      <c r="OE25" s="290"/>
      <c r="OF25" s="290"/>
      <c r="OG25" s="290"/>
      <c r="OH25" s="290"/>
      <c r="OI25" s="271" t="s">
        <v>117</v>
      </c>
      <c r="OJ25" s="271" t="s">
        <v>118</v>
      </c>
      <c r="OK25" s="271" t="s">
        <v>119</v>
      </c>
      <c r="OL25" s="271" t="s">
        <v>120</v>
      </c>
      <c r="OM25" s="271" t="s">
        <v>121</v>
      </c>
      <c r="ON25" s="271" t="s">
        <v>122</v>
      </c>
      <c r="OO25" s="271" t="s">
        <v>123</v>
      </c>
      <c r="OP25" s="271" t="s">
        <v>119</v>
      </c>
      <c r="OQ25" s="271" t="s">
        <v>120</v>
      </c>
      <c r="OR25" s="271" t="s">
        <v>121</v>
      </c>
      <c r="OS25" s="286"/>
      <c r="OT25" s="286"/>
      <c r="OU25" s="296"/>
      <c r="OV25" s="297"/>
      <c r="OW25" s="290"/>
      <c r="OX25" s="290"/>
      <c r="OY25" s="290"/>
      <c r="OZ25" s="290"/>
      <c r="PA25" s="290"/>
      <c r="PB25" s="290"/>
      <c r="PC25" s="290"/>
      <c r="PD25" s="290"/>
      <c r="PE25" s="290"/>
      <c r="PF25" s="290"/>
      <c r="PG25" s="299"/>
      <c r="PH25" s="299"/>
      <c r="PI25" s="299"/>
      <c r="PJ25" s="299"/>
      <c r="PK25" s="299"/>
      <c r="PL25" s="299"/>
      <c r="PM25" s="300"/>
      <c r="PN25" s="285"/>
      <c r="PO25" s="285"/>
      <c r="PP25" s="290"/>
      <c r="PQ25" s="290"/>
      <c r="PR25" s="290"/>
      <c r="PS25" s="290"/>
      <c r="PT25" s="290"/>
      <c r="PU25" s="290"/>
      <c r="PV25" s="290"/>
      <c r="PW25" s="290"/>
      <c r="PX25" s="301"/>
      <c r="PY25" s="301"/>
      <c r="PZ25" s="301"/>
      <c r="QA25" s="301"/>
      <c r="QB25" s="301"/>
      <c r="QC25" s="286"/>
      <c r="QD25" s="286"/>
      <c r="QE25" s="285"/>
      <c r="QF25" s="288"/>
      <c r="QG25" s="290"/>
      <c r="QH25" s="290"/>
      <c r="QI25" s="290"/>
      <c r="QJ25" s="290"/>
      <c r="QK25" s="290"/>
      <c r="QL25" s="290"/>
      <c r="QM25" s="271" t="s">
        <v>124</v>
      </c>
      <c r="QN25" s="271" t="s">
        <v>125</v>
      </c>
      <c r="QO25" s="291" t="s">
        <v>126</v>
      </c>
      <c r="QP25" s="292"/>
      <c r="QQ25" s="292"/>
      <c r="QR25" s="292"/>
      <c r="QS25" s="292"/>
      <c r="QT25" s="293"/>
      <c r="QU25" s="282" t="s">
        <v>127</v>
      </c>
      <c r="QV25" s="283"/>
      <c r="QW25" s="283"/>
      <c r="QX25" s="284"/>
      <c r="QY25" s="271" t="s">
        <v>124</v>
      </c>
      <c r="QZ25" s="271" t="s">
        <v>125</v>
      </c>
      <c r="RA25" s="291" t="s">
        <v>126</v>
      </c>
      <c r="RB25" s="292"/>
      <c r="RC25" s="292"/>
      <c r="RD25" s="292"/>
      <c r="RE25" s="292"/>
      <c r="RF25" s="293"/>
      <c r="RG25" s="282" t="s">
        <v>127</v>
      </c>
      <c r="RH25" s="283"/>
      <c r="RI25" s="283"/>
      <c r="RJ25" s="284"/>
      <c r="RK25" s="271" t="s">
        <v>128</v>
      </c>
      <c r="RL25" s="271" t="s">
        <v>129</v>
      </c>
      <c r="RM25" s="271" t="s">
        <v>130</v>
      </c>
      <c r="RN25" s="271" t="s">
        <v>131</v>
      </c>
      <c r="RO25" s="271" t="s">
        <v>132</v>
      </c>
      <c r="RP25" s="271" t="s">
        <v>133</v>
      </c>
      <c r="RQ25" s="271" t="s">
        <v>134</v>
      </c>
      <c r="RR25" s="271" t="s">
        <v>135</v>
      </c>
      <c r="RS25" s="271" t="s">
        <v>136</v>
      </c>
      <c r="RT25" s="271" t="s">
        <v>128</v>
      </c>
      <c r="RU25" s="271" t="s">
        <v>129</v>
      </c>
      <c r="RV25" s="271" t="s">
        <v>130</v>
      </c>
      <c r="RW25" s="271" t="s">
        <v>131</v>
      </c>
      <c r="RX25" s="271" t="s">
        <v>132</v>
      </c>
      <c r="RY25" s="271" t="s">
        <v>133</v>
      </c>
      <c r="RZ25" s="271" t="s">
        <v>134</v>
      </c>
      <c r="SA25" s="271" t="s">
        <v>135</v>
      </c>
      <c r="SB25" s="271" t="s">
        <v>136</v>
      </c>
      <c r="SC25" s="273"/>
      <c r="SD25" s="285"/>
      <c r="SE25" s="285"/>
      <c r="SF25" s="285"/>
      <c r="SG25" s="285"/>
      <c r="SH25" s="285"/>
      <c r="SI25" s="285"/>
      <c r="SJ25" s="276"/>
      <c r="SK25" s="276"/>
      <c r="SL25" s="276"/>
      <c r="SM25" s="269" t="s">
        <v>137</v>
      </c>
      <c r="SN25" s="269" t="s">
        <v>138</v>
      </c>
      <c r="SO25" s="269" t="s">
        <v>139</v>
      </c>
      <c r="SP25" s="269" t="s">
        <v>140</v>
      </c>
      <c r="SQ25" s="269" t="s">
        <v>141</v>
      </c>
      <c r="SR25" s="269" t="s">
        <v>142</v>
      </c>
    </row>
    <row r="26" spans="1:512" ht="12.75" x14ac:dyDescent="0.2">
      <c r="A26" s="275"/>
      <c r="B26" s="275"/>
      <c r="C26" s="275"/>
      <c r="D26" s="273"/>
      <c r="E26" s="308"/>
      <c r="F26" s="309"/>
      <c r="G26" s="275"/>
      <c r="H26" s="286"/>
      <c r="I26" s="310"/>
      <c r="J26" s="310"/>
      <c r="K26" s="275"/>
      <c r="L26" s="274"/>
      <c r="M26" s="2" t="s">
        <v>143</v>
      </c>
      <c r="N26" s="2" t="s">
        <v>144</v>
      </c>
      <c r="O26" s="281"/>
      <c r="P26" s="2" t="s">
        <v>145</v>
      </c>
      <c r="Q26" s="2" t="s">
        <v>146</v>
      </c>
      <c r="R26" s="274"/>
      <c r="S26" s="2" t="s">
        <v>147</v>
      </c>
      <c r="T26" s="2" t="s">
        <v>148</v>
      </c>
      <c r="U26" s="2" t="s">
        <v>149</v>
      </c>
      <c r="V26" s="274"/>
      <c r="W26" s="2" t="s">
        <v>143</v>
      </c>
      <c r="X26" s="2" t="s">
        <v>144</v>
      </c>
      <c r="Y26" s="274"/>
      <c r="Z26" s="2" t="s">
        <v>145</v>
      </c>
      <c r="AA26" s="2" t="s">
        <v>146</v>
      </c>
      <c r="AB26" s="274"/>
      <c r="AC26" s="2" t="s">
        <v>147</v>
      </c>
      <c r="AD26" s="2" t="s">
        <v>148</v>
      </c>
      <c r="AE26" s="2" t="s">
        <v>149</v>
      </c>
      <c r="AF26" s="2" t="s">
        <v>150</v>
      </c>
      <c r="AG26" s="275"/>
      <c r="AH26" s="274"/>
      <c r="AI26" s="2" t="s">
        <v>143</v>
      </c>
      <c r="AJ26" s="2" t="s">
        <v>144</v>
      </c>
      <c r="AK26" s="274"/>
      <c r="AL26" s="2" t="s">
        <v>145</v>
      </c>
      <c r="AM26" s="2" t="s">
        <v>146</v>
      </c>
      <c r="AN26" s="274"/>
      <c r="AO26" s="2" t="s">
        <v>147</v>
      </c>
      <c r="AP26" s="2" t="s">
        <v>148</v>
      </c>
      <c r="AQ26" s="2" t="s">
        <v>149</v>
      </c>
      <c r="AR26" s="2" t="s">
        <v>150</v>
      </c>
      <c r="AS26" s="2" t="s">
        <v>143</v>
      </c>
      <c r="AT26" s="2" t="s">
        <v>144</v>
      </c>
      <c r="AU26" s="274"/>
      <c r="AV26" s="2" t="s">
        <v>145</v>
      </c>
      <c r="AW26" s="2" t="s">
        <v>146</v>
      </c>
      <c r="AX26" s="274"/>
      <c r="AY26" s="2" t="s">
        <v>147</v>
      </c>
      <c r="AZ26" s="2" t="s">
        <v>148</v>
      </c>
      <c r="BA26" s="2" t="s">
        <v>149</v>
      </c>
      <c r="BB26" s="2" t="s">
        <v>151</v>
      </c>
      <c r="BC26" s="2" t="s">
        <v>143</v>
      </c>
      <c r="BD26" s="2" t="s">
        <v>144</v>
      </c>
      <c r="BE26" s="274"/>
      <c r="BF26" s="2" t="s">
        <v>145</v>
      </c>
      <c r="BG26" s="2" t="s">
        <v>146</v>
      </c>
      <c r="BH26" s="274"/>
      <c r="BI26" s="2" t="s">
        <v>147</v>
      </c>
      <c r="BJ26" s="2" t="s">
        <v>148</v>
      </c>
      <c r="BK26" s="2" t="s">
        <v>149</v>
      </c>
      <c r="BL26" s="2" t="s">
        <v>151</v>
      </c>
      <c r="BM26" s="2" t="s">
        <v>147</v>
      </c>
      <c r="BN26" s="2" t="s">
        <v>148</v>
      </c>
      <c r="BO26" s="2" t="s">
        <v>149</v>
      </c>
      <c r="BP26" s="275"/>
      <c r="BQ26" s="2" t="s">
        <v>143</v>
      </c>
      <c r="BR26" s="2" t="s">
        <v>144</v>
      </c>
      <c r="BS26" s="274"/>
      <c r="BT26" s="2" t="s">
        <v>145</v>
      </c>
      <c r="BU26" s="2" t="s">
        <v>146</v>
      </c>
      <c r="BV26" s="274"/>
      <c r="BW26" s="2" t="s">
        <v>147</v>
      </c>
      <c r="BX26" s="2" t="s">
        <v>148</v>
      </c>
      <c r="BY26" s="2" t="s">
        <v>149</v>
      </c>
      <c r="BZ26" s="2" t="s">
        <v>143</v>
      </c>
      <c r="CA26" s="2" t="s">
        <v>144</v>
      </c>
      <c r="CB26" s="274"/>
      <c r="CC26" s="2" t="s">
        <v>145</v>
      </c>
      <c r="CD26" s="2" t="s">
        <v>146</v>
      </c>
      <c r="CE26" s="274"/>
      <c r="CF26" s="2" t="s">
        <v>147</v>
      </c>
      <c r="CG26" s="2" t="s">
        <v>148</v>
      </c>
      <c r="CH26" s="2" t="s">
        <v>149</v>
      </c>
      <c r="CI26" s="2" t="s">
        <v>143</v>
      </c>
      <c r="CJ26" s="2" t="s">
        <v>144</v>
      </c>
      <c r="CK26" s="274"/>
      <c r="CL26" s="2" t="s">
        <v>145</v>
      </c>
      <c r="CM26" s="2" t="s">
        <v>146</v>
      </c>
      <c r="CN26" s="274"/>
      <c r="CO26" s="2" t="s">
        <v>147</v>
      </c>
      <c r="CP26" s="2" t="s">
        <v>148</v>
      </c>
      <c r="CQ26" s="2" t="s">
        <v>149</v>
      </c>
      <c r="CR26" s="2" t="s">
        <v>143</v>
      </c>
      <c r="CS26" s="2" t="s">
        <v>144</v>
      </c>
      <c r="CT26" s="274"/>
      <c r="CU26" s="2" t="s">
        <v>145</v>
      </c>
      <c r="CV26" s="2" t="s">
        <v>146</v>
      </c>
      <c r="CW26" s="274"/>
      <c r="CX26" s="2" t="s">
        <v>147</v>
      </c>
      <c r="CY26" s="2" t="s">
        <v>148</v>
      </c>
      <c r="CZ26" s="2" t="s">
        <v>149</v>
      </c>
      <c r="DA26" s="275"/>
      <c r="DB26" s="2" t="s">
        <v>147</v>
      </c>
      <c r="DC26" s="2" t="s">
        <v>148</v>
      </c>
      <c r="DD26" s="2" t="s">
        <v>149</v>
      </c>
      <c r="DE26" s="2" t="s">
        <v>143</v>
      </c>
      <c r="DF26" s="2" t="s">
        <v>144</v>
      </c>
      <c r="DG26" s="274"/>
      <c r="DH26" s="2" t="s">
        <v>145</v>
      </c>
      <c r="DI26" s="2" t="s">
        <v>146</v>
      </c>
      <c r="DJ26" s="274"/>
      <c r="DK26" s="2" t="s">
        <v>147</v>
      </c>
      <c r="DL26" s="2" t="s">
        <v>148</v>
      </c>
      <c r="DM26" s="2" t="s">
        <v>149</v>
      </c>
      <c r="DN26" s="2" t="s">
        <v>143</v>
      </c>
      <c r="DO26" s="2" t="s">
        <v>144</v>
      </c>
      <c r="DP26" s="274"/>
      <c r="DQ26" s="2" t="s">
        <v>145</v>
      </c>
      <c r="DR26" s="2" t="s">
        <v>146</v>
      </c>
      <c r="DS26" s="274"/>
      <c r="DT26" s="2" t="s">
        <v>147</v>
      </c>
      <c r="DU26" s="2" t="s">
        <v>148</v>
      </c>
      <c r="DV26" s="2" t="s">
        <v>149</v>
      </c>
      <c r="DW26" s="2" t="s">
        <v>143</v>
      </c>
      <c r="DX26" s="2" t="s">
        <v>144</v>
      </c>
      <c r="DY26" s="274"/>
      <c r="DZ26" s="2" t="s">
        <v>145</v>
      </c>
      <c r="EA26" s="2" t="s">
        <v>146</v>
      </c>
      <c r="EB26" s="274"/>
      <c r="EC26" s="2" t="s">
        <v>147</v>
      </c>
      <c r="ED26" s="2" t="s">
        <v>148</v>
      </c>
      <c r="EE26" s="2" t="s">
        <v>149</v>
      </c>
      <c r="EF26" s="2" t="s">
        <v>143</v>
      </c>
      <c r="EG26" s="2" t="s">
        <v>144</v>
      </c>
      <c r="EH26" s="274"/>
      <c r="EI26" s="2" t="s">
        <v>145</v>
      </c>
      <c r="EJ26" s="2" t="s">
        <v>146</v>
      </c>
      <c r="EK26" s="274"/>
      <c r="EL26" s="2" t="s">
        <v>147</v>
      </c>
      <c r="EM26" s="2" t="s">
        <v>148</v>
      </c>
      <c r="EN26" s="2" t="s">
        <v>149</v>
      </c>
      <c r="EO26" s="275"/>
      <c r="EP26" s="2" t="s">
        <v>143</v>
      </c>
      <c r="EQ26" s="2" t="s">
        <v>144</v>
      </c>
      <c r="ER26" s="274"/>
      <c r="ES26" s="2" t="s">
        <v>145</v>
      </c>
      <c r="ET26" s="2" t="s">
        <v>146</v>
      </c>
      <c r="EU26" s="274"/>
      <c r="EV26" s="2" t="s">
        <v>147</v>
      </c>
      <c r="EW26" s="2" t="s">
        <v>148</v>
      </c>
      <c r="EX26" s="2" t="s">
        <v>149</v>
      </c>
      <c r="EY26" s="2" t="s">
        <v>143</v>
      </c>
      <c r="EZ26" s="2" t="s">
        <v>144</v>
      </c>
      <c r="FA26" s="274"/>
      <c r="FB26" s="2" t="s">
        <v>145</v>
      </c>
      <c r="FC26" s="2" t="s">
        <v>146</v>
      </c>
      <c r="FD26" s="274"/>
      <c r="FE26" s="2" t="s">
        <v>147</v>
      </c>
      <c r="FF26" s="2" t="s">
        <v>148</v>
      </c>
      <c r="FG26" s="2" t="s">
        <v>149</v>
      </c>
      <c r="FH26" s="2" t="s">
        <v>143</v>
      </c>
      <c r="FI26" s="2" t="s">
        <v>144</v>
      </c>
      <c r="FJ26" s="274"/>
      <c r="FK26" s="2" t="s">
        <v>145</v>
      </c>
      <c r="FL26" s="2" t="s">
        <v>146</v>
      </c>
      <c r="FM26" s="274"/>
      <c r="FN26" s="2" t="s">
        <v>147</v>
      </c>
      <c r="FO26" s="2" t="s">
        <v>148</v>
      </c>
      <c r="FP26" s="2" t="s">
        <v>149</v>
      </c>
      <c r="FQ26" s="2" t="s">
        <v>143</v>
      </c>
      <c r="FR26" s="2" t="s">
        <v>144</v>
      </c>
      <c r="FS26" s="274"/>
      <c r="FT26" s="2" t="s">
        <v>145</v>
      </c>
      <c r="FU26" s="2" t="s">
        <v>146</v>
      </c>
      <c r="FV26" s="274"/>
      <c r="FW26" s="2" t="s">
        <v>147</v>
      </c>
      <c r="FX26" s="2" t="s">
        <v>148</v>
      </c>
      <c r="FY26" s="2" t="s">
        <v>149</v>
      </c>
      <c r="FZ26" s="275"/>
      <c r="GA26" s="2" t="s">
        <v>143</v>
      </c>
      <c r="GB26" s="2" t="s">
        <v>144</v>
      </c>
      <c r="GC26" s="274"/>
      <c r="GD26" s="2" t="s">
        <v>145</v>
      </c>
      <c r="GE26" s="2" t="s">
        <v>146</v>
      </c>
      <c r="GF26" s="274"/>
      <c r="GG26" s="2" t="s">
        <v>147</v>
      </c>
      <c r="GH26" s="2" t="s">
        <v>148</v>
      </c>
      <c r="GI26" s="2" t="s">
        <v>149</v>
      </c>
      <c r="GJ26" s="2" t="s">
        <v>143</v>
      </c>
      <c r="GK26" s="2" t="s">
        <v>144</v>
      </c>
      <c r="GL26" s="274"/>
      <c r="GM26" s="2" t="s">
        <v>145</v>
      </c>
      <c r="GN26" s="2" t="s">
        <v>146</v>
      </c>
      <c r="GO26" s="274"/>
      <c r="GP26" s="2" t="s">
        <v>147</v>
      </c>
      <c r="GQ26" s="2" t="s">
        <v>148</v>
      </c>
      <c r="GR26" s="2" t="s">
        <v>149</v>
      </c>
      <c r="GS26" s="2" t="s">
        <v>143</v>
      </c>
      <c r="GT26" s="2" t="s">
        <v>144</v>
      </c>
      <c r="GU26" s="274"/>
      <c r="GV26" s="2" t="s">
        <v>145</v>
      </c>
      <c r="GW26" s="2" t="s">
        <v>146</v>
      </c>
      <c r="GX26" s="274"/>
      <c r="GY26" s="2" t="s">
        <v>147</v>
      </c>
      <c r="GZ26" s="2" t="s">
        <v>148</v>
      </c>
      <c r="HA26" s="2" t="s">
        <v>149</v>
      </c>
      <c r="HB26" s="2" t="s">
        <v>143</v>
      </c>
      <c r="HC26" s="2" t="s">
        <v>144</v>
      </c>
      <c r="HD26" s="274"/>
      <c r="HE26" s="2" t="s">
        <v>145</v>
      </c>
      <c r="HF26" s="2" t="s">
        <v>146</v>
      </c>
      <c r="HG26" s="274"/>
      <c r="HH26" s="2" t="s">
        <v>147</v>
      </c>
      <c r="HI26" s="2" t="s">
        <v>148</v>
      </c>
      <c r="HJ26" s="2" t="s">
        <v>149</v>
      </c>
      <c r="HK26" s="275"/>
      <c r="HL26" s="2" t="s">
        <v>143</v>
      </c>
      <c r="HM26" s="2" t="s">
        <v>144</v>
      </c>
      <c r="HN26" s="274"/>
      <c r="HO26" s="2" t="s">
        <v>145</v>
      </c>
      <c r="HP26" s="2" t="s">
        <v>146</v>
      </c>
      <c r="HQ26" s="274"/>
      <c r="HR26" s="2" t="s">
        <v>147</v>
      </c>
      <c r="HS26" s="2" t="s">
        <v>148</v>
      </c>
      <c r="HT26" s="2" t="s">
        <v>149</v>
      </c>
      <c r="HU26" s="2" t="s">
        <v>143</v>
      </c>
      <c r="HV26" s="2" t="s">
        <v>144</v>
      </c>
      <c r="HW26" s="274"/>
      <c r="HX26" s="2" t="s">
        <v>145</v>
      </c>
      <c r="HY26" s="2" t="s">
        <v>146</v>
      </c>
      <c r="HZ26" s="274"/>
      <c r="IA26" s="2" t="s">
        <v>147</v>
      </c>
      <c r="IB26" s="2" t="s">
        <v>148</v>
      </c>
      <c r="IC26" s="2" t="s">
        <v>149</v>
      </c>
      <c r="ID26" s="2" t="s">
        <v>143</v>
      </c>
      <c r="IE26" s="2" t="s">
        <v>144</v>
      </c>
      <c r="IF26" s="274"/>
      <c r="IG26" s="2" t="s">
        <v>145</v>
      </c>
      <c r="IH26" s="2" t="s">
        <v>146</v>
      </c>
      <c r="II26" s="274"/>
      <c r="IJ26" s="2" t="s">
        <v>147</v>
      </c>
      <c r="IK26" s="2" t="s">
        <v>148</v>
      </c>
      <c r="IL26" s="2" t="s">
        <v>149</v>
      </c>
      <c r="IM26" s="2" t="s">
        <v>143</v>
      </c>
      <c r="IN26" s="2" t="s">
        <v>144</v>
      </c>
      <c r="IO26" s="274"/>
      <c r="IP26" s="2" t="s">
        <v>145</v>
      </c>
      <c r="IQ26" s="2" t="s">
        <v>146</v>
      </c>
      <c r="IR26" s="274"/>
      <c r="IS26" s="2" t="s">
        <v>147</v>
      </c>
      <c r="IT26" s="2" t="s">
        <v>148</v>
      </c>
      <c r="IU26" s="2" t="s">
        <v>149</v>
      </c>
      <c r="IV26" s="275"/>
      <c r="IW26" s="2" t="s">
        <v>147</v>
      </c>
      <c r="IX26" s="2" t="s">
        <v>148</v>
      </c>
      <c r="IY26" s="2" t="s">
        <v>149</v>
      </c>
      <c r="IZ26" s="2" t="s">
        <v>147</v>
      </c>
      <c r="JA26" s="2" t="s">
        <v>148</v>
      </c>
      <c r="JB26" s="2" t="s">
        <v>149</v>
      </c>
      <c r="JC26" s="2" t="s">
        <v>143</v>
      </c>
      <c r="JD26" s="2" t="s">
        <v>144</v>
      </c>
      <c r="JE26" s="274"/>
      <c r="JF26" s="2" t="s">
        <v>145</v>
      </c>
      <c r="JG26" s="2" t="s">
        <v>146</v>
      </c>
      <c r="JH26" s="274"/>
      <c r="JI26" s="2" t="s">
        <v>147</v>
      </c>
      <c r="JJ26" s="2" t="s">
        <v>148</v>
      </c>
      <c r="JK26" s="2" t="s">
        <v>149</v>
      </c>
      <c r="JL26" s="2" t="s">
        <v>143</v>
      </c>
      <c r="JM26" s="2" t="s">
        <v>144</v>
      </c>
      <c r="JN26" s="274"/>
      <c r="JO26" s="2" t="s">
        <v>145</v>
      </c>
      <c r="JP26" s="2" t="s">
        <v>146</v>
      </c>
      <c r="JQ26" s="274"/>
      <c r="JR26" s="2" t="s">
        <v>147</v>
      </c>
      <c r="JS26" s="2" t="s">
        <v>148</v>
      </c>
      <c r="JT26" s="2" t="s">
        <v>149</v>
      </c>
      <c r="JU26" s="2" t="s">
        <v>143</v>
      </c>
      <c r="JV26" s="2" t="s">
        <v>144</v>
      </c>
      <c r="JW26" s="274"/>
      <c r="JX26" s="2" t="s">
        <v>145</v>
      </c>
      <c r="JY26" s="2" t="s">
        <v>146</v>
      </c>
      <c r="JZ26" s="274"/>
      <c r="KA26" s="2" t="s">
        <v>147</v>
      </c>
      <c r="KB26" s="2" t="s">
        <v>148</v>
      </c>
      <c r="KC26" s="2" t="s">
        <v>149</v>
      </c>
      <c r="KD26" s="275"/>
      <c r="KE26" s="2" t="s">
        <v>143</v>
      </c>
      <c r="KF26" s="2" t="s">
        <v>144</v>
      </c>
      <c r="KG26" s="274"/>
      <c r="KH26" s="2" t="s">
        <v>145</v>
      </c>
      <c r="KI26" s="2" t="s">
        <v>146</v>
      </c>
      <c r="KJ26" s="274"/>
      <c r="KK26" s="2" t="s">
        <v>147</v>
      </c>
      <c r="KL26" s="2" t="s">
        <v>148</v>
      </c>
      <c r="KM26" s="2" t="s">
        <v>149</v>
      </c>
      <c r="KN26" s="2" t="s">
        <v>143</v>
      </c>
      <c r="KO26" s="2" t="s">
        <v>144</v>
      </c>
      <c r="KP26" s="274"/>
      <c r="KQ26" s="2" t="s">
        <v>145</v>
      </c>
      <c r="KR26" s="2" t="s">
        <v>146</v>
      </c>
      <c r="KS26" s="274"/>
      <c r="KT26" s="2" t="s">
        <v>147</v>
      </c>
      <c r="KU26" s="2" t="s">
        <v>148</v>
      </c>
      <c r="KV26" s="2" t="s">
        <v>149</v>
      </c>
      <c r="KW26" s="2" t="s">
        <v>143</v>
      </c>
      <c r="KX26" s="2" t="s">
        <v>144</v>
      </c>
      <c r="KY26" s="274"/>
      <c r="KZ26" s="2" t="s">
        <v>145</v>
      </c>
      <c r="LA26" s="2" t="s">
        <v>146</v>
      </c>
      <c r="LB26" s="274"/>
      <c r="LC26" s="2" t="s">
        <v>147</v>
      </c>
      <c r="LD26" s="2" t="s">
        <v>148</v>
      </c>
      <c r="LE26" s="2" t="s">
        <v>149</v>
      </c>
      <c r="LF26" s="2" t="s">
        <v>143</v>
      </c>
      <c r="LG26" s="2" t="s">
        <v>144</v>
      </c>
      <c r="LH26" s="274"/>
      <c r="LI26" s="2" t="s">
        <v>145</v>
      </c>
      <c r="LJ26" s="2" t="s">
        <v>146</v>
      </c>
      <c r="LK26" s="274"/>
      <c r="LL26" s="2" t="s">
        <v>147</v>
      </c>
      <c r="LM26" s="2" t="s">
        <v>148</v>
      </c>
      <c r="LN26" s="2" t="s">
        <v>149</v>
      </c>
      <c r="LO26" s="275"/>
      <c r="LP26" s="2" t="s">
        <v>147</v>
      </c>
      <c r="LQ26" s="2" t="s">
        <v>148</v>
      </c>
      <c r="LR26" s="2" t="s">
        <v>149</v>
      </c>
      <c r="LS26" s="2" t="s">
        <v>143</v>
      </c>
      <c r="LT26" s="2" t="s">
        <v>144</v>
      </c>
      <c r="LU26" s="274"/>
      <c r="LV26" s="2" t="s">
        <v>145</v>
      </c>
      <c r="LW26" s="2" t="s">
        <v>146</v>
      </c>
      <c r="LX26" s="274"/>
      <c r="LY26" s="2" t="s">
        <v>147</v>
      </c>
      <c r="LZ26" s="2" t="s">
        <v>148</v>
      </c>
      <c r="MA26" s="2" t="s">
        <v>149</v>
      </c>
      <c r="MB26" s="2" t="s">
        <v>147</v>
      </c>
      <c r="MC26" s="2" t="s">
        <v>148</v>
      </c>
      <c r="MD26" s="2" t="s">
        <v>149</v>
      </c>
      <c r="ME26" s="2" t="s">
        <v>147</v>
      </c>
      <c r="MF26" s="2" t="s">
        <v>148</v>
      </c>
      <c r="MG26" s="2" t="s">
        <v>149</v>
      </c>
      <c r="MH26" s="2" t="s">
        <v>143</v>
      </c>
      <c r="MI26" s="2" t="s">
        <v>144</v>
      </c>
      <c r="MJ26" s="274"/>
      <c r="MK26" s="2" t="s">
        <v>145</v>
      </c>
      <c r="ML26" s="2" t="s">
        <v>146</v>
      </c>
      <c r="MM26" s="274"/>
      <c r="MN26" s="2" t="s">
        <v>147</v>
      </c>
      <c r="MO26" s="2" t="s">
        <v>148</v>
      </c>
      <c r="MP26" s="2" t="s">
        <v>149</v>
      </c>
      <c r="MQ26" s="2" t="s">
        <v>147</v>
      </c>
      <c r="MR26" s="2" t="s">
        <v>148</v>
      </c>
      <c r="MS26" s="2" t="s">
        <v>149</v>
      </c>
      <c r="MT26" s="275"/>
      <c r="MU26" s="2" t="s">
        <v>152</v>
      </c>
      <c r="MV26" s="2" t="s">
        <v>153</v>
      </c>
      <c r="MW26" s="2" t="s">
        <v>154</v>
      </c>
      <c r="MX26" s="2" t="s">
        <v>155</v>
      </c>
      <c r="MY26" s="2" t="s">
        <v>152</v>
      </c>
      <c r="MZ26" s="2" t="s">
        <v>153</v>
      </c>
      <c r="NA26" s="2" t="s">
        <v>154</v>
      </c>
      <c r="NB26" s="2" t="s">
        <v>155</v>
      </c>
      <c r="NC26" s="273"/>
      <c r="ND26" s="275"/>
      <c r="NE26" s="273"/>
      <c r="NF26" s="273"/>
      <c r="NG26" s="273"/>
      <c r="NH26" s="273"/>
      <c r="NI26" s="273"/>
      <c r="NJ26" s="302"/>
      <c r="NK26" s="285"/>
      <c r="NL26" s="286"/>
      <c r="NM26" s="3" t="s">
        <v>156</v>
      </c>
      <c r="NN26" s="3" t="s">
        <v>157</v>
      </c>
      <c r="NO26" s="286"/>
      <c r="NP26" s="286"/>
      <c r="NQ26" s="286"/>
      <c r="NR26" s="285"/>
      <c r="NS26" s="285"/>
      <c r="NT26" s="4" t="s">
        <v>158</v>
      </c>
      <c r="NU26" s="4" t="s">
        <v>159</v>
      </c>
      <c r="NV26" s="4" t="s">
        <v>160</v>
      </c>
      <c r="NW26" s="5" t="s">
        <v>158</v>
      </c>
      <c r="NX26" s="5" t="s">
        <v>159</v>
      </c>
      <c r="NY26" s="5" t="s">
        <v>160</v>
      </c>
      <c r="NZ26" s="4" t="s">
        <v>158</v>
      </c>
      <c r="OA26" s="4" t="s">
        <v>159</v>
      </c>
      <c r="OB26" s="4" t="s">
        <v>160</v>
      </c>
      <c r="OC26" s="4" t="s">
        <v>158</v>
      </c>
      <c r="OD26" s="4" t="s">
        <v>159</v>
      </c>
      <c r="OE26" s="4" t="s">
        <v>160</v>
      </c>
      <c r="OF26" s="4" t="s">
        <v>158</v>
      </c>
      <c r="OG26" s="4" t="s">
        <v>159</v>
      </c>
      <c r="OH26" s="4" t="s">
        <v>160</v>
      </c>
      <c r="OI26" s="272"/>
      <c r="OJ26" s="272"/>
      <c r="OK26" s="272"/>
      <c r="OL26" s="272"/>
      <c r="OM26" s="272"/>
      <c r="ON26" s="272"/>
      <c r="OO26" s="272"/>
      <c r="OP26" s="272"/>
      <c r="OQ26" s="272"/>
      <c r="OR26" s="272"/>
      <c r="OS26" s="286"/>
      <c r="OT26" s="286"/>
      <c r="OU26" s="3" t="s">
        <v>161</v>
      </c>
      <c r="OV26" s="3" t="s">
        <v>157</v>
      </c>
      <c r="OW26" s="4" t="s">
        <v>162</v>
      </c>
      <c r="OX26" s="4" t="s">
        <v>163</v>
      </c>
      <c r="OY26" s="4" t="s">
        <v>164</v>
      </c>
      <c r="OZ26" s="4" t="s">
        <v>165</v>
      </c>
      <c r="PA26" s="4" t="s">
        <v>166</v>
      </c>
      <c r="PB26" s="4" t="s">
        <v>167</v>
      </c>
      <c r="PC26" s="4" t="s">
        <v>168</v>
      </c>
      <c r="PD26" s="4" t="s">
        <v>169</v>
      </c>
      <c r="PE26" s="4" t="s">
        <v>170</v>
      </c>
      <c r="PF26" s="4" t="s">
        <v>171</v>
      </c>
      <c r="PG26" s="4" t="s">
        <v>172</v>
      </c>
      <c r="PH26" s="6" t="s">
        <v>173</v>
      </c>
      <c r="PI26" s="4" t="s">
        <v>174</v>
      </c>
      <c r="PJ26" s="7" t="s">
        <v>175</v>
      </c>
      <c r="PK26" s="4" t="s">
        <v>176</v>
      </c>
      <c r="PL26" s="8" t="s">
        <v>177</v>
      </c>
      <c r="PM26" s="300"/>
      <c r="PN26" s="285"/>
      <c r="PO26" s="285"/>
      <c r="PP26" s="9" t="s">
        <v>178</v>
      </c>
      <c r="PQ26" s="9" t="s">
        <v>179</v>
      </c>
      <c r="PR26" s="10" t="s">
        <v>180</v>
      </c>
      <c r="PS26" s="9" t="s">
        <v>181</v>
      </c>
      <c r="PT26" s="9" t="s">
        <v>178</v>
      </c>
      <c r="PU26" s="9" t="s">
        <v>182</v>
      </c>
      <c r="PV26" s="9" t="s">
        <v>183</v>
      </c>
      <c r="PW26" s="9" t="s">
        <v>184</v>
      </c>
      <c r="PX26" s="10" t="s">
        <v>185</v>
      </c>
      <c r="PY26" s="10" t="s">
        <v>186</v>
      </c>
      <c r="PZ26" s="10" t="s">
        <v>187</v>
      </c>
      <c r="QA26" s="5" t="s">
        <v>188</v>
      </c>
      <c r="QB26" s="5" t="s">
        <v>189</v>
      </c>
      <c r="QC26" s="286"/>
      <c r="QD26" s="286"/>
      <c r="QE26" s="285"/>
      <c r="QF26" s="289"/>
      <c r="QG26" s="4" t="s">
        <v>190</v>
      </c>
      <c r="QH26" s="4" t="s">
        <v>191</v>
      </c>
      <c r="QI26" s="4" t="s">
        <v>192</v>
      </c>
      <c r="QJ26" s="4" t="s">
        <v>193</v>
      </c>
      <c r="QK26" s="4" t="s">
        <v>194</v>
      </c>
      <c r="QL26" s="290"/>
      <c r="QM26" s="272"/>
      <c r="QN26" s="272"/>
      <c r="QO26" s="5" t="s">
        <v>195</v>
      </c>
      <c r="QP26" s="5" t="s">
        <v>196</v>
      </c>
      <c r="QQ26" s="5" t="s">
        <v>197</v>
      </c>
      <c r="QR26" s="11" t="s">
        <v>198</v>
      </c>
      <c r="QS26" s="5" t="s">
        <v>199</v>
      </c>
      <c r="QT26" s="5" t="s">
        <v>200</v>
      </c>
      <c r="QU26" s="2" t="s">
        <v>201</v>
      </c>
      <c r="QV26" s="2" t="s">
        <v>202</v>
      </c>
      <c r="QW26" s="2" t="s">
        <v>203</v>
      </c>
      <c r="QX26" s="2" t="s">
        <v>204</v>
      </c>
      <c r="QY26" s="272"/>
      <c r="QZ26" s="272"/>
      <c r="RA26" s="5" t="s">
        <v>195</v>
      </c>
      <c r="RB26" s="5" t="s">
        <v>196</v>
      </c>
      <c r="RC26" s="5" t="s">
        <v>197</v>
      </c>
      <c r="RD26" s="11" t="s">
        <v>198</v>
      </c>
      <c r="RE26" s="5" t="s">
        <v>199</v>
      </c>
      <c r="RF26" s="5" t="s">
        <v>200</v>
      </c>
      <c r="RG26" s="2" t="s">
        <v>201</v>
      </c>
      <c r="RH26" s="2" t="s">
        <v>202</v>
      </c>
      <c r="RI26" s="2" t="s">
        <v>203</v>
      </c>
      <c r="RJ26" s="2" t="s">
        <v>204</v>
      </c>
      <c r="RK26" s="272"/>
      <c r="RL26" s="272"/>
      <c r="RM26" s="272"/>
      <c r="RN26" s="272"/>
      <c r="RO26" s="272"/>
      <c r="RP26" s="272"/>
      <c r="RQ26" s="272"/>
      <c r="RR26" s="272"/>
      <c r="RS26" s="272"/>
      <c r="RT26" s="272"/>
      <c r="RU26" s="272"/>
      <c r="RV26" s="272"/>
      <c r="RW26" s="272"/>
      <c r="RX26" s="272"/>
      <c r="RY26" s="272"/>
      <c r="RZ26" s="272"/>
      <c r="SA26" s="272"/>
      <c r="SB26" s="272"/>
      <c r="SC26" s="273"/>
      <c r="SD26" s="285"/>
      <c r="SE26" s="285"/>
      <c r="SF26" s="285"/>
      <c r="SG26" s="285"/>
      <c r="SH26" s="285"/>
      <c r="SI26" s="285"/>
      <c r="SJ26" s="270"/>
      <c r="SK26" s="270"/>
      <c r="SL26" s="270"/>
      <c r="SM26" s="270"/>
      <c r="SN26" s="270"/>
      <c r="SO26" s="270"/>
      <c r="SP26" s="270"/>
      <c r="SQ26" s="270"/>
      <c r="SR26" s="270"/>
    </row>
    <row r="27" spans="1:512" ht="12.75" x14ac:dyDescent="0.2">
      <c r="A27" s="113" t="s">
        <v>241</v>
      </c>
      <c r="B27" s="17" t="s">
        <v>242</v>
      </c>
      <c r="C27" s="55" t="s">
        <v>243</v>
      </c>
      <c r="D27" s="17"/>
      <c r="E27" s="37" t="s">
        <v>244</v>
      </c>
      <c r="F27" s="37" t="s">
        <v>245</v>
      </c>
      <c r="G27" s="67">
        <v>41486</v>
      </c>
      <c r="H27" s="57">
        <v>150</v>
      </c>
      <c r="I27" s="57">
        <v>1500</v>
      </c>
      <c r="J27" s="57">
        <v>76</v>
      </c>
      <c r="K27" s="53">
        <v>13</v>
      </c>
      <c r="L27" s="53"/>
      <c r="M27" s="53"/>
      <c r="N27" s="53"/>
      <c r="O27" s="64"/>
      <c r="P27" s="53"/>
      <c r="Q27" s="53"/>
      <c r="R27" s="53"/>
      <c r="S27" s="53"/>
      <c r="T27" s="53"/>
      <c r="U27" s="53"/>
      <c r="V27" s="53">
        <f>I27*0.03*0.5</f>
        <v>22.5</v>
      </c>
      <c r="W27" s="17" t="s">
        <v>205</v>
      </c>
      <c r="X27" s="17">
        <v>20</v>
      </c>
      <c r="Y27" s="17"/>
      <c r="Z27" s="27"/>
      <c r="AA27" s="17" t="s">
        <v>206</v>
      </c>
      <c r="AB27" s="27">
        <f>(AC27+AD27+AE27+AF27)/V27*100</f>
        <v>0</v>
      </c>
      <c r="AC27" s="85"/>
      <c r="AD27" s="86"/>
      <c r="AE27" s="86"/>
      <c r="AF27" s="30"/>
      <c r="AG27" s="55" t="s">
        <v>243</v>
      </c>
      <c r="AH27" s="53">
        <f>I27*0.03*0.5</f>
        <v>22.5</v>
      </c>
      <c r="AI27" s="17" t="s">
        <v>205</v>
      </c>
      <c r="AJ27" s="17">
        <v>20</v>
      </c>
      <c r="AK27" s="17">
        <v>0.3</v>
      </c>
      <c r="AL27" s="27">
        <f>AJ27*AK27</f>
        <v>6</v>
      </c>
      <c r="AM27" s="17" t="s">
        <v>206</v>
      </c>
      <c r="AN27" s="20">
        <f>(AO27+AP27+AQ27+AR27)/AH27*100</f>
        <v>0</v>
      </c>
      <c r="AO27" s="102"/>
      <c r="AP27" s="102"/>
      <c r="AQ27" s="102"/>
      <c r="AR27" s="53"/>
      <c r="AS27" s="17" t="s">
        <v>207</v>
      </c>
      <c r="AT27" s="64">
        <v>1</v>
      </c>
      <c r="AU27" s="17"/>
      <c r="AV27" s="17"/>
      <c r="AW27" s="17">
        <v>1</v>
      </c>
      <c r="AX27" s="20">
        <f t="shared" ref="AX27:AX37" si="31">(AY27+AZ27+BA27+BB27)/I27*100</f>
        <v>0</v>
      </c>
      <c r="AY27" s="108"/>
      <c r="AZ27" s="108"/>
      <c r="BA27" s="108"/>
      <c r="BB27" s="17"/>
      <c r="BC27" s="53" t="s">
        <v>207</v>
      </c>
      <c r="BD27" s="27">
        <v>1.25</v>
      </c>
      <c r="BE27" s="53"/>
      <c r="BF27" s="53"/>
      <c r="BG27" s="53">
        <v>1</v>
      </c>
      <c r="BH27" s="20">
        <f t="shared" ref="BH27:BH37" si="32">(BI27+BJ27+BK27+BL27)/I27*100</f>
        <v>0</v>
      </c>
      <c r="BI27" s="98"/>
      <c r="BJ27" s="98"/>
      <c r="BK27" s="98"/>
      <c r="BL27" s="75"/>
      <c r="BM27" s="53"/>
      <c r="BN27" s="53"/>
      <c r="BO27" s="53"/>
      <c r="BP27" s="55" t="s">
        <v>243</v>
      </c>
      <c r="BQ27" s="17"/>
      <c r="BR27" s="17"/>
      <c r="BS27" s="17"/>
      <c r="BT27" s="17"/>
      <c r="BU27" s="17"/>
      <c r="BV27" s="53"/>
      <c r="BW27" s="53"/>
      <c r="BX27" s="53"/>
      <c r="BY27" s="53"/>
      <c r="BZ27" s="53"/>
      <c r="CA27" s="53"/>
      <c r="CB27" s="53"/>
      <c r="CC27" s="53"/>
      <c r="CD27" s="53"/>
      <c r="CE27" s="17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17" t="s">
        <v>205</v>
      </c>
      <c r="CS27" s="19">
        <v>0.8</v>
      </c>
      <c r="CT27" s="17">
        <v>0.3</v>
      </c>
      <c r="CU27" s="27">
        <f t="shared" ref="CU27:CU37" si="33">CS27*CT27</f>
        <v>0.24</v>
      </c>
      <c r="CV27" s="17" t="s">
        <v>206</v>
      </c>
      <c r="CW27" s="27">
        <f t="shared" ref="CW27:CW38" si="34">(CX27+CY27+CZ27)/I27*100</f>
        <v>0.26666666666666666</v>
      </c>
      <c r="CX27" s="101">
        <v>3</v>
      </c>
      <c r="CY27" s="101">
        <v>1</v>
      </c>
      <c r="CZ27" s="101"/>
      <c r="DA27" s="55" t="s">
        <v>243</v>
      </c>
      <c r="DB27" s="53"/>
      <c r="DC27" s="53"/>
      <c r="DD27" s="53"/>
      <c r="DE27" s="17" t="s">
        <v>205</v>
      </c>
      <c r="DF27" s="19">
        <v>2.5</v>
      </c>
      <c r="DG27" s="17">
        <v>0.3</v>
      </c>
      <c r="DH27" s="20">
        <f t="shared" ref="DH27:DH37" si="35">DF27*DG27</f>
        <v>0.75</v>
      </c>
      <c r="DI27" s="16" t="s">
        <v>206</v>
      </c>
      <c r="DJ27" s="20">
        <f t="shared" ref="DJ27:DJ38" si="36">(DK27+DL27+DM27)/I27*100</f>
        <v>20.466666666666665</v>
      </c>
      <c r="DK27" s="115">
        <v>78</v>
      </c>
      <c r="DL27" s="115">
        <v>11</v>
      </c>
      <c r="DM27" s="115">
        <v>218</v>
      </c>
      <c r="DN27" s="53"/>
      <c r="DO27" s="53"/>
      <c r="DP27" s="53"/>
      <c r="DQ27" s="53"/>
      <c r="DR27" s="53"/>
      <c r="DS27" s="17"/>
      <c r="DT27" s="53"/>
      <c r="DU27" s="53"/>
      <c r="DV27" s="53"/>
      <c r="DW27" s="17" t="s">
        <v>194</v>
      </c>
      <c r="DX27" s="64">
        <v>1</v>
      </c>
      <c r="DY27" s="17">
        <v>0.3</v>
      </c>
      <c r="DZ27" s="20">
        <f t="shared" ref="DZ27:DZ37" si="37">DX27*DY27</f>
        <v>0.3</v>
      </c>
      <c r="EA27" s="17" t="s">
        <v>206</v>
      </c>
      <c r="EB27" s="20">
        <f t="shared" ref="EB27:EB32" si="38">(EC27+ED27+EE27)/I27*100</f>
        <v>0.13333333333333333</v>
      </c>
      <c r="EC27" s="103">
        <v>2</v>
      </c>
      <c r="ED27" s="103"/>
      <c r="EE27" s="103"/>
      <c r="EF27" s="17" t="s">
        <v>205</v>
      </c>
      <c r="EG27" s="17">
        <v>0.4</v>
      </c>
      <c r="EH27" s="17"/>
      <c r="EI27" s="20"/>
      <c r="EJ27" s="17">
        <v>1</v>
      </c>
      <c r="EK27" s="20">
        <f t="shared" ref="EK27:EK38" si="39">(EL27+EM27+EN27)/I27*100</f>
        <v>0</v>
      </c>
      <c r="EL27" s="25"/>
      <c r="EM27" s="26"/>
      <c r="EN27" s="25"/>
      <c r="EO27" s="55" t="s">
        <v>243</v>
      </c>
      <c r="EP27" s="16" t="s">
        <v>194</v>
      </c>
      <c r="EQ27" s="19">
        <v>1.6</v>
      </c>
      <c r="ER27" s="17">
        <v>0.3</v>
      </c>
      <c r="ES27" s="20">
        <f t="shared" ref="ES27:ES37" si="40">EQ27*ER27</f>
        <v>0.48</v>
      </c>
      <c r="ET27" s="16" t="s">
        <v>206</v>
      </c>
      <c r="EU27" s="27">
        <f t="shared" ref="EU27:EU37" si="41">(EV27+EW27+EX27)/I27*100</f>
        <v>1.2</v>
      </c>
      <c r="EV27" s="115">
        <v>16</v>
      </c>
      <c r="EW27" s="115"/>
      <c r="EX27" s="115">
        <v>2</v>
      </c>
      <c r="EY27" s="53"/>
      <c r="EZ27" s="53"/>
      <c r="FA27" s="53"/>
      <c r="FB27" s="53"/>
      <c r="FC27" s="53"/>
      <c r="FD27" s="53"/>
      <c r="FE27" s="53"/>
      <c r="FF27" s="53"/>
      <c r="FG27" s="53"/>
      <c r="FH27" s="16" t="s">
        <v>205</v>
      </c>
      <c r="FI27" s="19">
        <v>4</v>
      </c>
      <c r="FJ27" s="17">
        <v>0.3</v>
      </c>
      <c r="FK27" s="20">
        <f t="shared" ref="FK27:FK32" si="42">FI27*FJ27</f>
        <v>1.2</v>
      </c>
      <c r="FL27" s="16" t="s">
        <v>206</v>
      </c>
      <c r="FM27" s="27">
        <f t="shared" ref="FM27:FM38" si="43">(FN27+FO27+FP27)/I27*100</f>
        <v>3.9333333333333331</v>
      </c>
      <c r="FN27" s="115">
        <v>31</v>
      </c>
      <c r="FO27" s="115">
        <v>26</v>
      </c>
      <c r="FP27" s="115">
        <v>2</v>
      </c>
      <c r="FQ27" s="53"/>
      <c r="FR27" s="53"/>
      <c r="FS27" s="53"/>
      <c r="FT27" s="53"/>
      <c r="FU27" s="53"/>
      <c r="FV27" s="17"/>
      <c r="FW27" s="53"/>
      <c r="FX27" s="53"/>
      <c r="FY27" s="53"/>
      <c r="FZ27" s="55" t="s">
        <v>243</v>
      </c>
      <c r="GA27" s="53"/>
      <c r="GB27" s="53"/>
      <c r="GC27" s="53"/>
      <c r="GD27" s="53"/>
      <c r="GE27" s="53"/>
      <c r="GF27" s="17"/>
      <c r="GG27" s="53"/>
      <c r="GH27" s="53"/>
      <c r="GI27" s="53"/>
      <c r="GJ27" s="17" t="s">
        <v>205</v>
      </c>
      <c r="GK27" s="19">
        <v>1</v>
      </c>
      <c r="GL27" s="19">
        <v>0.3</v>
      </c>
      <c r="GM27" s="20">
        <f t="shared" ref="GM27:GM37" si="44">GK27*GL27</f>
        <v>0.3</v>
      </c>
      <c r="GN27" s="17" t="s">
        <v>206</v>
      </c>
      <c r="GO27" s="20">
        <f t="shared" ref="GO27:GO38" si="45">(GP27+GQ27+GR27)/I27*100</f>
        <v>0.93333333333333346</v>
      </c>
      <c r="GP27" s="115"/>
      <c r="GQ27" s="115">
        <v>4</v>
      </c>
      <c r="GR27" s="115">
        <v>10</v>
      </c>
      <c r="GS27" s="17" t="s">
        <v>205</v>
      </c>
      <c r="GT27" s="19">
        <v>3</v>
      </c>
      <c r="GU27" s="19">
        <v>0.2</v>
      </c>
      <c r="GV27" s="20">
        <f>GT27*GU27</f>
        <v>0.60000000000000009</v>
      </c>
      <c r="GW27" s="17" t="s">
        <v>206</v>
      </c>
      <c r="GX27" s="20">
        <f t="shared" ref="GX27:GX37" si="46">(GY27+GZ27+HA27)/I27*100</f>
        <v>0.53333333333333333</v>
      </c>
      <c r="GY27" s="111"/>
      <c r="GZ27" s="111">
        <v>7</v>
      </c>
      <c r="HA27" s="111">
        <v>1</v>
      </c>
      <c r="HB27" s="53" t="s">
        <v>194</v>
      </c>
      <c r="HC27" s="19">
        <v>4</v>
      </c>
      <c r="HD27" s="19">
        <v>0.3</v>
      </c>
      <c r="HE27" s="20">
        <f t="shared" ref="HE27:HE36" si="47">HC27*HD27</f>
        <v>1.2</v>
      </c>
      <c r="HF27" s="17" t="s">
        <v>206</v>
      </c>
      <c r="HG27" s="20">
        <f t="shared" ref="HG27:HG38" si="48">(HH27+HI27+HJ27)/I27*100</f>
        <v>8.1333333333333329</v>
      </c>
      <c r="HH27" s="110">
        <v>16</v>
      </c>
      <c r="HI27" s="110">
        <v>7</v>
      </c>
      <c r="HJ27" s="110">
        <v>99</v>
      </c>
      <c r="HK27" s="55" t="s">
        <v>243</v>
      </c>
      <c r="HL27" s="53" t="s">
        <v>208</v>
      </c>
      <c r="HM27" s="53" t="s">
        <v>208</v>
      </c>
      <c r="HN27" s="53" t="s">
        <v>208</v>
      </c>
      <c r="HO27" s="53" t="s">
        <v>208</v>
      </c>
      <c r="HP27" s="53" t="s">
        <v>208</v>
      </c>
      <c r="HQ27" s="20"/>
      <c r="HR27" s="53"/>
      <c r="HS27" s="53"/>
      <c r="HT27" s="53"/>
      <c r="HU27" s="53"/>
      <c r="HV27" s="53"/>
      <c r="HW27" s="53"/>
      <c r="HX27" s="53"/>
      <c r="HY27" s="53"/>
      <c r="HZ27" s="17"/>
      <c r="IA27" s="53"/>
      <c r="IB27" s="53"/>
      <c r="IC27" s="53"/>
      <c r="ID27" s="53" t="s">
        <v>194</v>
      </c>
      <c r="IE27" s="19">
        <v>1</v>
      </c>
      <c r="IF27" s="53"/>
      <c r="IG27" s="53"/>
      <c r="IH27" s="53">
        <v>1</v>
      </c>
      <c r="II27" s="20">
        <f>(IJ27+IK27+IL27)/I27*100</f>
        <v>0</v>
      </c>
      <c r="IJ27" s="107"/>
      <c r="IK27" s="107"/>
      <c r="IL27" s="107"/>
      <c r="IM27" s="53"/>
      <c r="IN27" s="53"/>
      <c r="IO27" s="53"/>
      <c r="IP27" s="53"/>
      <c r="IQ27" s="53"/>
      <c r="IR27" s="17"/>
      <c r="IS27" s="53"/>
      <c r="IT27" s="53"/>
      <c r="IU27" s="53"/>
      <c r="IV27" s="55" t="s">
        <v>243</v>
      </c>
      <c r="IW27" s="53"/>
      <c r="IX27" s="53"/>
      <c r="IY27" s="53"/>
      <c r="IZ27" s="53"/>
      <c r="JA27" s="53"/>
      <c r="JB27" s="53"/>
      <c r="JC27" s="17" t="s">
        <v>205</v>
      </c>
      <c r="JD27" s="64">
        <v>1</v>
      </c>
      <c r="JE27" s="19">
        <v>0.3</v>
      </c>
      <c r="JF27" s="20">
        <f>JD27*JE27</f>
        <v>0.3</v>
      </c>
      <c r="JG27" s="17" t="s">
        <v>206</v>
      </c>
      <c r="JH27" s="20">
        <f t="shared" ref="JH27:JH32" si="49">(JI27+JJ27+JK27)/I27*100</f>
        <v>6.6666666666666666E-2</v>
      </c>
      <c r="JI27" s="111"/>
      <c r="JJ27" s="111">
        <v>1</v>
      </c>
      <c r="JK27" s="111"/>
      <c r="JL27" s="53"/>
      <c r="JM27" s="53"/>
      <c r="JN27" s="53"/>
      <c r="JO27" s="53"/>
      <c r="JP27" s="53"/>
      <c r="JQ27" s="20"/>
      <c r="JR27" s="53"/>
      <c r="JS27" s="53"/>
      <c r="JT27" s="53"/>
      <c r="JU27" s="17" t="s">
        <v>205</v>
      </c>
      <c r="JV27" s="19">
        <v>3</v>
      </c>
      <c r="JW27" s="19">
        <v>0.3</v>
      </c>
      <c r="JX27" s="20">
        <f t="shared" ref="JX27:JX37" si="50">JV27*JW27</f>
        <v>0.89999999999999991</v>
      </c>
      <c r="JY27" s="16" t="s">
        <v>206</v>
      </c>
      <c r="JZ27" s="20">
        <f t="shared" ref="JZ27:JZ37" si="51">(KA27+KB27+KC27)/I27*100</f>
        <v>0.73333333333333328</v>
      </c>
      <c r="KA27" s="100">
        <v>5</v>
      </c>
      <c r="KB27" s="100">
        <v>4</v>
      </c>
      <c r="KC27" s="100">
        <v>2</v>
      </c>
      <c r="KD27" s="55" t="s">
        <v>243</v>
      </c>
      <c r="KE27" s="61" t="s">
        <v>194</v>
      </c>
      <c r="KF27" s="19">
        <v>1</v>
      </c>
      <c r="KG27" s="19">
        <v>0.3</v>
      </c>
      <c r="KH27" s="20">
        <f>KF27*KG27</f>
        <v>0.3</v>
      </c>
      <c r="KI27" s="17" t="s">
        <v>206</v>
      </c>
      <c r="KJ27" s="20">
        <f t="shared" ref="KJ27:KJ38" si="52">(KK27+KL27+KM27)/I27*100</f>
        <v>0.13333333333333333</v>
      </c>
      <c r="KK27" s="111"/>
      <c r="KL27" s="111"/>
      <c r="KM27" s="111">
        <v>2</v>
      </c>
      <c r="KN27" s="53"/>
      <c r="KO27" s="53"/>
      <c r="KP27" s="53"/>
      <c r="KQ27" s="53"/>
      <c r="KR27" s="53"/>
      <c r="KS27" s="20"/>
      <c r="KT27" s="53"/>
      <c r="KU27" s="53"/>
      <c r="KV27" s="53"/>
      <c r="KW27" s="53"/>
      <c r="KX27" s="53"/>
      <c r="KY27" s="53"/>
      <c r="KZ27" s="53"/>
      <c r="LA27" s="53"/>
      <c r="LB27" s="20"/>
      <c r="LC27" s="53"/>
      <c r="LD27" s="53"/>
      <c r="LE27" s="53"/>
      <c r="LF27" s="61" t="s">
        <v>205</v>
      </c>
      <c r="LG27" s="19">
        <v>1</v>
      </c>
      <c r="LH27" s="19">
        <v>0.2</v>
      </c>
      <c r="LI27" s="20">
        <f>LG27*LH27</f>
        <v>0.2</v>
      </c>
      <c r="LJ27" s="16" t="s">
        <v>206</v>
      </c>
      <c r="LK27" s="20">
        <f t="shared" ref="LK27:LK37" si="53">(LL27+LM27+LN27)/I27*100</f>
        <v>0.33333333333333337</v>
      </c>
      <c r="LL27" s="115"/>
      <c r="LM27" s="115">
        <v>1</v>
      </c>
      <c r="LN27" s="115">
        <v>4</v>
      </c>
      <c r="LO27" s="55" t="s">
        <v>243</v>
      </c>
      <c r="LP27" s="53"/>
      <c r="LQ27" s="53"/>
      <c r="LR27" s="53"/>
      <c r="LS27" s="53" t="s">
        <v>208</v>
      </c>
      <c r="LT27" s="53" t="s">
        <v>208</v>
      </c>
      <c r="LU27" s="53" t="s">
        <v>208</v>
      </c>
      <c r="LV27" s="53" t="s">
        <v>208</v>
      </c>
      <c r="LW27" s="53" t="s">
        <v>208</v>
      </c>
      <c r="LX27" s="20"/>
      <c r="LY27" s="53"/>
      <c r="LZ27" s="53"/>
      <c r="MA27" s="53"/>
      <c r="MB27" s="53"/>
      <c r="MC27" s="53"/>
      <c r="MD27" s="53"/>
      <c r="ME27" s="53"/>
      <c r="MF27" s="53"/>
      <c r="MG27" s="53"/>
      <c r="MH27" s="17" t="s">
        <v>205</v>
      </c>
      <c r="MI27" s="19">
        <v>3</v>
      </c>
      <c r="MJ27" s="19">
        <v>0.3</v>
      </c>
      <c r="MK27" s="20">
        <f t="shared" ref="MK27:MK37" si="54">MI27*MJ27</f>
        <v>0.89999999999999991</v>
      </c>
      <c r="ML27" s="16" t="s">
        <v>206</v>
      </c>
      <c r="MM27" s="20">
        <f t="shared" ref="MM27:MM37" si="55">(MN27+MO27+MP27)/I27*100</f>
        <v>0.46666666666666673</v>
      </c>
      <c r="MN27" s="112">
        <v>2</v>
      </c>
      <c r="MO27" s="112">
        <v>3</v>
      </c>
      <c r="MP27" s="112">
        <v>2</v>
      </c>
      <c r="MQ27" s="53"/>
      <c r="MR27" s="53"/>
      <c r="MS27" s="53"/>
      <c r="MT27" s="55" t="s">
        <v>243</v>
      </c>
      <c r="MU27" s="17">
        <v>1</v>
      </c>
      <c r="MV27" s="17">
        <v>2</v>
      </c>
      <c r="MW27" s="17">
        <v>1</v>
      </c>
      <c r="MX27" s="17">
        <v>2</v>
      </c>
      <c r="MY27" s="17">
        <v>6</v>
      </c>
      <c r="MZ27" s="17">
        <v>4</v>
      </c>
      <c r="NA27" s="17">
        <v>2</v>
      </c>
      <c r="NB27" s="17">
        <v>2</v>
      </c>
      <c r="NC27" s="31">
        <f t="shared" ref="NC27:NC37" si="56">(MU27*2+MV27-MW27-MX27*2+MY27+MZ27*0.5-NA27*0.5-NB27)/SUM(MU27:NB27)</f>
        <v>0.2</v>
      </c>
      <c r="ND27" s="87" t="s">
        <v>209</v>
      </c>
      <c r="NE27" s="34">
        <f t="shared" ref="NE27:NE37" si="57">SUM(MU27:MX27)</f>
        <v>6</v>
      </c>
      <c r="NF27" s="16">
        <f t="shared" ref="NF27:NF37" si="58">SUM(MY27:NB27)</f>
        <v>14</v>
      </c>
      <c r="NG27" s="16">
        <f t="shared" ref="NG27:NG37" si="59">NE27+NF27</f>
        <v>20</v>
      </c>
      <c r="NH27" s="72">
        <v>2</v>
      </c>
      <c r="NI27" s="36">
        <f t="shared" ref="NI27:NI37" si="60">NH27/SUM(MU27:NB27)</f>
        <v>0.1</v>
      </c>
      <c r="NJ27" s="68"/>
      <c r="NK27" s="37">
        <v>20.8</v>
      </c>
      <c r="NL27" s="37"/>
      <c r="NM27" s="37"/>
      <c r="NN27" s="37"/>
      <c r="NO27" s="37"/>
      <c r="NP27" s="37"/>
      <c r="NQ27" s="37"/>
      <c r="NR27" s="37" t="s">
        <v>221</v>
      </c>
      <c r="NS27" s="37" t="s">
        <v>222</v>
      </c>
      <c r="NT27" s="37">
        <v>30</v>
      </c>
      <c r="NU27" s="37">
        <v>40</v>
      </c>
      <c r="NV27" s="37">
        <v>35</v>
      </c>
      <c r="NW27" s="37"/>
      <c r="NX27" s="37"/>
      <c r="NY27" s="37"/>
      <c r="NZ27" s="37">
        <v>30</v>
      </c>
      <c r="OA27" s="37">
        <v>40</v>
      </c>
      <c r="OB27" s="37">
        <v>35</v>
      </c>
      <c r="OC27" s="73">
        <v>0.5</v>
      </c>
      <c r="OD27" s="73">
        <v>1</v>
      </c>
      <c r="OE27" s="82" t="s">
        <v>211</v>
      </c>
      <c r="OF27" s="82" t="s">
        <v>122</v>
      </c>
      <c r="OG27" s="82" t="s">
        <v>208</v>
      </c>
      <c r="OH27" s="82" t="s">
        <v>208</v>
      </c>
      <c r="OI27" s="82"/>
      <c r="OJ27" s="82"/>
      <c r="OK27" s="82"/>
      <c r="OL27" s="82"/>
      <c r="OM27" s="82"/>
      <c r="ON27" s="82"/>
      <c r="OO27" s="82"/>
      <c r="OP27" s="82"/>
      <c r="OQ27" s="82"/>
      <c r="OR27" s="82"/>
      <c r="OS27" s="57">
        <v>2</v>
      </c>
      <c r="OT27" s="40" t="s">
        <v>212</v>
      </c>
      <c r="OU27" s="40"/>
      <c r="OV27" s="40"/>
      <c r="OW27" s="37">
        <v>2</v>
      </c>
      <c r="OX27" s="37">
        <v>1</v>
      </c>
      <c r="OY27" s="37">
        <v>60</v>
      </c>
      <c r="OZ27" s="37">
        <v>19</v>
      </c>
      <c r="PA27" s="37">
        <v>15</v>
      </c>
      <c r="PB27" s="42" t="s">
        <v>213</v>
      </c>
      <c r="PC27" s="37">
        <v>3</v>
      </c>
      <c r="PD27" s="69" t="s">
        <v>213</v>
      </c>
      <c r="PE27" s="69" t="s">
        <v>213</v>
      </c>
      <c r="PF27" s="69" t="s">
        <v>213</v>
      </c>
      <c r="PG27" s="69" t="s">
        <v>213</v>
      </c>
      <c r="PH27" s="37">
        <v>100</v>
      </c>
      <c r="PI27" s="42" t="s">
        <v>213</v>
      </c>
      <c r="PJ27" s="42" t="s">
        <v>213</v>
      </c>
      <c r="PK27" s="42" t="s">
        <v>213</v>
      </c>
      <c r="PL27" s="69" t="s">
        <v>213</v>
      </c>
      <c r="PM27" s="66">
        <v>10</v>
      </c>
      <c r="PN27" s="65" t="s">
        <v>214</v>
      </c>
      <c r="PO27" s="65" t="s">
        <v>215</v>
      </c>
      <c r="PP27" s="42" t="s">
        <v>213</v>
      </c>
      <c r="PQ27" s="37">
        <v>100</v>
      </c>
      <c r="PR27" s="37"/>
      <c r="PS27" s="42" t="s">
        <v>213</v>
      </c>
      <c r="PT27" s="37" t="s">
        <v>216</v>
      </c>
      <c r="PU27" s="42" t="s">
        <v>213</v>
      </c>
      <c r="PV27" s="42" t="s">
        <v>213</v>
      </c>
      <c r="PW27" s="74" t="s">
        <v>213</v>
      </c>
      <c r="PX27" s="37" t="s">
        <v>225</v>
      </c>
      <c r="PY27" s="37"/>
      <c r="PZ27" s="37"/>
      <c r="QA27" s="37">
        <v>5</v>
      </c>
      <c r="QB27" s="37" t="s">
        <v>220</v>
      </c>
      <c r="QC27" s="71">
        <v>0</v>
      </c>
      <c r="QD27" s="71"/>
      <c r="QE27" s="70" t="s">
        <v>214</v>
      </c>
      <c r="QF27" s="83" t="s">
        <v>246</v>
      </c>
      <c r="QG27" s="42" t="s">
        <v>213</v>
      </c>
      <c r="QH27" s="42" t="s">
        <v>213</v>
      </c>
      <c r="QI27" s="42" t="s">
        <v>213</v>
      </c>
      <c r="QJ27" s="42" t="s">
        <v>213</v>
      </c>
      <c r="QK27" s="93">
        <v>100</v>
      </c>
      <c r="QL27" s="56" t="s">
        <v>247</v>
      </c>
      <c r="QM27" s="56"/>
      <c r="QN27" s="56"/>
      <c r="QO27" s="56"/>
      <c r="QP27" s="56"/>
      <c r="QQ27" s="56"/>
      <c r="QR27" s="56"/>
      <c r="QS27" s="56"/>
      <c r="QT27" s="56"/>
      <c r="QU27" s="56"/>
      <c r="QV27" s="56"/>
      <c r="QW27" s="56"/>
      <c r="QX27" s="56"/>
      <c r="QY27" s="56"/>
      <c r="QZ27" s="56"/>
      <c r="RA27" s="56"/>
      <c r="RB27" s="56"/>
      <c r="RC27" s="56"/>
      <c r="RD27" s="56"/>
      <c r="RE27" s="56"/>
      <c r="RF27" s="56"/>
      <c r="RG27" s="56"/>
      <c r="RH27" s="56"/>
      <c r="RI27" s="56"/>
      <c r="RJ27" s="56"/>
      <c r="RK27" s="56"/>
      <c r="RL27" s="56"/>
      <c r="RM27" s="56"/>
      <c r="RN27" s="56"/>
      <c r="RO27" s="56"/>
      <c r="RP27" s="56"/>
      <c r="RQ27" s="56"/>
      <c r="RR27" s="56"/>
      <c r="RS27" s="56"/>
      <c r="RT27" s="56"/>
      <c r="RU27" s="56"/>
      <c r="RV27" s="56"/>
      <c r="RW27" s="56"/>
      <c r="RX27" s="56"/>
      <c r="RY27" s="56"/>
      <c r="RZ27" s="56"/>
      <c r="SA27" s="56"/>
      <c r="SB27" s="56"/>
      <c r="SC27" s="56"/>
      <c r="SD27" s="58">
        <v>1444.6733999999999</v>
      </c>
      <c r="SE27" s="58">
        <v>69.607214746300002</v>
      </c>
      <c r="SF27" s="79">
        <v>74.888745999999998</v>
      </c>
      <c r="SG27" s="79">
        <v>74.888745999999998</v>
      </c>
      <c r="SH27" s="84"/>
      <c r="SI27" s="59"/>
      <c r="SJ27" s="20" t="s">
        <v>213</v>
      </c>
      <c r="SK27" s="16">
        <v>50</v>
      </c>
      <c r="SL27" s="16">
        <v>60</v>
      </c>
      <c r="SM27" s="50"/>
      <c r="SN27" s="50"/>
      <c r="SO27" s="50"/>
      <c r="SP27" s="50"/>
      <c r="SQ27" s="50"/>
      <c r="SR27" s="17" t="s">
        <v>218</v>
      </c>
    </row>
    <row r="28" spans="1:512" s="44" customFormat="1" ht="12.75" x14ac:dyDescent="0.2">
      <c r="A28" s="92" t="s">
        <v>241</v>
      </c>
      <c r="B28" s="91" t="s">
        <v>242</v>
      </c>
      <c r="C28" s="92" t="s">
        <v>243</v>
      </c>
      <c r="D28" s="37"/>
      <c r="E28" s="37" t="s">
        <v>248</v>
      </c>
      <c r="F28" s="37" t="s">
        <v>249</v>
      </c>
      <c r="G28" s="14">
        <v>43304</v>
      </c>
      <c r="H28" s="15">
        <v>52</v>
      </c>
      <c r="I28" s="15">
        <f>8*5.5+16*14.5+2*26.5+26*42</f>
        <v>1421</v>
      </c>
      <c r="J28" s="15">
        <v>73</v>
      </c>
      <c r="K28" s="16">
        <v>15</v>
      </c>
      <c r="L28" s="16"/>
      <c r="M28" s="16"/>
      <c r="N28" s="16"/>
      <c r="O28" s="19"/>
      <c r="P28" s="16"/>
      <c r="Q28" s="16"/>
      <c r="R28" s="16"/>
      <c r="S28" s="17"/>
      <c r="T28" s="17"/>
      <c r="U28" s="17"/>
      <c r="V28" s="16">
        <v>1</v>
      </c>
      <c r="W28" s="16" t="s">
        <v>207</v>
      </c>
      <c r="X28" s="16">
        <v>10</v>
      </c>
      <c r="Y28" s="16"/>
      <c r="Z28" s="16"/>
      <c r="AA28" s="16">
        <v>1</v>
      </c>
      <c r="AB28" s="27">
        <f>(AC28+AD28+AE28+AF28)/V28*100</f>
        <v>0</v>
      </c>
      <c r="AC28" s="75"/>
      <c r="AD28" s="75"/>
      <c r="AE28" s="75"/>
      <c r="AF28" s="17"/>
      <c r="AG28" s="92" t="s">
        <v>243</v>
      </c>
      <c r="AH28" s="16" t="s">
        <v>208</v>
      </c>
      <c r="AI28" s="16" t="s">
        <v>208</v>
      </c>
      <c r="AJ28" s="16" t="s">
        <v>208</v>
      </c>
      <c r="AK28" s="19" t="s">
        <v>208</v>
      </c>
      <c r="AL28" s="20" t="s">
        <v>208</v>
      </c>
      <c r="AM28" s="16" t="s">
        <v>208</v>
      </c>
      <c r="AN28" s="20"/>
      <c r="AO28" s="50"/>
      <c r="AP28" s="77"/>
      <c r="AQ28" s="77"/>
      <c r="AR28" s="17"/>
      <c r="AS28" s="17" t="s">
        <v>207</v>
      </c>
      <c r="AT28" s="64">
        <v>1</v>
      </c>
      <c r="AU28" s="17"/>
      <c r="AV28" s="27"/>
      <c r="AW28" s="17">
        <v>1</v>
      </c>
      <c r="AX28" s="20">
        <f t="shared" si="31"/>
        <v>0</v>
      </c>
      <c r="AY28" s="75"/>
      <c r="AZ28" s="76"/>
      <c r="BA28" s="76"/>
      <c r="BB28" s="17"/>
      <c r="BC28" s="16" t="s">
        <v>207</v>
      </c>
      <c r="BD28" s="19">
        <v>1</v>
      </c>
      <c r="BE28" s="19">
        <v>0.3</v>
      </c>
      <c r="BF28" s="27">
        <f>BD28*BE28</f>
        <v>0.3</v>
      </c>
      <c r="BG28" s="16">
        <v>1</v>
      </c>
      <c r="BH28" s="20">
        <f t="shared" si="32"/>
        <v>0.14074595355383532</v>
      </c>
      <c r="BI28" s="28"/>
      <c r="BJ28" s="29">
        <v>1</v>
      </c>
      <c r="BK28" s="29">
        <v>1</v>
      </c>
      <c r="BL28" s="75"/>
      <c r="BM28" s="17"/>
      <c r="BN28" s="17"/>
      <c r="BO28" s="17"/>
      <c r="BP28" s="92" t="s">
        <v>243</v>
      </c>
      <c r="BQ28" s="16"/>
      <c r="BR28" s="16"/>
      <c r="BS28" s="16"/>
      <c r="BT28" s="16"/>
      <c r="BU28" s="16"/>
      <c r="BV28" s="16"/>
      <c r="BW28" s="17"/>
      <c r="BX28" s="18"/>
      <c r="BY28" s="17"/>
      <c r="BZ28" s="17"/>
      <c r="CA28" s="19"/>
      <c r="CB28" s="17"/>
      <c r="CC28" s="17"/>
      <c r="CD28" s="17"/>
      <c r="CE28" s="20"/>
      <c r="CF28" s="17"/>
      <c r="CG28" s="18"/>
      <c r="CH28" s="17"/>
      <c r="CI28" s="16"/>
      <c r="CJ28" s="16"/>
      <c r="CK28" s="16"/>
      <c r="CL28" s="16"/>
      <c r="CM28" s="16"/>
      <c r="CN28" s="16"/>
      <c r="CO28" s="17"/>
      <c r="CP28" s="18"/>
      <c r="CQ28" s="17"/>
      <c r="CR28" s="16" t="s">
        <v>205</v>
      </c>
      <c r="CS28" s="19">
        <v>0.8</v>
      </c>
      <c r="CT28" s="19">
        <v>0.3</v>
      </c>
      <c r="CU28" s="20">
        <f t="shared" si="33"/>
        <v>0.24</v>
      </c>
      <c r="CV28" s="16" t="s">
        <v>206</v>
      </c>
      <c r="CW28" s="27">
        <f t="shared" si="34"/>
        <v>0.49261083743842365</v>
      </c>
      <c r="CX28" s="23">
        <v>3</v>
      </c>
      <c r="CY28" s="24"/>
      <c r="CZ28" s="23">
        <v>4</v>
      </c>
      <c r="DA28" s="92" t="s">
        <v>243</v>
      </c>
      <c r="DB28" s="17"/>
      <c r="DC28" s="18"/>
      <c r="DD28" s="17"/>
      <c r="DE28" s="16" t="s">
        <v>205</v>
      </c>
      <c r="DF28" s="19">
        <v>2.5</v>
      </c>
      <c r="DG28" s="19">
        <v>0.3</v>
      </c>
      <c r="DH28" s="20">
        <f t="shared" si="35"/>
        <v>0.75</v>
      </c>
      <c r="DI28" s="16" t="s">
        <v>206</v>
      </c>
      <c r="DJ28" s="20">
        <f t="shared" si="36"/>
        <v>29.134412385643916</v>
      </c>
      <c r="DK28" s="23"/>
      <c r="DL28" s="24">
        <v>240</v>
      </c>
      <c r="DM28" s="23">
        <v>174</v>
      </c>
      <c r="DN28" s="16"/>
      <c r="DO28" s="16"/>
      <c r="DP28" s="16"/>
      <c r="DQ28" s="16"/>
      <c r="DR28" s="16"/>
      <c r="DS28" s="27"/>
      <c r="DT28" s="17"/>
      <c r="DU28" s="18"/>
      <c r="DV28" s="17"/>
      <c r="DW28" s="16" t="s">
        <v>194</v>
      </c>
      <c r="DX28" s="19">
        <v>1</v>
      </c>
      <c r="DY28" s="19">
        <v>0.3</v>
      </c>
      <c r="DZ28" s="20">
        <f t="shared" si="37"/>
        <v>0.3</v>
      </c>
      <c r="EA28" s="16" t="s">
        <v>206</v>
      </c>
      <c r="EB28" s="20">
        <f t="shared" si="38"/>
        <v>0.21111893033075299</v>
      </c>
      <c r="EC28" s="21"/>
      <c r="ED28" s="22">
        <v>1</v>
      </c>
      <c r="EE28" s="21">
        <v>2</v>
      </c>
      <c r="EF28" s="17" t="s">
        <v>205</v>
      </c>
      <c r="EG28" s="17">
        <v>0.4</v>
      </c>
      <c r="EH28" s="17"/>
      <c r="EI28" s="17"/>
      <c r="EJ28" s="17">
        <v>1</v>
      </c>
      <c r="EK28" s="20">
        <f t="shared" si="39"/>
        <v>0</v>
      </c>
      <c r="EL28" s="25"/>
      <c r="EM28" s="26"/>
      <c r="EN28" s="25"/>
      <c r="EO28" s="92" t="s">
        <v>243</v>
      </c>
      <c r="EP28" s="16" t="s">
        <v>194</v>
      </c>
      <c r="EQ28" s="19">
        <v>1.6</v>
      </c>
      <c r="ER28" s="19">
        <v>0.3</v>
      </c>
      <c r="ES28" s="20">
        <f t="shared" si="40"/>
        <v>0.48</v>
      </c>
      <c r="ET28" s="16" t="s">
        <v>206</v>
      </c>
      <c r="EU28" s="27">
        <f t="shared" si="41"/>
        <v>0.91484869809992964</v>
      </c>
      <c r="EV28" s="23">
        <v>3</v>
      </c>
      <c r="EW28" s="24">
        <v>7</v>
      </c>
      <c r="EX28" s="23">
        <v>3</v>
      </c>
      <c r="EY28" s="16"/>
      <c r="EZ28" s="16"/>
      <c r="FA28" s="16"/>
      <c r="FB28" s="16"/>
      <c r="FC28" s="16"/>
      <c r="FD28" s="16"/>
      <c r="FE28" s="17"/>
      <c r="FF28" s="18"/>
      <c r="FG28" s="17"/>
      <c r="FH28" s="16" t="s">
        <v>205</v>
      </c>
      <c r="FI28" s="19">
        <v>4</v>
      </c>
      <c r="FJ28" s="19">
        <v>0.2</v>
      </c>
      <c r="FK28" s="20">
        <f t="shared" si="42"/>
        <v>0.8</v>
      </c>
      <c r="FL28" s="16" t="s">
        <v>206</v>
      </c>
      <c r="FM28" s="27">
        <f t="shared" si="43"/>
        <v>4.0816326530612246</v>
      </c>
      <c r="FN28" s="23"/>
      <c r="FO28" s="24">
        <v>55</v>
      </c>
      <c r="FP28" s="23">
        <v>3</v>
      </c>
      <c r="FQ28" s="16"/>
      <c r="FR28" s="16"/>
      <c r="FS28" s="16"/>
      <c r="FT28" s="16"/>
      <c r="FU28" s="16"/>
      <c r="FV28" s="20"/>
      <c r="FW28" s="17"/>
      <c r="FX28" s="18"/>
      <c r="FY28" s="17"/>
      <c r="FZ28" s="92" t="s">
        <v>243</v>
      </c>
      <c r="GA28" s="16"/>
      <c r="GB28" s="16"/>
      <c r="GC28" s="16"/>
      <c r="GD28" s="16"/>
      <c r="GE28" s="16"/>
      <c r="GF28" s="20"/>
      <c r="GG28" s="17"/>
      <c r="GH28" s="18"/>
      <c r="GI28" s="17"/>
      <c r="GJ28" s="16" t="s">
        <v>205</v>
      </c>
      <c r="GK28" s="19">
        <v>2</v>
      </c>
      <c r="GL28" s="19">
        <v>0.3</v>
      </c>
      <c r="GM28" s="20">
        <f t="shared" si="44"/>
        <v>0.6</v>
      </c>
      <c r="GN28" s="16" t="s">
        <v>206</v>
      </c>
      <c r="GO28" s="20">
        <f t="shared" si="45"/>
        <v>7.389162561576355</v>
      </c>
      <c r="GP28" s="23"/>
      <c r="GQ28" s="24">
        <v>50</v>
      </c>
      <c r="GR28" s="23">
        <v>55</v>
      </c>
      <c r="GS28" s="16" t="s">
        <v>205</v>
      </c>
      <c r="GT28" s="19">
        <v>3</v>
      </c>
      <c r="GU28" s="19">
        <v>0.2</v>
      </c>
      <c r="GV28" s="20">
        <f>GT28*GU28</f>
        <v>0.60000000000000009</v>
      </c>
      <c r="GW28" s="16" t="s">
        <v>206</v>
      </c>
      <c r="GX28" s="20">
        <f t="shared" si="46"/>
        <v>1.4074595355383532</v>
      </c>
      <c r="GY28" s="23"/>
      <c r="GZ28" s="24">
        <v>15</v>
      </c>
      <c r="HA28" s="23">
        <v>5</v>
      </c>
      <c r="HB28" s="16" t="s">
        <v>194</v>
      </c>
      <c r="HC28" s="19">
        <v>4</v>
      </c>
      <c r="HD28" s="19">
        <v>0.3</v>
      </c>
      <c r="HE28" s="20">
        <f t="shared" si="47"/>
        <v>1.2</v>
      </c>
      <c r="HF28" s="16" t="s">
        <v>206</v>
      </c>
      <c r="HG28" s="20">
        <f t="shared" si="48"/>
        <v>4.2223786066150595</v>
      </c>
      <c r="HH28" s="45"/>
      <c r="HI28" s="46">
        <v>30</v>
      </c>
      <c r="HJ28" s="45">
        <v>30</v>
      </c>
      <c r="HK28" s="92" t="s">
        <v>243</v>
      </c>
      <c r="HL28" s="16" t="s">
        <v>208</v>
      </c>
      <c r="HM28" s="16" t="s">
        <v>208</v>
      </c>
      <c r="HN28" s="16" t="s">
        <v>208</v>
      </c>
      <c r="HO28" s="16" t="s">
        <v>208</v>
      </c>
      <c r="HP28" s="16" t="s">
        <v>208</v>
      </c>
      <c r="HQ28" s="20"/>
      <c r="HR28" s="17"/>
      <c r="HS28" s="18"/>
      <c r="HT28" s="17"/>
      <c r="HU28" s="16"/>
      <c r="HV28" s="16"/>
      <c r="HW28" s="16"/>
      <c r="HX28" s="16"/>
      <c r="HY28" s="16"/>
      <c r="HZ28" s="20"/>
      <c r="IA28" s="17"/>
      <c r="IB28" s="18"/>
      <c r="IC28" s="17"/>
      <c r="ID28" s="16" t="s">
        <v>194</v>
      </c>
      <c r="IE28" s="19">
        <v>1</v>
      </c>
      <c r="IF28" s="19">
        <v>0.3</v>
      </c>
      <c r="IG28" s="20">
        <f>IE28*IF28</f>
        <v>0.3</v>
      </c>
      <c r="IH28" s="16">
        <v>1</v>
      </c>
      <c r="II28" s="20">
        <f>(IJ28+IK28+IL28)/I28*100</f>
        <v>0.14074595355383532</v>
      </c>
      <c r="IJ28" s="21"/>
      <c r="IK28" s="22"/>
      <c r="IL28" s="21">
        <v>2</v>
      </c>
      <c r="IM28" s="16"/>
      <c r="IN28" s="16"/>
      <c r="IO28" s="16"/>
      <c r="IP28" s="16"/>
      <c r="IQ28" s="16"/>
      <c r="IR28" s="20"/>
      <c r="IS28" s="17"/>
      <c r="IT28" s="18"/>
      <c r="IU28" s="17"/>
      <c r="IV28" s="92" t="s">
        <v>243</v>
      </c>
      <c r="IW28" s="17"/>
      <c r="IX28" s="17"/>
      <c r="IY28" s="17"/>
      <c r="IZ28" s="17"/>
      <c r="JA28" s="18"/>
      <c r="JB28" s="17"/>
      <c r="JC28" s="16" t="s">
        <v>205</v>
      </c>
      <c r="JD28" s="19">
        <v>1</v>
      </c>
      <c r="JE28" s="19">
        <v>0.2</v>
      </c>
      <c r="JF28" s="20">
        <f>JD28*JE28</f>
        <v>0.2</v>
      </c>
      <c r="JG28" s="16" t="s">
        <v>206</v>
      </c>
      <c r="JH28" s="20">
        <f t="shared" si="49"/>
        <v>0.14074595355383532</v>
      </c>
      <c r="JI28" s="28"/>
      <c r="JJ28" s="29"/>
      <c r="JK28" s="28">
        <v>2</v>
      </c>
      <c r="JL28" s="16"/>
      <c r="JM28" s="16"/>
      <c r="JN28" s="16"/>
      <c r="JO28" s="16"/>
      <c r="JP28" s="16"/>
      <c r="JQ28" s="20"/>
      <c r="JR28" s="17"/>
      <c r="JS28" s="18"/>
      <c r="JT28" s="17"/>
      <c r="JU28" s="16" t="s">
        <v>205</v>
      </c>
      <c r="JV28" s="19">
        <v>3</v>
      </c>
      <c r="JW28" s="19">
        <v>0.3</v>
      </c>
      <c r="JX28" s="20">
        <f t="shared" si="50"/>
        <v>0.89999999999999991</v>
      </c>
      <c r="JY28" s="16" t="s">
        <v>206</v>
      </c>
      <c r="JZ28" s="20">
        <f t="shared" si="51"/>
        <v>0.70372976776917662</v>
      </c>
      <c r="KA28" s="28"/>
      <c r="KB28" s="29">
        <v>3</v>
      </c>
      <c r="KC28" s="28">
        <v>7</v>
      </c>
      <c r="KD28" s="92" t="s">
        <v>243</v>
      </c>
      <c r="KE28" s="61" t="s">
        <v>194</v>
      </c>
      <c r="KF28" s="19">
        <v>1</v>
      </c>
      <c r="KG28" s="19"/>
      <c r="KH28" s="20"/>
      <c r="KI28" s="17" t="s">
        <v>206</v>
      </c>
      <c r="KJ28" s="20">
        <f t="shared" si="52"/>
        <v>0</v>
      </c>
      <c r="KK28" s="98"/>
      <c r="KL28" s="98"/>
      <c r="KM28" s="98"/>
      <c r="KN28" s="16"/>
      <c r="KO28" s="16"/>
      <c r="KP28" s="16"/>
      <c r="KQ28" s="16"/>
      <c r="KR28" s="16"/>
      <c r="KS28" s="20"/>
      <c r="KT28" s="17"/>
      <c r="KU28" s="18"/>
      <c r="KV28" s="17"/>
      <c r="KW28" s="16"/>
      <c r="KX28" s="19"/>
      <c r="KY28" s="19"/>
      <c r="KZ28" s="20"/>
      <c r="LA28" s="16"/>
      <c r="LB28" s="20"/>
      <c r="LC28" s="17"/>
      <c r="LD28" s="18"/>
      <c r="LE28" s="17"/>
      <c r="LF28" s="16" t="s">
        <v>205</v>
      </c>
      <c r="LG28" s="19">
        <v>1</v>
      </c>
      <c r="LH28" s="19">
        <v>0.3</v>
      </c>
      <c r="LI28" s="20">
        <f>LG28*LH28</f>
        <v>0.3</v>
      </c>
      <c r="LJ28" s="16" t="s">
        <v>206</v>
      </c>
      <c r="LK28" s="20">
        <f t="shared" si="53"/>
        <v>0.63335679099225894</v>
      </c>
      <c r="LL28" s="28"/>
      <c r="LM28" s="29"/>
      <c r="LN28" s="28">
        <v>9</v>
      </c>
      <c r="LO28" s="92" t="s">
        <v>243</v>
      </c>
      <c r="LP28" s="17"/>
      <c r="LQ28" s="18"/>
      <c r="LR28" s="17"/>
      <c r="LS28" s="16" t="s">
        <v>208</v>
      </c>
      <c r="LT28" s="19" t="s">
        <v>208</v>
      </c>
      <c r="LU28" s="19" t="s">
        <v>208</v>
      </c>
      <c r="LV28" s="20" t="s">
        <v>208</v>
      </c>
      <c r="LW28" s="16" t="s">
        <v>208</v>
      </c>
      <c r="LX28" s="20">
        <f>(LY28+LZ28+MA28)/I28*100</f>
        <v>0.56298381421534127</v>
      </c>
      <c r="LY28" s="17"/>
      <c r="LZ28" s="18">
        <v>2</v>
      </c>
      <c r="MA28" s="17">
        <v>6</v>
      </c>
      <c r="MB28" s="17"/>
      <c r="MC28" s="17"/>
      <c r="MD28" s="17"/>
      <c r="ME28" s="17"/>
      <c r="MF28" s="17"/>
      <c r="MG28" s="17"/>
      <c r="MH28" s="16" t="s">
        <v>205</v>
      </c>
      <c r="MI28" s="19">
        <v>3</v>
      </c>
      <c r="MJ28" s="19">
        <v>0.3</v>
      </c>
      <c r="MK28" s="20">
        <f t="shared" si="54"/>
        <v>0.89999999999999991</v>
      </c>
      <c r="ML28" s="16" t="s">
        <v>206</v>
      </c>
      <c r="MM28" s="20">
        <f t="shared" si="55"/>
        <v>0.70372976776917662</v>
      </c>
      <c r="MN28" s="21">
        <v>1</v>
      </c>
      <c r="MO28" s="22">
        <v>2</v>
      </c>
      <c r="MP28" s="21">
        <v>7</v>
      </c>
      <c r="MQ28" s="17"/>
      <c r="MR28" s="18"/>
      <c r="MS28" s="17"/>
      <c r="MT28" s="92" t="s">
        <v>243</v>
      </c>
      <c r="MU28" s="30">
        <v>1</v>
      </c>
      <c r="MV28" s="30">
        <v>3</v>
      </c>
      <c r="MW28" s="30"/>
      <c r="MX28" s="30"/>
      <c r="MY28" s="30">
        <v>6</v>
      </c>
      <c r="MZ28" s="30">
        <v>4</v>
      </c>
      <c r="NA28" s="30">
        <v>2</v>
      </c>
      <c r="NB28" s="30">
        <v>3</v>
      </c>
      <c r="NC28" s="33">
        <f t="shared" si="56"/>
        <v>0.47368421052631576</v>
      </c>
      <c r="ND28" s="48" t="s">
        <v>223</v>
      </c>
      <c r="NE28" s="34">
        <f t="shared" si="57"/>
        <v>4</v>
      </c>
      <c r="NF28" s="16">
        <f t="shared" si="58"/>
        <v>15</v>
      </c>
      <c r="NG28" s="16">
        <f t="shared" si="59"/>
        <v>19</v>
      </c>
      <c r="NH28" s="16">
        <v>3</v>
      </c>
      <c r="NI28" s="36">
        <f t="shared" si="60"/>
        <v>0.15789473684210525</v>
      </c>
      <c r="NJ28" s="54" t="s">
        <v>240</v>
      </c>
      <c r="NK28" s="73">
        <v>25</v>
      </c>
      <c r="NL28" s="37" t="s">
        <v>216</v>
      </c>
      <c r="NM28" s="30">
        <v>12.3</v>
      </c>
      <c r="NN28" s="30">
        <v>151</v>
      </c>
      <c r="NO28" s="30">
        <v>488</v>
      </c>
      <c r="NP28" s="30">
        <v>1.2</v>
      </c>
      <c r="NQ28" s="30" t="s">
        <v>221</v>
      </c>
      <c r="NR28" s="30"/>
      <c r="NS28" s="37" t="s">
        <v>210</v>
      </c>
      <c r="NT28" s="13">
        <v>35</v>
      </c>
      <c r="NU28" s="13">
        <v>50</v>
      </c>
      <c r="NV28" s="13">
        <v>45</v>
      </c>
      <c r="NW28" s="13"/>
      <c r="NX28" s="13"/>
      <c r="NY28" s="13"/>
      <c r="NZ28" s="13">
        <v>12</v>
      </c>
      <c r="OA28" s="13">
        <v>43</v>
      </c>
      <c r="OB28" s="13">
        <v>38</v>
      </c>
      <c r="OC28" s="38">
        <v>0.3</v>
      </c>
      <c r="OD28" s="38">
        <v>0.9</v>
      </c>
      <c r="OE28" s="38" t="s">
        <v>211</v>
      </c>
      <c r="OF28" s="15">
        <v>0</v>
      </c>
      <c r="OG28" s="38">
        <v>0.5</v>
      </c>
      <c r="OH28" s="39">
        <v>0.05</v>
      </c>
      <c r="OI28" s="39"/>
      <c r="OJ28" s="39"/>
      <c r="OK28" s="39"/>
      <c r="OL28" s="39"/>
      <c r="OM28" s="39"/>
      <c r="ON28" s="39"/>
      <c r="OO28" s="39"/>
      <c r="OP28" s="39"/>
      <c r="OQ28" s="39"/>
      <c r="OR28" s="39"/>
      <c r="OS28" s="38" t="s">
        <v>238</v>
      </c>
      <c r="OT28" s="38"/>
      <c r="OU28" s="38" t="s">
        <v>250</v>
      </c>
      <c r="OV28" s="38" t="s">
        <v>216</v>
      </c>
      <c r="OW28" s="41">
        <v>60</v>
      </c>
      <c r="OX28" s="41" t="s">
        <v>214</v>
      </c>
      <c r="OY28" s="13">
        <v>15</v>
      </c>
      <c r="OZ28" s="13">
        <v>15</v>
      </c>
      <c r="PA28" s="13">
        <v>5</v>
      </c>
      <c r="PB28" s="41"/>
      <c r="PC28" s="13">
        <v>5</v>
      </c>
      <c r="PD28" s="41"/>
      <c r="PE28" s="41"/>
      <c r="PF28" s="41"/>
      <c r="PG28" s="41">
        <v>10</v>
      </c>
      <c r="PH28" s="13">
        <v>30</v>
      </c>
      <c r="PI28" s="13"/>
      <c r="PJ28" s="41">
        <v>60</v>
      </c>
      <c r="PK28" s="41"/>
      <c r="PL28" s="41"/>
      <c r="PM28" s="41"/>
      <c r="PN28" s="41" t="s">
        <v>214</v>
      </c>
      <c r="PO28" s="42" t="s">
        <v>214</v>
      </c>
      <c r="PP28" s="41"/>
      <c r="PQ28" s="13">
        <v>40</v>
      </c>
      <c r="PR28" s="13">
        <v>60</v>
      </c>
      <c r="PS28" s="13"/>
      <c r="PT28" s="13" t="s">
        <v>216</v>
      </c>
      <c r="PU28" s="41"/>
      <c r="PV28" s="41"/>
      <c r="PW28" s="41"/>
      <c r="PX28" s="41"/>
      <c r="PY28" s="13" t="s">
        <v>251</v>
      </c>
      <c r="PZ28" s="13" t="s">
        <v>252</v>
      </c>
      <c r="QA28" s="13" t="s">
        <v>228</v>
      </c>
      <c r="QB28" s="13" t="s">
        <v>237</v>
      </c>
      <c r="QC28" s="42">
        <v>0</v>
      </c>
      <c r="QD28" s="42" t="s">
        <v>214</v>
      </c>
      <c r="QE28" s="42" t="s">
        <v>214</v>
      </c>
      <c r="QF28" s="42"/>
      <c r="QG28" s="13"/>
      <c r="QH28" s="13"/>
      <c r="QI28" s="13"/>
      <c r="QJ28" s="41">
        <v>10</v>
      </c>
      <c r="QK28" s="43">
        <v>90</v>
      </c>
      <c r="QL28" s="43"/>
      <c r="QM28" s="43"/>
      <c r="QN28" s="43"/>
      <c r="QO28" s="43"/>
      <c r="QP28" s="43"/>
      <c r="QQ28" s="43"/>
      <c r="QR28" s="43"/>
      <c r="QS28" s="43"/>
      <c r="QT28" s="43"/>
      <c r="QU28" s="43"/>
      <c r="QV28" s="43"/>
      <c r="QW28" s="43"/>
      <c r="QX28" s="43"/>
      <c r="QY28" s="43"/>
      <c r="QZ28" s="43"/>
      <c r="RA28" s="43"/>
      <c r="RB28" s="43"/>
      <c r="RC28" s="43"/>
      <c r="RD28" s="43"/>
      <c r="RE28" s="43"/>
      <c r="RF28" s="43"/>
      <c r="RG28" s="43"/>
      <c r="RH28" s="43"/>
      <c r="RI28" s="43"/>
      <c r="RJ28" s="43"/>
      <c r="RK28" s="43"/>
      <c r="RL28" s="43"/>
      <c r="RM28" s="43"/>
      <c r="RN28" s="43"/>
      <c r="RO28" s="43"/>
      <c r="RP28" s="43"/>
      <c r="RQ28" s="43"/>
      <c r="RR28" s="43"/>
      <c r="RS28" s="43"/>
      <c r="RT28" s="43"/>
      <c r="RU28" s="43"/>
      <c r="RV28" s="43"/>
      <c r="RW28" s="43"/>
      <c r="RX28" s="43"/>
      <c r="RY28" s="43"/>
      <c r="RZ28" s="43"/>
      <c r="SA28" s="43"/>
      <c r="SB28" s="43"/>
      <c r="SC28" s="43"/>
      <c r="SD28" s="58">
        <v>1444.6733999999999</v>
      </c>
      <c r="SE28" s="58">
        <v>69.607214746300002</v>
      </c>
      <c r="SF28" s="79">
        <v>74.888745999999998</v>
      </c>
      <c r="SG28" s="79">
        <v>74.888745999999998</v>
      </c>
      <c r="SH28" s="84"/>
      <c r="SI28" s="80"/>
      <c r="SJ28" s="20" t="s">
        <v>213</v>
      </c>
      <c r="SK28" s="16">
        <v>50</v>
      </c>
      <c r="SL28" s="16">
        <v>60</v>
      </c>
      <c r="SM28" s="50"/>
      <c r="SN28" s="50"/>
      <c r="SO28" s="50"/>
      <c r="SP28" s="50"/>
      <c r="SQ28" s="50"/>
      <c r="SR28" s="17" t="s">
        <v>218</v>
      </c>
    </row>
    <row r="29" spans="1:512" ht="12.75" x14ac:dyDescent="0.2">
      <c r="A29" s="114" t="s">
        <v>241</v>
      </c>
      <c r="B29" s="90" t="s">
        <v>253</v>
      </c>
      <c r="C29" s="78" t="s">
        <v>254</v>
      </c>
      <c r="D29" s="17"/>
      <c r="E29" s="37" t="s">
        <v>255</v>
      </c>
      <c r="F29" s="37" t="s">
        <v>256</v>
      </c>
      <c r="G29" s="67">
        <v>41486</v>
      </c>
      <c r="H29" s="57">
        <v>160</v>
      </c>
      <c r="I29" s="57">
        <v>1600</v>
      </c>
      <c r="J29" s="57">
        <v>74</v>
      </c>
      <c r="K29" s="53">
        <v>12</v>
      </c>
      <c r="L29" s="53"/>
      <c r="M29" s="53"/>
      <c r="N29" s="53"/>
      <c r="O29" s="64"/>
      <c r="P29" s="53"/>
      <c r="Q29" s="53"/>
      <c r="R29" s="53"/>
      <c r="S29" s="53"/>
      <c r="T29" s="53"/>
      <c r="U29" s="53"/>
      <c r="V29" s="53">
        <f>I29*0.005*1</f>
        <v>8</v>
      </c>
      <c r="W29" s="17" t="s">
        <v>207</v>
      </c>
      <c r="X29" s="53">
        <v>10</v>
      </c>
      <c r="Y29" s="17"/>
      <c r="Z29" s="27"/>
      <c r="AA29" s="17">
        <v>1</v>
      </c>
      <c r="AB29" s="27">
        <f>(AC29+AD29+AE29+AF29)/V29*100</f>
        <v>0</v>
      </c>
      <c r="AC29" s="75"/>
      <c r="AD29" s="76"/>
      <c r="AE29" s="76"/>
      <c r="AF29" s="30"/>
      <c r="AG29" s="78" t="s">
        <v>254</v>
      </c>
      <c r="AH29" s="53">
        <f>I29*0.005*1</f>
        <v>8</v>
      </c>
      <c r="AI29" s="17" t="s">
        <v>207</v>
      </c>
      <c r="AJ29" s="17">
        <v>10</v>
      </c>
      <c r="AK29" s="17">
        <v>0.3</v>
      </c>
      <c r="AL29" s="27">
        <f>AJ29*AK29</f>
        <v>3</v>
      </c>
      <c r="AM29" s="17">
        <v>1</v>
      </c>
      <c r="AN29" s="20">
        <f>(AO29+AP29+AQ29+AR29)/AH29*100</f>
        <v>0</v>
      </c>
      <c r="AO29" s="98"/>
      <c r="AP29" s="98"/>
      <c r="AQ29" s="98"/>
      <c r="AR29" s="53"/>
      <c r="AS29" s="17" t="s">
        <v>205</v>
      </c>
      <c r="AT29" s="64">
        <v>2</v>
      </c>
      <c r="AU29" s="17"/>
      <c r="AV29" s="17"/>
      <c r="AW29" s="17" t="s">
        <v>206</v>
      </c>
      <c r="AX29" s="20">
        <f t="shared" si="31"/>
        <v>0</v>
      </c>
      <c r="AY29" s="107"/>
      <c r="AZ29" s="107"/>
      <c r="BA29" s="107"/>
      <c r="BB29" s="17"/>
      <c r="BC29" s="53" t="s">
        <v>207</v>
      </c>
      <c r="BD29" s="27">
        <v>1.25</v>
      </c>
      <c r="BE29" s="53"/>
      <c r="BF29" s="53"/>
      <c r="BG29" s="53">
        <v>1</v>
      </c>
      <c r="BH29" s="20">
        <f t="shared" si="32"/>
        <v>0</v>
      </c>
      <c r="BI29" s="98"/>
      <c r="BJ29" s="98"/>
      <c r="BK29" s="98"/>
      <c r="BL29" s="108"/>
      <c r="BM29" s="53"/>
      <c r="BN29" s="53"/>
      <c r="BO29" s="53"/>
      <c r="BP29" s="78" t="s">
        <v>254</v>
      </c>
      <c r="BQ29" s="53" t="s">
        <v>205</v>
      </c>
      <c r="BR29" s="27">
        <v>0.25</v>
      </c>
      <c r="BS29" s="53"/>
      <c r="BT29" s="53"/>
      <c r="BU29" s="53">
        <v>1</v>
      </c>
      <c r="BV29" s="27">
        <f>(BW29+BX29+BY29)/I29*100</f>
        <v>0</v>
      </c>
      <c r="BW29" s="108"/>
      <c r="BX29" s="108"/>
      <c r="BY29" s="108"/>
      <c r="BZ29" s="53"/>
      <c r="CA29" s="53"/>
      <c r="CB29" s="53"/>
      <c r="CC29" s="53"/>
      <c r="CD29" s="53"/>
      <c r="CE29" s="17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17" t="s">
        <v>205</v>
      </c>
      <c r="CS29" s="19">
        <v>0.8</v>
      </c>
      <c r="CT29" s="17">
        <v>0.3</v>
      </c>
      <c r="CU29" s="27">
        <f t="shared" si="33"/>
        <v>0.24</v>
      </c>
      <c r="CV29" s="17" t="s">
        <v>206</v>
      </c>
      <c r="CW29" s="27">
        <f t="shared" si="34"/>
        <v>0.125</v>
      </c>
      <c r="CX29" s="111"/>
      <c r="CY29" s="111">
        <v>1</v>
      </c>
      <c r="CZ29" s="111">
        <v>1</v>
      </c>
      <c r="DA29" s="78" t="s">
        <v>254</v>
      </c>
      <c r="DB29" s="53"/>
      <c r="DC29" s="53"/>
      <c r="DD29" s="53"/>
      <c r="DE29" s="17" t="s">
        <v>205</v>
      </c>
      <c r="DF29" s="19">
        <v>2.5</v>
      </c>
      <c r="DG29" s="17">
        <v>0.3</v>
      </c>
      <c r="DH29" s="20">
        <f t="shared" si="35"/>
        <v>0.75</v>
      </c>
      <c r="DI29" s="16" t="s">
        <v>206</v>
      </c>
      <c r="DJ29" s="20">
        <f t="shared" si="36"/>
        <v>5.3125</v>
      </c>
      <c r="DK29" s="115">
        <v>22</v>
      </c>
      <c r="DL29" s="115">
        <v>1</v>
      </c>
      <c r="DM29" s="115">
        <v>62</v>
      </c>
      <c r="DN29" s="53"/>
      <c r="DO29" s="53"/>
      <c r="DP29" s="53"/>
      <c r="DQ29" s="53"/>
      <c r="DR29" s="53"/>
      <c r="DS29" s="17"/>
      <c r="DT29" s="53"/>
      <c r="DU29" s="53"/>
      <c r="DV29" s="53"/>
      <c r="DW29" s="17" t="s">
        <v>194</v>
      </c>
      <c r="DX29" s="64">
        <v>1</v>
      </c>
      <c r="DY29" s="17">
        <v>0.3</v>
      </c>
      <c r="DZ29" s="20">
        <f t="shared" si="37"/>
        <v>0.3</v>
      </c>
      <c r="EA29" s="17" t="s">
        <v>206</v>
      </c>
      <c r="EB29" s="20">
        <f t="shared" si="38"/>
        <v>0.375</v>
      </c>
      <c r="EC29" s="99">
        <v>2</v>
      </c>
      <c r="ED29" s="99">
        <v>4</v>
      </c>
      <c r="EE29" s="99"/>
      <c r="EF29" s="17" t="s">
        <v>205</v>
      </c>
      <c r="EG29" s="17">
        <v>0.4</v>
      </c>
      <c r="EH29" s="17"/>
      <c r="EI29" s="20"/>
      <c r="EJ29" s="17">
        <v>1</v>
      </c>
      <c r="EK29" s="20">
        <f t="shared" si="39"/>
        <v>0</v>
      </c>
      <c r="EL29" s="25"/>
      <c r="EM29" s="26"/>
      <c r="EN29" s="25"/>
      <c r="EO29" s="78" t="s">
        <v>254</v>
      </c>
      <c r="EP29" s="16" t="s">
        <v>194</v>
      </c>
      <c r="EQ29" s="19">
        <v>1.6</v>
      </c>
      <c r="ER29" s="17">
        <v>0.3</v>
      </c>
      <c r="ES29" s="20">
        <f t="shared" si="40"/>
        <v>0.48</v>
      </c>
      <c r="ET29" s="16" t="s">
        <v>206</v>
      </c>
      <c r="EU29" s="27">
        <f t="shared" si="41"/>
        <v>1.1875</v>
      </c>
      <c r="EV29" s="115">
        <v>6</v>
      </c>
      <c r="EW29" s="115">
        <v>2</v>
      </c>
      <c r="EX29" s="115">
        <v>11</v>
      </c>
      <c r="EY29" s="53"/>
      <c r="EZ29" s="53"/>
      <c r="FA29" s="53"/>
      <c r="FB29" s="53"/>
      <c r="FC29" s="53"/>
      <c r="FD29" s="53"/>
      <c r="FE29" s="53"/>
      <c r="FF29" s="53"/>
      <c r="FG29" s="53"/>
      <c r="FH29" s="16" t="s">
        <v>205</v>
      </c>
      <c r="FI29" s="19">
        <v>4</v>
      </c>
      <c r="FJ29" s="17">
        <v>0.3</v>
      </c>
      <c r="FK29" s="20">
        <f t="shared" si="42"/>
        <v>1.2</v>
      </c>
      <c r="FL29" s="16" t="s">
        <v>206</v>
      </c>
      <c r="FM29" s="27">
        <f t="shared" si="43"/>
        <v>3.25</v>
      </c>
      <c r="FN29" s="115">
        <v>29</v>
      </c>
      <c r="FO29" s="115">
        <v>23</v>
      </c>
      <c r="FP29" s="115"/>
      <c r="FQ29" s="53"/>
      <c r="FR29" s="53"/>
      <c r="FS29" s="53"/>
      <c r="FT29" s="53"/>
      <c r="FU29" s="53"/>
      <c r="FV29" s="17"/>
      <c r="FW29" s="53"/>
      <c r="FX29" s="53"/>
      <c r="FY29" s="53"/>
      <c r="FZ29" s="78" t="s">
        <v>254</v>
      </c>
      <c r="GA29" s="53"/>
      <c r="GB29" s="53"/>
      <c r="GC29" s="53"/>
      <c r="GD29" s="53"/>
      <c r="GE29" s="53"/>
      <c r="GF29" s="17"/>
      <c r="GG29" s="53"/>
      <c r="GH29" s="53"/>
      <c r="GI29" s="53"/>
      <c r="GJ29" s="17" t="s">
        <v>205</v>
      </c>
      <c r="GK29" s="19">
        <v>1</v>
      </c>
      <c r="GL29" s="19">
        <v>0.3</v>
      </c>
      <c r="GM29" s="20">
        <f t="shared" si="44"/>
        <v>0.3</v>
      </c>
      <c r="GN29" s="17" t="s">
        <v>206</v>
      </c>
      <c r="GO29" s="20">
        <f t="shared" si="45"/>
        <v>0.375</v>
      </c>
      <c r="GP29" s="101"/>
      <c r="GQ29" s="101">
        <v>3</v>
      </c>
      <c r="GR29" s="101">
        <v>3</v>
      </c>
      <c r="GS29" s="17" t="s">
        <v>205</v>
      </c>
      <c r="GT29" s="19">
        <v>3</v>
      </c>
      <c r="GU29" s="19">
        <v>0.2</v>
      </c>
      <c r="GV29" s="20">
        <f>GT29*GU29</f>
        <v>0.60000000000000009</v>
      </c>
      <c r="GW29" s="17" t="s">
        <v>206</v>
      </c>
      <c r="GX29" s="20">
        <f t="shared" si="46"/>
        <v>6.25E-2</v>
      </c>
      <c r="GY29" s="111"/>
      <c r="GZ29" s="111"/>
      <c r="HA29" s="111">
        <v>1</v>
      </c>
      <c r="HB29" s="53" t="s">
        <v>194</v>
      </c>
      <c r="HC29" s="19">
        <v>4</v>
      </c>
      <c r="HD29" s="19">
        <v>0.3</v>
      </c>
      <c r="HE29" s="20">
        <f t="shared" si="47"/>
        <v>1.2</v>
      </c>
      <c r="HF29" s="17" t="s">
        <v>206</v>
      </c>
      <c r="HG29" s="20">
        <f t="shared" si="48"/>
        <v>8.1875</v>
      </c>
      <c r="HH29" s="110">
        <v>58</v>
      </c>
      <c r="HI29" s="110">
        <v>8</v>
      </c>
      <c r="HJ29" s="110">
        <v>65</v>
      </c>
      <c r="HK29" s="78" t="s">
        <v>254</v>
      </c>
      <c r="HL29" s="53" t="s">
        <v>208</v>
      </c>
      <c r="HM29" s="53" t="s">
        <v>208</v>
      </c>
      <c r="HN29" s="53" t="s">
        <v>208</v>
      </c>
      <c r="HO29" s="53" t="s">
        <v>208</v>
      </c>
      <c r="HP29" s="53" t="s">
        <v>208</v>
      </c>
      <c r="HQ29" s="20"/>
      <c r="HR29" s="53"/>
      <c r="HS29" s="53"/>
      <c r="HT29" s="53"/>
      <c r="HU29" s="53"/>
      <c r="HV29" s="53"/>
      <c r="HW29" s="53"/>
      <c r="HX29" s="53"/>
      <c r="HY29" s="53"/>
      <c r="HZ29" s="17"/>
      <c r="IA29" s="53"/>
      <c r="IB29" s="53"/>
      <c r="IC29" s="53"/>
      <c r="ID29" s="53" t="s">
        <v>194</v>
      </c>
      <c r="IE29" s="19">
        <v>1</v>
      </c>
      <c r="IF29" s="53"/>
      <c r="IG29" s="53"/>
      <c r="IH29" s="53">
        <v>1</v>
      </c>
      <c r="II29" s="20">
        <f>(IJ29+IK29+IL29)/I29*100</f>
        <v>0</v>
      </c>
      <c r="IJ29" s="107"/>
      <c r="IK29" s="107"/>
      <c r="IL29" s="107"/>
      <c r="IM29" s="53"/>
      <c r="IN29" s="53"/>
      <c r="IO29" s="53"/>
      <c r="IP29" s="53"/>
      <c r="IQ29" s="53"/>
      <c r="IR29" s="17"/>
      <c r="IS29" s="53"/>
      <c r="IT29" s="53"/>
      <c r="IU29" s="53"/>
      <c r="IV29" s="78" t="s">
        <v>254</v>
      </c>
      <c r="IW29" s="53"/>
      <c r="IX29" s="53"/>
      <c r="IY29" s="53"/>
      <c r="IZ29" s="53"/>
      <c r="JA29" s="53"/>
      <c r="JB29" s="53"/>
      <c r="JC29" s="17" t="s">
        <v>205</v>
      </c>
      <c r="JD29" s="64">
        <v>1</v>
      </c>
      <c r="JE29" s="19"/>
      <c r="JF29" s="20"/>
      <c r="JG29" s="17" t="s">
        <v>206</v>
      </c>
      <c r="JH29" s="20">
        <f t="shared" si="49"/>
        <v>0</v>
      </c>
      <c r="JI29" s="98"/>
      <c r="JJ29" s="98"/>
      <c r="JK29" s="98"/>
      <c r="JL29" s="53"/>
      <c r="JM29" s="53"/>
      <c r="JN29" s="53"/>
      <c r="JO29" s="53"/>
      <c r="JP29" s="53"/>
      <c r="JQ29" s="20"/>
      <c r="JR29" s="53"/>
      <c r="JS29" s="53"/>
      <c r="JT29" s="53"/>
      <c r="JU29" s="17" t="s">
        <v>205</v>
      </c>
      <c r="JV29" s="19">
        <v>3</v>
      </c>
      <c r="JW29" s="19">
        <v>0.3</v>
      </c>
      <c r="JX29" s="20">
        <f t="shared" si="50"/>
        <v>0.89999999999999991</v>
      </c>
      <c r="JY29" s="16" t="s">
        <v>206</v>
      </c>
      <c r="JZ29" s="20">
        <f t="shared" si="51"/>
        <v>2.3125</v>
      </c>
      <c r="KA29" s="115">
        <v>1</v>
      </c>
      <c r="KB29" s="115">
        <v>27</v>
      </c>
      <c r="KC29" s="115">
        <v>9</v>
      </c>
      <c r="KD29" s="78" t="s">
        <v>254</v>
      </c>
      <c r="KE29" s="61" t="s">
        <v>194</v>
      </c>
      <c r="KF29" s="19">
        <v>1</v>
      </c>
      <c r="KG29" s="19">
        <v>0.3</v>
      </c>
      <c r="KH29" s="20">
        <f t="shared" ref="KH29:KH34" si="61">KF29*KG29</f>
        <v>0.3</v>
      </c>
      <c r="KI29" s="17" t="s">
        <v>206</v>
      </c>
      <c r="KJ29" s="20">
        <f t="shared" si="52"/>
        <v>6.25E-2</v>
      </c>
      <c r="KK29" s="111"/>
      <c r="KL29" s="111"/>
      <c r="KM29" s="111">
        <v>1</v>
      </c>
      <c r="KN29" s="53"/>
      <c r="KO29" s="53"/>
      <c r="KP29" s="53"/>
      <c r="KQ29" s="53"/>
      <c r="KR29" s="53"/>
      <c r="KS29" s="20"/>
      <c r="KT29" s="53"/>
      <c r="KU29" s="53"/>
      <c r="KV29" s="53"/>
      <c r="KW29" s="53"/>
      <c r="KX29" s="53"/>
      <c r="KY29" s="53"/>
      <c r="KZ29" s="53"/>
      <c r="LA29" s="53"/>
      <c r="LB29" s="20"/>
      <c r="LC29" s="53"/>
      <c r="LD29" s="53"/>
      <c r="LE29" s="53"/>
      <c r="LF29" s="61" t="s">
        <v>205</v>
      </c>
      <c r="LG29" s="19">
        <v>1</v>
      </c>
      <c r="LH29" s="19">
        <v>0.2</v>
      </c>
      <c r="LI29" s="20">
        <f>LG29*LH29</f>
        <v>0.2</v>
      </c>
      <c r="LJ29" s="16" t="s">
        <v>206</v>
      </c>
      <c r="LK29" s="20">
        <f t="shared" si="53"/>
        <v>0.375</v>
      </c>
      <c r="LL29" s="115">
        <v>1</v>
      </c>
      <c r="LM29" s="115"/>
      <c r="LN29" s="115">
        <v>5</v>
      </c>
      <c r="LO29" s="78" t="s">
        <v>254</v>
      </c>
      <c r="LP29" s="53"/>
      <c r="LQ29" s="53"/>
      <c r="LR29" s="53"/>
      <c r="LS29" s="53" t="s">
        <v>208</v>
      </c>
      <c r="LT29" s="53" t="s">
        <v>208</v>
      </c>
      <c r="LU29" s="53" t="s">
        <v>208</v>
      </c>
      <c r="LV29" s="53" t="s">
        <v>208</v>
      </c>
      <c r="LW29" s="53" t="s">
        <v>208</v>
      </c>
      <c r="LX29" s="20"/>
      <c r="LY29" s="53"/>
      <c r="LZ29" s="53"/>
      <c r="MA29" s="53"/>
      <c r="MB29" s="53"/>
      <c r="MC29" s="53"/>
      <c r="MD29" s="53"/>
      <c r="ME29" s="53"/>
      <c r="MF29" s="53"/>
      <c r="MG29" s="53"/>
      <c r="MH29" s="17" t="s">
        <v>205</v>
      </c>
      <c r="MI29" s="19">
        <v>3</v>
      </c>
      <c r="MJ29" s="19">
        <v>0.3</v>
      </c>
      <c r="MK29" s="20">
        <f t="shared" si="54"/>
        <v>0.89999999999999991</v>
      </c>
      <c r="ML29" s="16" t="s">
        <v>206</v>
      </c>
      <c r="MM29" s="20">
        <f t="shared" si="55"/>
        <v>0.3125</v>
      </c>
      <c r="MN29" s="112"/>
      <c r="MO29" s="112">
        <v>5</v>
      </c>
      <c r="MP29" s="112"/>
      <c r="MQ29" s="53"/>
      <c r="MR29" s="53"/>
      <c r="MS29" s="53"/>
      <c r="MT29" s="78" t="s">
        <v>254</v>
      </c>
      <c r="MU29" s="17">
        <v>2</v>
      </c>
      <c r="MV29" s="17">
        <v>1</v>
      </c>
      <c r="MW29" s="17"/>
      <c r="MX29" s="17">
        <v>2</v>
      </c>
      <c r="MY29" s="17">
        <v>6</v>
      </c>
      <c r="MZ29" s="17">
        <v>3</v>
      </c>
      <c r="NA29" s="17">
        <v>4</v>
      </c>
      <c r="NB29" s="17">
        <v>3</v>
      </c>
      <c r="NC29" s="31">
        <f t="shared" si="56"/>
        <v>0.16666666666666666</v>
      </c>
      <c r="ND29" s="116" t="s">
        <v>209</v>
      </c>
      <c r="NE29" s="34">
        <f t="shared" si="57"/>
        <v>5</v>
      </c>
      <c r="NF29" s="16">
        <f t="shared" si="58"/>
        <v>16</v>
      </c>
      <c r="NG29" s="16">
        <f t="shared" si="59"/>
        <v>21</v>
      </c>
      <c r="NH29" s="72">
        <v>2</v>
      </c>
      <c r="NI29" s="36">
        <f t="shared" si="60"/>
        <v>9.5238095238095233E-2</v>
      </c>
      <c r="NJ29" s="68"/>
      <c r="NK29" s="37">
        <v>21.3</v>
      </c>
      <c r="NL29" s="37"/>
      <c r="NM29" s="37"/>
      <c r="NN29" s="37"/>
      <c r="NO29" s="37"/>
      <c r="NP29" s="37"/>
      <c r="NQ29" s="37"/>
      <c r="NR29" s="37" t="s">
        <v>221</v>
      </c>
      <c r="NS29" s="37" t="s">
        <v>222</v>
      </c>
      <c r="NT29" s="37">
        <v>30</v>
      </c>
      <c r="NU29" s="37">
        <v>60</v>
      </c>
      <c r="NV29" s="37" t="s">
        <v>211</v>
      </c>
      <c r="NW29" s="37"/>
      <c r="NX29" s="37"/>
      <c r="NY29" s="37"/>
      <c r="NZ29" s="37">
        <v>30</v>
      </c>
      <c r="OA29" s="37">
        <v>60</v>
      </c>
      <c r="OB29" s="37" t="s">
        <v>211</v>
      </c>
      <c r="OC29" s="73">
        <v>0.6</v>
      </c>
      <c r="OD29" s="73">
        <v>1</v>
      </c>
      <c r="OE29" s="82" t="s">
        <v>211</v>
      </c>
      <c r="OF29" s="73">
        <v>0.4</v>
      </c>
      <c r="OG29" s="73">
        <v>1</v>
      </c>
      <c r="OH29" s="82" t="s">
        <v>211</v>
      </c>
      <c r="OI29" s="82"/>
      <c r="OJ29" s="82"/>
      <c r="OK29" s="82"/>
      <c r="OL29" s="82"/>
      <c r="OM29" s="82"/>
      <c r="ON29" s="82"/>
      <c r="OO29" s="82"/>
      <c r="OP29" s="82"/>
      <c r="OQ29" s="82"/>
      <c r="OR29" s="82"/>
      <c r="OS29" s="82" t="s">
        <v>232</v>
      </c>
      <c r="OT29" s="40" t="s">
        <v>212</v>
      </c>
      <c r="OU29" s="40"/>
      <c r="OV29" s="40"/>
      <c r="OW29" s="37">
        <v>20</v>
      </c>
      <c r="OX29" s="37">
        <v>1</v>
      </c>
      <c r="OY29" s="37">
        <v>60</v>
      </c>
      <c r="OZ29" s="37">
        <v>14</v>
      </c>
      <c r="PA29" s="37">
        <v>5</v>
      </c>
      <c r="PB29" s="42" t="s">
        <v>213</v>
      </c>
      <c r="PC29" s="42" t="s">
        <v>214</v>
      </c>
      <c r="PD29" s="69" t="s">
        <v>213</v>
      </c>
      <c r="PE29" s="69" t="s">
        <v>213</v>
      </c>
      <c r="PF29" s="69" t="s">
        <v>213</v>
      </c>
      <c r="PG29" s="37">
        <v>10</v>
      </c>
      <c r="PH29" s="37">
        <v>80</v>
      </c>
      <c r="PI29" s="42" t="s">
        <v>213</v>
      </c>
      <c r="PJ29" s="37">
        <v>10</v>
      </c>
      <c r="PK29" s="42" t="s">
        <v>213</v>
      </c>
      <c r="PL29" s="69" t="s">
        <v>213</v>
      </c>
      <c r="PM29" s="66">
        <v>30</v>
      </c>
      <c r="PN29" s="65" t="s">
        <v>215</v>
      </c>
      <c r="PO29" s="65" t="s">
        <v>215</v>
      </c>
      <c r="PP29" s="42" t="s">
        <v>213</v>
      </c>
      <c r="PQ29" s="37">
        <v>100</v>
      </c>
      <c r="PR29" s="37"/>
      <c r="PS29" s="42" t="s">
        <v>213</v>
      </c>
      <c r="PT29" s="37" t="s">
        <v>216</v>
      </c>
      <c r="PU29" s="42" t="s">
        <v>213</v>
      </c>
      <c r="PV29" s="42" t="s">
        <v>213</v>
      </c>
      <c r="PW29" s="74" t="s">
        <v>213</v>
      </c>
      <c r="PX29" s="37" t="s">
        <v>208</v>
      </c>
      <c r="PY29" s="37"/>
      <c r="PZ29" s="37"/>
      <c r="QA29" s="37" t="s">
        <v>239</v>
      </c>
      <c r="QB29" s="37" t="s">
        <v>217</v>
      </c>
      <c r="QC29" s="71">
        <v>0</v>
      </c>
      <c r="QD29" s="71"/>
      <c r="QE29" s="70" t="s">
        <v>214</v>
      </c>
      <c r="QF29" s="83" t="s">
        <v>257</v>
      </c>
      <c r="QG29" s="42" t="s">
        <v>213</v>
      </c>
      <c r="QH29" s="42" t="s">
        <v>213</v>
      </c>
      <c r="QI29" s="42" t="s">
        <v>213</v>
      </c>
      <c r="QJ29" s="37">
        <v>100</v>
      </c>
      <c r="QK29" s="74" t="s">
        <v>213</v>
      </c>
      <c r="QL29" s="56" t="s">
        <v>258</v>
      </c>
      <c r="QM29" s="56"/>
      <c r="QN29" s="56"/>
      <c r="QO29" s="56"/>
      <c r="QP29" s="56"/>
      <c r="QQ29" s="56"/>
      <c r="QR29" s="56"/>
      <c r="QS29" s="56"/>
      <c r="QT29" s="56"/>
      <c r="QU29" s="56"/>
      <c r="QV29" s="56"/>
      <c r="QW29" s="56"/>
      <c r="QX29" s="56"/>
      <c r="QY29" s="56"/>
      <c r="QZ29" s="56"/>
      <c r="RA29" s="56"/>
      <c r="RB29" s="56"/>
      <c r="RC29" s="56"/>
      <c r="RD29" s="56"/>
      <c r="RE29" s="56"/>
      <c r="RF29" s="56"/>
      <c r="RG29" s="56"/>
      <c r="RH29" s="56"/>
      <c r="RI29" s="56"/>
      <c r="RJ29" s="56"/>
      <c r="RK29" s="56"/>
      <c r="RL29" s="56"/>
      <c r="RM29" s="56"/>
      <c r="RN29" s="56"/>
      <c r="RO29" s="56"/>
      <c r="RP29" s="56"/>
      <c r="RQ29" s="56"/>
      <c r="RR29" s="56"/>
      <c r="RS29" s="56"/>
      <c r="RT29" s="56"/>
      <c r="RU29" s="56"/>
      <c r="RV29" s="56"/>
      <c r="RW29" s="56"/>
      <c r="RX29" s="56"/>
      <c r="RY29" s="56"/>
      <c r="RZ29" s="56"/>
      <c r="SA29" s="56"/>
      <c r="SB29" s="56"/>
      <c r="SC29" s="56"/>
      <c r="SD29" s="58">
        <v>1728.491976</v>
      </c>
      <c r="SE29" s="58">
        <v>83.183815362199994</v>
      </c>
      <c r="SF29" s="79">
        <v>61.312145999999998</v>
      </c>
      <c r="SG29" s="79">
        <v>61.312145999999998</v>
      </c>
      <c r="SH29" s="84"/>
      <c r="SI29" s="59"/>
      <c r="SJ29" s="20" t="s">
        <v>213</v>
      </c>
      <c r="SK29" s="16">
        <v>64</v>
      </c>
      <c r="SL29" s="16">
        <v>46</v>
      </c>
      <c r="SM29" s="50"/>
      <c r="SN29" s="50"/>
      <c r="SO29" s="50"/>
      <c r="SP29" s="50"/>
      <c r="SQ29" s="50"/>
      <c r="SR29" s="17" t="s">
        <v>218</v>
      </c>
    </row>
    <row r="30" spans="1:512" s="44" customFormat="1" ht="12.75" x14ac:dyDescent="0.2">
      <c r="A30" s="92" t="s">
        <v>241</v>
      </c>
      <c r="B30" s="91" t="s">
        <v>253</v>
      </c>
      <c r="C30" s="92" t="s">
        <v>254</v>
      </c>
      <c r="D30" s="37"/>
      <c r="E30" s="37" t="s">
        <v>259</v>
      </c>
      <c r="F30" s="37" t="s">
        <v>260</v>
      </c>
      <c r="G30" s="14">
        <v>43285</v>
      </c>
      <c r="H30" s="15">
        <v>75</v>
      </c>
      <c r="I30" s="15">
        <f>12*7.15+14*5.5+20*4.85+1*8.9+28*13.9</f>
        <v>657.9</v>
      </c>
      <c r="J30" s="15">
        <v>45</v>
      </c>
      <c r="K30" s="16">
        <v>14</v>
      </c>
      <c r="L30" s="16"/>
      <c r="M30" s="16"/>
      <c r="N30" s="16"/>
      <c r="O30" s="19"/>
      <c r="P30" s="16"/>
      <c r="Q30" s="16"/>
      <c r="R30" s="16"/>
      <c r="S30" s="17"/>
      <c r="T30" s="17"/>
      <c r="U30" s="17"/>
      <c r="V30" s="16">
        <v>5</v>
      </c>
      <c r="W30" s="17" t="s">
        <v>207</v>
      </c>
      <c r="X30" s="17">
        <v>10</v>
      </c>
      <c r="Y30" s="17"/>
      <c r="Z30" s="27"/>
      <c r="AA30" s="17">
        <v>1</v>
      </c>
      <c r="AB30" s="27">
        <f>(AC30+AD30+AE30+AF30)/V30*100</f>
        <v>0</v>
      </c>
      <c r="AC30" s="75"/>
      <c r="AD30" s="75"/>
      <c r="AE30" s="75"/>
      <c r="AF30" s="17"/>
      <c r="AG30" s="92" t="s">
        <v>254</v>
      </c>
      <c r="AH30" s="16">
        <v>5</v>
      </c>
      <c r="AI30" s="16" t="s">
        <v>207</v>
      </c>
      <c r="AJ30" s="16">
        <v>10</v>
      </c>
      <c r="AK30" s="19"/>
      <c r="AL30" s="27"/>
      <c r="AM30" s="16">
        <v>1</v>
      </c>
      <c r="AN30" s="16">
        <f>(AO30+AP30+AQ30)/AH30*100</f>
        <v>0</v>
      </c>
      <c r="AO30" s="25"/>
      <c r="AP30" s="26"/>
      <c r="AQ30" s="26"/>
      <c r="AR30" s="17"/>
      <c r="AS30" s="16" t="s">
        <v>205</v>
      </c>
      <c r="AT30" s="19">
        <v>2</v>
      </c>
      <c r="AU30" s="16"/>
      <c r="AV30" s="16"/>
      <c r="AW30" s="16" t="s">
        <v>206</v>
      </c>
      <c r="AX30" s="20">
        <f t="shared" si="31"/>
        <v>0</v>
      </c>
      <c r="AY30" s="85"/>
      <c r="AZ30" s="86"/>
      <c r="BA30" s="86"/>
      <c r="BB30" s="17"/>
      <c r="BC30" s="142" t="s">
        <v>205</v>
      </c>
      <c r="BD30" s="19">
        <v>2</v>
      </c>
      <c r="BE30" s="19"/>
      <c r="BF30" s="94"/>
      <c r="BG30" s="16" t="s">
        <v>206</v>
      </c>
      <c r="BH30" s="20">
        <f t="shared" si="32"/>
        <v>0</v>
      </c>
      <c r="BI30" s="98"/>
      <c r="BJ30" s="98"/>
      <c r="BK30" s="98"/>
      <c r="BL30" s="108"/>
      <c r="BM30" s="17"/>
      <c r="BN30" s="17"/>
      <c r="BO30" s="17"/>
      <c r="BP30" s="92" t="s">
        <v>254</v>
      </c>
      <c r="BQ30" s="53" t="s">
        <v>205</v>
      </c>
      <c r="BR30" s="27">
        <v>0.25</v>
      </c>
      <c r="BS30" s="53"/>
      <c r="BT30" s="53"/>
      <c r="BU30" s="53">
        <v>1</v>
      </c>
      <c r="BV30" s="20">
        <f>(BW30+BX30+BY30+BZ30)/I30*100</f>
        <v>0</v>
      </c>
      <c r="BW30" s="75"/>
      <c r="BX30" s="76"/>
      <c r="BY30" s="75"/>
      <c r="BZ30" s="17"/>
      <c r="CA30" s="19"/>
      <c r="CB30" s="17"/>
      <c r="CC30" s="17"/>
      <c r="CD30" s="17"/>
      <c r="CE30" s="20"/>
      <c r="CF30" s="17"/>
      <c r="CG30" s="18"/>
      <c r="CH30" s="17"/>
      <c r="CI30" s="16"/>
      <c r="CJ30" s="16"/>
      <c r="CK30" s="16"/>
      <c r="CL30" s="16"/>
      <c r="CM30" s="16"/>
      <c r="CN30" s="16"/>
      <c r="CO30" s="17"/>
      <c r="CP30" s="18"/>
      <c r="CQ30" s="17"/>
      <c r="CR30" s="16" t="s">
        <v>205</v>
      </c>
      <c r="CS30" s="19">
        <v>0.8</v>
      </c>
      <c r="CT30" s="19">
        <v>0.2</v>
      </c>
      <c r="CU30" s="20">
        <f t="shared" si="33"/>
        <v>0.16000000000000003</v>
      </c>
      <c r="CV30" s="16" t="s">
        <v>206</v>
      </c>
      <c r="CW30" s="27">
        <f t="shared" si="34"/>
        <v>0.15199878400972794</v>
      </c>
      <c r="CX30" s="28">
        <v>1</v>
      </c>
      <c r="CY30" s="29"/>
      <c r="CZ30" s="28"/>
      <c r="DA30" s="92" t="s">
        <v>254</v>
      </c>
      <c r="DB30" s="17"/>
      <c r="DC30" s="18"/>
      <c r="DD30" s="17"/>
      <c r="DE30" s="16" t="s">
        <v>205</v>
      </c>
      <c r="DF30" s="19">
        <v>2.5</v>
      </c>
      <c r="DG30" s="19">
        <v>0.3</v>
      </c>
      <c r="DH30" s="20">
        <f t="shared" si="35"/>
        <v>0.75</v>
      </c>
      <c r="DI30" s="16" t="s">
        <v>206</v>
      </c>
      <c r="DJ30" s="20">
        <f t="shared" si="36"/>
        <v>13.831889344885242</v>
      </c>
      <c r="DK30" s="23">
        <v>55</v>
      </c>
      <c r="DL30" s="24">
        <v>3</v>
      </c>
      <c r="DM30" s="23">
        <v>33</v>
      </c>
      <c r="DN30" s="16"/>
      <c r="DO30" s="19"/>
      <c r="DP30" s="19"/>
      <c r="DQ30" s="20"/>
      <c r="DR30" s="16"/>
      <c r="DS30" s="27">
        <f>(DT30+DU30+DV30)/I30*100</f>
        <v>0.15199878400972794</v>
      </c>
      <c r="DT30" s="17"/>
      <c r="DU30" s="18"/>
      <c r="DV30" s="17">
        <v>1</v>
      </c>
      <c r="DW30" s="16" t="s">
        <v>194</v>
      </c>
      <c r="DX30" s="19">
        <v>1</v>
      </c>
      <c r="DY30" s="19">
        <v>0.3</v>
      </c>
      <c r="DZ30" s="20">
        <f t="shared" si="37"/>
        <v>0.3</v>
      </c>
      <c r="EA30" s="16" t="s">
        <v>206</v>
      </c>
      <c r="EB30" s="20">
        <f t="shared" si="38"/>
        <v>0.91199270405836752</v>
      </c>
      <c r="EC30" s="21"/>
      <c r="ED30" s="22"/>
      <c r="EE30" s="21">
        <v>6</v>
      </c>
      <c r="EF30" s="17" t="s">
        <v>205</v>
      </c>
      <c r="EG30" s="17">
        <v>0.4</v>
      </c>
      <c r="EH30" s="17"/>
      <c r="EI30" s="17"/>
      <c r="EJ30" s="17">
        <v>1</v>
      </c>
      <c r="EK30" s="20">
        <f t="shared" si="39"/>
        <v>0</v>
      </c>
      <c r="EL30" s="25"/>
      <c r="EM30" s="26"/>
      <c r="EN30" s="25"/>
      <c r="EO30" s="92" t="s">
        <v>254</v>
      </c>
      <c r="EP30" s="16" t="s">
        <v>194</v>
      </c>
      <c r="EQ30" s="19">
        <v>1.6</v>
      </c>
      <c r="ER30" s="20">
        <v>0.3</v>
      </c>
      <c r="ES30" s="20">
        <f t="shared" si="40"/>
        <v>0.48</v>
      </c>
      <c r="ET30" s="16" t="s">
        <v>206</v>
      </c>
      <c r="EU30" s="27">
        <f t="shared" si="41"/>
        <v>1.0639914880680956</v>
      </c>
      <c r="EV30" s="23"/>
      <c r="EW30" s="24">
        <v>2</v>
      </c>
      <c r="EX30" s="23">
        <v>5</v>
      </c>
      <c r="EY30" s="16"/>
      <c r="EZ30" s="16"/>
      <c r="FA30" s="16"/>
      <c r="FB30" s="16"/>
      <c r="FC30" s="16"/>
      <c r="FD30" s="16"/>
      <c r="FE30" s="17"/>
      <c r="FF30" s="18"/>
      <c r="FG30" s="17"/>
      <c r="FH30" s="16" t="s">
        <v>205</v>
      </c>
      <c r="FI30" s="19">
        <v>4</v>
      </c>
      <c r="FJ30" s="19">
        <v>0.2</v>
      </c>
      <c r="FK30" s="20">
        <f t="shared" si="42"/>
        <v>0.8</v>
      </c>
      <c r="FL30" s="16" t="s">
        <v>206</v>
      </c>
      <c r="FM30" s="27">
        <f t="shared" si="43"/>
        <v>14.439884480924153</v>
      </c>
      <c r="FN30" s="23">
        <v>70</v>
      </c>
      <c r="FO30" s="24">
        <v>9</v>
      </c>
      <c r="FP30" s="23">
        <v>16</v>
      </c>
      <c r="FQ30" s="16"/>
      <c r="FR30" s="16"/>
      <c r="FS30" s="16"/>
      <c r="FT30" s="16"/>
      <c r="FU30" s="16"/>
      <c r="FV30" s="20"/>
      <c r="FW30" s="17"/>
      <c r="FX30" s="18"/>
      <c r="FY30" s="17"/>
      <c r="FZ30" s="92" t="s">
        <v>254</v>
      </c>
      <c r="GA30" s="16"/>
      <c r="GB30" s="16"/>
      <c r="GC30" s="16"/>
      <c r="GD30" s="16"/>
      <c r="GE30" s="16"/>
      <c r="GF30" s="20"/>
      <c r="GG30" s="17"/>
      <c r="GH30" s="18"/>
      <c r="GI30" s="17"/>
      <c r="GJ30" s="16" t="s">
        <v>205</v>
      </c>
      <c r="GK30" s="19">
        <v>1</v>
      </c>
      <c r="GL30" s="19">
        <v>0.2</v>
      </c>
      <c r="GM30" s="20">
        <f t="shared" si="44"/>
        <v>0.2</v>
      </c>
      <c r="GN30" s="16" t="s">
        <v>206</v>
      </c>
      <c r="GO30" s="20">
        <f t="shared" si="45"/>
        <v>2.2799817601459189</v>
      </c>
      <c r="GP30" s="23"/>
      <c r="GQ30" s="24">
        <v>9</v>
      </c>
      <c r="GR30" s="23">
        <v>6</v>
      </c>
      <c r="GS30" s="16" t="s">
        <v>205</v>
      </c>
      <c r="GT30" s="19">
        <v>3</v>
      </c>
      <c r="GU30" s="16"/>
      <c r="GV30" s="16"/>
      <c r="GW30" s="16" t="s">
        <v>206</v>
      </c>
      <c r="GX30" s="20">
        <f t="shared" si="46"/>
        <v>0</v>
      </c>
      <c r="GY30" s="25"/>
      <c r="GZ30" s="26"/>
      <c r="HA30" s="25"/>
      <c r="HB30" s="16" t="s">
        <v>194</v>
      </c>
      <c r="HC30" s="19">
        <v>4</v>
      </c>
      <c r="HD30" s="19">
        <v>0.2</v>
      </c>
      <c r="HE30" s="20">
        <f t="shared" si="47"/>
        <v>0.8</v>
      </c>
      <c r="HF30" s="16" t="s">
        <v>206</v>
      </c>
      <c r="HG30" s="20">
        <f t="shared" si="48"/>
        <v>0.15199878400972794</v>
      </c>
      <c r="HH30" s="21"/>
      <c r="HI30" s="22"/>
      <c r="HJ30" s="21">
        <v>1</v>
      </c>
      <c r="HK30" s="92" t="s">
        <v>254</v>
      </c>
      <c r="HL30" s="16" t="s">
        <v>208</v>
      </c>
      <c r="HM30" s="16" t="s">
        <v>208</v>
      </c>
      <c r="HN30" s="16" t="s">
        <v>208</v>
      </c>
      <c r="HO30" s="16" t="s">
        <v>208</v>
      </c>
      <c r="HP30" s="16" t="s">
        <v>208</v>
      </c>
      <c r="HQ30" s="20"/>
      <c r="HR30" s="17"/>
      <c r="HS30" s="18"/>
      <c r="HT30" s="17"/>
      <c r="HU30" s="16"/>
      <c r="HV30" s="16"/>
      <c r="HW30" s="16"/>
      <c r="HX30" s="16"/>
      <c r="HY30" s="16"/>
      <c r="HZ30" s="20"/>
      <c r="IA30" s="17"/>
      <c r="IB30" s="18"/>
      <c r="IC30" s="17"/>
      <c r="ID30" s="53" t="s">
        <v>194</v>
      </c>
      <c r="IE30" s="19">
        <v>1</v>
      </c>
      <c r="IF30" s="53"/>
      <c r="IG30" s="53"/>
      <c r="IH30" s="53">
        <v>1</v>
      </c>
      <c r="II30" s="20">
        <f>(IJ30+IK30+IL30)/I30*100</f>
        <v>0</v>
      </c>
      <c r="IJ30" s="85"/>
      <c r="IK30" s="86"/>
      <c r="IL30" s="85"/>
      <c r="IM30" s="16"/>
      <c r="IN30" s="16"/>
      <c r="IO30" s="16"/>
      <c r="IP30" s="16"/>
      <c r="IQ30" s="16"/>
      <c r="IR30" s="20"/>
      <c r="IS30" s="17"/>
      <c r="IT30" s="18"/>
      <c r="IU30" s="17"/>
      <c r="IV30" s="92" t="s">
        <v>254</v>
      </c>
      <c r="IW30" s="17"/>
      <c r="IX30" s="17"/>
      <c r="IY30" s="17"/>
      <c r="IZ30" s="17"/>
      <c r="JA30" s="18"/>
      <c r="JB30" s="17"/>
      <c r="JC30" s="16" t="s">
        <v>205</v>
      </c>
      <c r="JD30" s="19">
        <v>1</v>
      </c>
      <c r="JE30" s="20">
        <v>0.2</v>
      </c>
      <c r="JF30" s="20">
        <f>JD30*JE30</f>
        <v>0.2</v>
      </c>
      <c r="JG30" s="16" t="s">
        <v>206</v>
      </c>
      <c r="JH30" s="20">
        <f t="shared" si="49"/>
        <v>0.60799513603891175</v>
      </c>
      <c r="JI30" s="23"/>
      <c r="JJ30" s="24">
        <v>1</v>
      </c>
      <c r="JK30" s="23">
        <v>3</v>
      </c>
      <c r="JL30" s="16"/>
      <c r="JM30" s="16"/>
      <c r="JN30" s="16"/>
      <c r="JO30" s="16"/>
      <c r="JP30" s="16"/>
      <c r="JQ30" s="20"/>
      <c r="JR30" s="17"/>
      <c r="JS30" s="18"/>
      <c r="JT30" s="17"/>
      <c r="JU30" s="16" t="s">
        <v>205</v>
      </c>
      <c r="JV30" s="19">
        <v>3</v>
      </c>
      <c r="JW30" s="20">
        <v>0.2</v>
      </c>
      <c r="JX30" s="20">
        <f t="shared" si="50"/>
        <v>0.60000000000000009</v>
      </c>
      <c r="JY30" s="16" t="s">
        <v>206</v>
      </c>
      <c r="JZ30" s="20">
        <f t="shared" si="51"/>
        <v>0.91199270405836752</v>
      </c>
      <c r="KA30" s="23"/>
      <c r="KB30" s="24">
        <v>5</v>
      </c>
      <c r="KC30" s="23">
        <v>1</v>
      </c>
      <c r="KD30" s="92" t="s">
        <v>254</v>
      </c>
      <c r="KE30" s="16" t="s">
        <v>194</v>
      </c>
      <c r="KF30" s="19">
        <v>1</v>
      </c>
      <c r="KG30" s="19">
        <v>0.3</v>
      </c>
      <c r="KH30" s="20">
        <f t="shared" si="61"/>
        <v>0.3</v>
      </c>
      <c r="KI30" s="16" t="s">
        <v>206</v>
      </c>
      <c r="KJ30" s="20">
        <f t="shared" si="52"/>
        <v>0.15199878400972794</v>
      </c>
      <c r="KK30" s="28"/>
      <c r="KL30" s="29"/>
      <c r="KM30" s="28">
        <v>1</v>
      </c>
      <c r="KN30" s="16"/>
      <c r="KO30" s="16"/>
      <c r="KP30" s="16"/>
      <c r="KQ30" s="16"/>
      <c r="KR30" s="16"/>
      <c r="KS30" s="20"/>
      <c r="KT30" s="17"/>
      <c r="KU30" s="18"/>
      <c r="KV30" s="17"/>
      <c r="KW30" s="16"/>
      <c r="KX30" s="19"/>
      <c r="KY30" s="19"/>
      <c r="KZ30" s="20"/>
      <c r="LA30" s="16"/>
      <c r="LB30" s="20"/>
      <c r="LC30" s="17"/>
      <c r="LD30" s="18"/>
      <c r="LE30" s="17"/>
      <c r="LF30" s="16" t="s">
        <v>205</v>
      </c>
      <c r="LG30" s="19">
        <v>1</v>
      </c>
      <c r="LH30" s="19">
        <v>0.2</v>
      </c>
      <c r="LI30" s="20">
        <f>LG30*LH30</f>
        <v>0.2</v>
      </c>
      <c r="LJ30" s="16" t="s">
        <v>206</v>
      </c>
      <c r="LK30" s="20">
        <f t="shared" si="53"/>
        <v>0.45599635202918376</v>
      </c>
      <c r="LL30" s="28"/>
      <c r="LM30" s="29"/>
      <c r="LN30" s="28">
        <v>3</v>
      </c>
      <c r="LO30" s="92" t="s">
        <v>254</v>
      </c>
      <c r="LP30" s="17"/>
      <c r="LQ30" s="18"/>
      <c r="LR30" s="17"/>
      <c r="LS30" s="16" t="s">
        <v>205</v>
      </c>
      <c r="LT30" s="19">
        <v>0.5</v>
      </c>
      <c r="LU30" s="19">
        <v>0.2</v>
      </c>
      <c r="LV30" s="20">
        <f>LT30*LU30</f>
        <v>0.1</v>
      </c>
      <c r="LW30" s="16">
        <v>1</v>
      </c>
      <c r="LX30" s="20">
        <f>(LY30+LZ30+MA30)/I30*100</f>
        <v>0.75999392004863964</v>
      </c>
      <c r="LY30" s="23"/>
      <c r="LZ30" s="24">
        <v>1</v>
      </c>
      <c r="MA30" s="23">
        <v>4</v>
      </c>
      <c r="MB30" s="17"/>
      <c r="MC30" s="17"/>
      <c r="MD30" s="17"/>
      <c r="ME30" s="17"/>
      <c r="MF30" s="17"/>
      <c r="MG30" s="17"/>
      <c r="MH30" s="16" t="s">
        <v>205</v>
      </c>
      <c r="MI30" s="19">
        <v>3</v>
      </c>
      <c r="MJ30" s="20">
        <v>0.2</v>
      </c>
      <c r="MK30" s="20">
        <f t="shared" si="54"/>
        <v>0.60000000000000009</v>
      </c>
      <c r="ML30" s="16" t="s">
        <v>206</v>
      </c>
      <c r="MM30" s="20">
        <f t="shared" si="55"/>
        <v>3.6479708162334701</v>
      </c>
      <c r="MN30" s="45">
        <v>1</v>
      </c>
      <c r="MO30" s="46">
        <v>10</v>
      </c>
      <c r="MP30" s="45">
        <v>13</v>
      </c>
      <c r="MQ30" s="17"/>
      <c r="MR30" s="18"/>
      <c r="MS30" s="17"/>
      <c r="MT30" s="92" t="s">
        <v>254</v>
      </c>
      <c r="MU30" s="30">
        <v>1</v>
      </c>
      <c r="MV30" s="30">
        <v>2</v>
      </c>
      <c r="MW30" s="30"/>
      <c r="MX30" s="30">
        <v>2</v>
      </c>
      <c r="MY30" s="30">
        <v>7</v>
      </c>
      <c r="MZ30" s="30">
        <v>3</v>
      </c>
      <c r="NA30" s="30">
        <v>4</v>
      </c>
      <c r="NB30" s="30">
        <v>3</v>
      </c>
      <c r="NC30" s="31">
        <f t="shared" si="56"/>
        <v>0.15909090909090909</v>
      </c>
      <c r="ND30" s="32" t="s">
        <v>209</v>
      </c>
      <c r="NE30" s="34">
        <f t="shared" si="57"/>
        <v>5</v>
      </c>
      <c r="NF30" s="16">
        <f t="shared" si="58"/>
        <v>17</v>
      </c>
      <c r="NG30" s="16">
        <f t="shared" si="59"/>
        <v>22</v>
      </c>
      <c r="NH30" s="16">
        <v>1</v>
      </c>
      <c r="NI30" s="36">
        <f t="shared" si="60"/>
        <v>4.5454545454545456E-2</v>
      </c>
      <c r="NJ30" s="54" t="s">
        <v>233</v>
      </c>
      <c r="NK30" s="37">
        <v>16.8</v>
      </c>
      <c r="NL30" s="82" t="s">
        <v>216</v>
      </c>
      <c r="NM30" s="30">
        <v>11.8</v>
      </c>
      <c r="NN30" s="30">
        <v>122</v>
      </c>
      <c r="NO30" s="30">
        <v>494</v>
      </c>
      <c r="NP30" s="30">
        <v>0.8</v>
      </c>
      <c r="NQ30" s="30">
        <v>0.8</v>
      </c>
      <c r="NR30" s="30"/>
      <c r="NS30" s="37" t="s">
        <v>210</v>
      </c>
      <c r="NT30" s="13">
        <v>30</v>
      </c>
      <c r="NU30" s="13">
        <v>60</v>
      </c>
      <c r="NV30" s="13" t="s">
        <v>211</v>
      </c>
      <c r="NW30" s="13"/>
      <c r="NX30" s="13"/>
      <c r="NY30" s="13"/>
      <c r="NZ30" s="13">
        <v>4</v>
      </c>
      <c r="OA30" s="13">
        <v>16</v>
      </c>
      <c r="OB30" s="13" t="s">
        <v>211</v>
      </c>
      <c r="OC30" s="38">
        <v>0.1</v>
      </c>
      <c r="OD30" s="38">
        <v>1</v>
      </c>
      <c r="OE30" s="38">
        <v>0.4</v>
      </c>
      <c r="OF30" s="38">
        <v>0.1</v>
      </c>
      <c r="OG30" s="38">
        <v>0.5</v>
      </c>
      <c r="OH30" s="38">
        <v>0.2</v>
      </c>
      <c r="OI30" s="38"/>
      <c r="OJ30" s="38"/>
      <c r="OK30" s="38"/>
      <c r="OL30" s="38"/>
      <c r="OM30" s="38"/>
      <c r="ON30" s="38"/>
      <c r="OO30" s="38"/>
      <c r="OP30" s="38"/>
      <c r="OQ30" s="38"/>
      <c r="OR30" s="38"/>
      <c r="OS30" s="38" t="s">
        <v>238</v>
      </c>
      <c r="OT30" s="38"/>
      <c r="OU30" s="39">
        <v>0.09</v>
      </c>
      <c r="OV30" s="38"/>
      <c r="OW30" s="41">
        <v>45</v>
      </c>
      <c r="OX30" s="13"/>
      <c r="OY30" s="13">
        <v>30</v>
      </c>
      <c r="OZ30" s="13">
        <v>5</v>
      </c>
      <c r="PA30" s="13">
        <v>10</v>
      </c>
      <c r="PB30" s="41"/>
      <c r="PC30" s="13">
        <v>10</v>
      </c>
      <c r="PD30" s="41" t="s">
        <v>214</v>
      </c>
      <c r="PE30" s="41"/>
      <c r="PF30" s="41"/>
      <c r="PG30" s="41"/>
      <c r="PH30" s="13"/>
      <c r="PI30" s="13"/>
      <c r="PJ30" s="41">
        <v>90</v>
      </c>
      <c r="PK30" s="41">
        <v>10</v>
      </c>
      <c r="PL30" s="41"/>
      <c r="PM30" s="41"/>
      <c r="PN30" s="41" t="s">
        <v>235</v>
      </c>
      <c r="PO30" s="42" t="s">
        <v>214</v>
      </c>
      <c r="PP30" s="41"/>
      <c r="PQ30" s="13">
        <v>60</v>
      </c>
      <c r="PR30" s="13">
        <v>40</v>
      </c>
      <c r="PS30" s="13"/>
      <c r="PT30" s="13" t="s">
        <v>216</v>
      </c>
      <c r="PU30" s="41"/>
      <c r="PV30" s="41"/>
      <c r="PW30" s="41"/>
      <c r="PX30" s="41"/>
      <c r="PY30" s="13" t="s">
        <v>230</v>
      </c>
      <c r="PZ30" s="13" t="s">
        <v>261</v>
      </c>
      <c r="QA30" s="13" t="s">
        <v>236</v>
      </c>
      <c r="QB30" s="13" t="s">
        <v>234</v>
      </c>
      <c r="QC30" s="42" t="s">
        <v>214</v>
      </c>
      <c r="QD30" s="42" t="s">
        <v>214</v>
      </c>
      <c r="QE30" s="42" t="s">
        <v>214</v>
      </c>
      <c r="QF30" s="42"/>
      <c r="QG30" s="13"/>
      <c r="QH30" s="13">
        <v>10</v>
      </c>
      <c r="QI30" s="13">
        <v>60</v>
      </c>
      <c r="QJ30" s="41">
        <v>10</v>
      </c>
      <c r="QK30" s="43">
        <v>20</v>
      </c>
      <c r="QL30" s="43"/>
      <c r="QM30" s="43"/>
      <c r="QN30" s="43"/>
      <c r="QO30" s="43"/>
      <c r="QP30" s="43"/>
      <c r="QQ30" s="43"/>
      <c r="QR30" s="43"/>
      <c r="QS30" s="43"/>
      <c r="QT30" s="43"/>
      <c r="QU30" s="43"/>
      <c r="QV30" s="43"/>
      <c r="QW30" s="43"/>
      <c r="QX30" s="43"/>
      <c r="QY30" s="43"/>
      <c r="QZ30" s="43"/>
      <c r="RA30" s="43"/>
      <c r="RB30" s="43"/>
      <c r="RC30" s="43"/>
      <c r="RD30" s="43"/>
      <c r="RE30" s="43"/>
      <c r="RF30" s="43"/>
      <c r="RG30" s="43"/>
      <c r="RH30" s="43"/>
      <c r="RI30" s="43"/>
      <c r="RJ30" s="43"/>
      <c r="RK30" s="43"/>
      <c r="RL30" s="43"/>
      <c r="RM30" s="43"/>
      <c r="RN30" s="43"/>
      <c r="RO30" s="43"/>
      <c r="RP30" s="43"/>
      <c r="RQ30" s="43"/>
      <c r="RR30" s="43"/>
      <c r="RS30" s="43"/>
      <c r="RT30" s="43"/>
      <c r="RU30" s="43"/>
      <c r="RV30" s="43"/>
      <c r="RW30" s="43"/>
      <c r="RX30" s="43"/>
      <c r="RY30" s="43"/>
      <c r="RZ30" s="43"/>
      <c r="SA30" s="43"/>
      <c r="SB30" s="43"/>
      <c r="SC30" s="43"/>
      <c r="SD30" s="58">
        <v>1728.491976</v>
      </c>
      <c r="SE30" s="58">
        <v>83.3</v>
      </c>
      <c r="SF30" s="79">
        <v>61.2</v>
      </c>
      <c r="SG30" s="79">
        <v>61.2</v>
      </c>
      <c r="SH30" s="84"/>
      <c r="SI30" s="80"/>
      <c r="SJ30" s="20" t="s">
        <v>213</v>
      </c>
      <c r="SK30" s="16">
        <v>64</v>
      </c>
      <c r="SL30" s="16">
        <v>46</v>
      </c>
      <c r="SM30" s="50"/>
      <c r="SN30" s="50"/>
      <c r="SO30" s="50"/>
      <c r="SP30" s="50"/>
      <c r="SQ30" s="50"/>
      <c r="SR30" s="17" t="s">
        <v>218</v>
      </c>
    </row>
    <row r="31" spans="1:512" s="44" customFormat="1" ht="12.75" x14ac:dyDescent="0.2">
      <c r="A31" s="12" t="s">
        <v>241</v>
      </c>
      <c r="B31" s="13" t="s">
        <v>253</v>
      </c>
      <c r="C31" s="12" t="s">
        <v>280</v>
      </c>
      <c r="D31" s="37">
        <v>52.9</v>
      </c>
      <c r="E31" s="37" t="s">
        <v>282</v>
      </c>
      <c r="F31" s="37" t="s">
        <v>283</v>
      </c>
      <c r="G31" s="14">
        <v>44406</v>
      </c>
      <c r="H31" s="15">
        <v>108</v>
      </c>
      <c r="I31" s="15">
        <v>1800</v>
      </c>
      <c r="J31" s="15">
        <v>68</v>
      </c>
      <c r="K31" s="16">
        <v>13</v>
      </c>
      <c r="L31" s="16">
        <v>1</v>
      </c>
      <c r="M31" s="16" t="s">
        <v>207</v>
      </c>
      <c r="N31" s="16">
        <v>12</v>
      </c>
      <c r="O31" s="19">
        <v>0.5</v>
      </c>
      <c r="P31" s="16">
        <f>N31*O31</f>
        <v>6</v>
      </c>
      <c r="Q31" s="16">
        <v>1</v>
      </c>
      <c r="R31" s="27">
        <f>(S31+T31+U31)/L31*100</f>
        <v>100</v>
      </c>
      <c r="S31" s="23"/>
      <c r="T31" s="23"/>
      <c r="U31" s="23">
        <v>1</v>
      </c>
      <c r="V31" s="16"/>
      <c r="W31" s="17"/>
      <c r="X31" s="17"/>
      <c r="Y31" s="17"/>
      <c r="Z31" s="27"/>
      <c r="AA31" s="17"/>
      <c r="AB31" s="27"/>
      <c r="AC31" s="53"/>
      <c r="AD31" s="53"/>
      <c r="AE31" s="53"/>
      <c r="AF31" s="17"/>
      <c r="AG31" s="12" t="s">
        <v>280</v>
      </c>
      <c r="AH31" s="16"/>
      <c r="AI31" s="16"/>
      <c r="AJ31" s="16"/>
      <c r="AK31" s="19"/>
      <c r="AL31" s="27"/>
      <c r="AM31" s="16"/>
      <c r="AN31" s="16"/>
      <c r="AO31" s="53"/>
      <c r="AP31" s="53"/>
      <c r="AQ31" s="53"/>
      <c r="AR31" s="17"/>
      <c r="AS31" s="16" t="s">
        <v>205</v>
      </c>
      <c r="AT31" s="19">
        <v>2</v>
      </c>
      <c r="AU31" s="16"/>
      <c r="AV31" s="16"/>
      <c r="AW31" s="17" t="s">
        <v>206</v>
      </c>
      <c r="AX31" s="20">
        <f t="shared" si="31"/>
        <v>0</v>
      </c>
      <c r="AY31" s="51"/>
      <c r="AZ31" s="52"/>
      <c r="BA31" s="52"/>
      <c r="BB31" s="17"/>
      <c r="BC31" s="142" t="s">
        <v>207</v>
      </c>
      <c r="BD31" s="19">
        <v>1.25</v>
      </c>
      <c r="BE31" s="19"/>
      <c r="BF31" s="27"/>
      <c r="BG31" s="16">
        <v>1</v>
      </c>
      <c r="BH31" s="20">
        <f t="shared" si="32"/>
        <v>0</v>
      </c>
      <c r="BI31" s="98"/>
      <c r="BJ31" s="98"/>
      <c r="BK31" s="98"/>
      <c r="BL31" s="53"/>
      <c r="BM31" s="17"/>
      <c r="BN31" s="17"/>
      <c r="BO31" s="17"/>
      <c r="BP31" s="12" t="s">
        <v>280</v>
      </c>
      <c r="BQ31" s="53" t="s">
        <v>208</v>
      </c>
      <c r="BR31" s="27" t="s">
        <v>208</v>
      </c>
      <c r="BS31" s="53" t="s">
        <v>208</v>
      </c>
      <c r="BT31" s="53" t="s">
        <v>208</v>
      </c>
      <c r="BU31" s="53" t="s">
        <v>208</v>
      </c>
      <c r="BV31" s="20"/>
      <c r="BW31" s="17"/>
      <c r="BX31" s="18"/>
      <c r="BY31" s="17"/>
      <c r="BZ31" s="17"/>
      <c r="CA31" s="19"/>
      <c r="CB31" s="17"/>
      <c r="CC31" s="17"/>
      <c r="CD31" s="17"/>
      <c r="CE31" s="20"/>
      <c r="CF31" s="17"/>
      <c r="CG31" s="18"/>
      <c r="CH31" s="17"/>
      <c r="CI31" s="16"/>
      <c r="CJ31" s="16"/>
      <c r="CK31" s="16"/>
      <c r="CL31" s="16"/>
      <c r="CM31" s="16"/>
      <c r="CN31" s="16"/>
      <c r="CO31" s="17"/>
      <c r="CP31" s="18"/>
      <c r="CQ31" s="17"/>
      <c r="CR31" s="16" t="s">
        <v>205</v>
      </c>
      <c r="CS31" s="19">
        <v>0.8</v>
      </c>
      <c r="CT31" s="19">
        <v>0.3</v>
      </c>
      <c r="CU31" s="20">
        <f>CS31*CT31</f>
        <v>0.24</v>
      </c>
      <c r="CV31" s="16" t="s">
        <v>206</v>
      </c>
      <c r="CW31" s="27">
        <f t="shared" si="34"/>
        <v>0.16666666666666669</v>
      </c>
      <c r="CX31" s="28">
        <v>1</v>
      </c>
      <c r="CY31" s="29"/>
      <c r="CZ31" s="28">
        <v>2</v>
      </c>
      <c r="DA31" s="12" t="s">
        <v>280</v>
      </c>
      <c r="DB31" s="17"/>
      <c r="DC31" s="18"/>
      <c r="DD31" s="17"/>
      <c r="DE31" s="16" t="s">
        <v>205</v>
      </c>
      <c r="DF31" s="19">
        <v>2.5</v>
      </c>
      <c r="DG31" s="19">
        <v>0.3</v>
      </c>
      <c r="DH31" s="20">
        <f t="shared" si="35"/>
        <v>0.75</v>
      </c>
      <c r="DI31" s="16" t="s">
        <v>206</v>
      </c>
      <c r="DJ31" s="20">
        <f t="shared" si="36"/>
        <v>12.055555555555555</v>
      </c>
      <c r="DK31" s="23">
        <v>26</v>
      </c>
      <c r="DL31" s="24">
        <v>53</v>
      </c>
      <c r="DM31" s="23">
        <v>138</v>
      </c>
      <c r="DN31" s="16"/>
      <c r="DO31" s="19"/>
      <c r="DP31" s="19"/>
      <c r="DQ31" s="20"/>
      <c r="DR31" s="16"/>
      <c r="DS31" s="27"/>
      <c r="DT31" s="17"/>
      <c r="DU31" s="18"/>
      <c r="DV31" s="17"/>
      <c r="DW31" s="16" t="s">
        <v>194</v>
      </c>
      <c r="DX31" s="19">
        <v>1</v>
      </c>
      <c r="DY31" s="19">
        <v>0.2</v>
      </c>
      <c r="DZ31" s="20">
        <f t="shared" si="37"/>
        <v>0.2</v>
      </c>
      <c r="EA31" s="16" t="s">
        <v>206</v>
      </c>
      <c r="EB31" s="20">
        <f t="shared" si="38"/>
        <v>1.1666666666666667</v>
      </c>
      <c r="EC31" s="45"/>
      <c r="ED31" s="46">
        <v>15</v>
      </c>
      <c r="EE31" s="45">
        <v>6</v>
      </c>
      <c r="EF31" s="17" t="s">
        <v>205</v>
      </c>
      <c r="EG31" s="17">
        <v>0.4</v>
      </c>
      <c r="EH31" s="17"/>
      <c r="EI31" s="17"/>
      <c r="EJ31" s="17">
        <v>1</v>
      </c>
      <c r="EK31" s="20">
        <f t="shared" si="39"/>
        <v>0</v>
      </c>
      <c r="EL31" s="25"/>
      <c r="EM31" s="26"/>
      <c r="EN31" s="25"/>
      <c r="EO31" s="12" t="s">
        <v>280</v>
      </c>
      <c r="EP31" s="16" t="s">
        <v>194</v>
      </c>
      <c r="EQ31" s="19">
        <v>1.6</v>
      </c>
      <c r="ER31" s="20">
        <v>0.2</v>
      </c>
      <c r="ES31" s="20">
        <f t="shared" si="40"/>
        <v>0.32000000000000006</v>
      </c>
      <c r="ET31" s="16" t="s">
        <v>206</v>
      </c>
      <c r="EU31" s="27">
        <f t="shared" si="41"/>
        <v>3.3333333333333335</v>
      </c>
      <c r="EV31" s="23">
        <v>38</v>
      </c>
      <c r="EW31" s="24">
        <v>16</v>
      </c>
      <c r="EX31" s="23">
        <v>6</v>
      </c>
      <c r="EY31" s="16"/>
      <c r="EZ31" s="16"/>
      <c r="FA31" s="16"/>
      <c r="FB31" s="16"/>
      <c r="FC31" s="16"/>
      <c r="FD31" s="16"/>
      <c r="FE31" s="17"/>
      <c r="FF31" s="18"/>
      <c r="FG31" s="17"/>
      <c r="FH31" s="142" t="s">
        <v>207</v>
      </c>
      <c r="FI31" s="19">
        <v>2</v>
      </c>
      <c r="FJ31" s="19">
        <v>0.1</v>
      </c>
      <c r="FK31" s="20">
        <f t="shared" si="42"/>
        <v>0.2</v>
      </c>
      <c r="FL31" s="16">
        <v>1</v>
      </c>
      <c r="FM31" s="27">
        <f t="shared" si="43"/>
        <v>0.55555555555555558</v>
      </c>
      <c r="FN31" s="23">
        <v>5</v>
      </c>
      <c r="FO31" s="24">
        <v>2</v>
      </c>
      <c r="FP31" s="23">
        <v>3</v>
      </c>
      <c r="FQ31" s="16"/>
      <c r="FR31" s="16"/>
      <c r="FS31" s="16"/>
      <c r="FT31" s="16"/>
      <c r="FU31" s="16"/>
      <c r="FV31" s="20"/>
      <c r="FW31" s="17"/>
      <c r="FX31" s="18"/>
      <c r="FY31" s="17"/>
      <c r="FZ31" s="12" t="s">
        <v>280</v>
      </c>
      <c r="GA31" s="16"/>
      <c r="GB31" s="16"/>
      <c r="GC31" s="16"/>
      <c r="GD31" s="16"/>
      <c r="GE31" s="16"/>
      <c r="GF31" s="20"/>
      <c r="GG31" s="17"/>
      <c r="GH31" s="18"/>
      <c r="GI31" s="17"/>
      <c r="GJ31" s="16" t="s">
        <v>205</v>
      </c>
      <c r="GK31" s="19">
        <v>1</v>
      </c>
      <c r="GL31" s="19">
        <v>0.2</v>
      </c>
      <c r="GM31" s="20">
        <f t="shared" si="44"/>
        <v>0.2</v>
      </c>
      <c r="GN31" s="16" t="s">
        <v>206</v>
      </c>
      <c r="GO31" s="20">
        <f t="shared" si="45"/>
        <v>1.1111111111111112</v>
      </c>
      <c r="GP31" s="23">
        <v>1</v>
      </c>
      <c r="GQ31" s="24">
        <v>5</v>
      </c>
      <c r="GR31" s="23">
        <v>14</v>
      </c>
      <c r="GS31" s="16" t="s">
        <v>205</v>
      </c>
      <c r="GT31" s="19">
        <v>3</v>
      </c>
      <c r="GU31" s="19">
        <v>0.1</v>
      </c>
      <c r="GV31" s="20">
        <f>GT31*GU31</f>
        <v>0.30000000000000004</v>
      </c>
      <c r="GW31" s="17" t="s">
        <v>206</v>
      </c>
      <c r="GX31" s="20">
        <f t="shared" si="46"/>
        <v>1</v>
      </c>
      <c r="GY31" s="23">
        <v>4</v>
      </c>
      <c r="GZ31" s="24"/>
      <c r="HA31" s="23">
        <v>14</v>
      </c>
      <c r="HB31" s="16" t="s">
        <v>194</v>
      </c>
      <c r="HC31" s="19">
        <v>4</v>
      </c>
      <c r="HD31" s="19">
        <v>0.3</v>
      </c>
      <c r="HE31" s="20">
        <f>HC31*HD31</f>
        <v>1.2</v>
      </c>
      <c r="HF31" s="17" t="s">
        <v>206</v>
      </c>
      <c r="HG31" s="20">
        <f t="shared" si="48"/>
        <v>3.166666666666667</v>
      </c>
      <c r="HH31" s="45">
        <v>8</v>
      </c>
      <c r="HI31" s="46">
        <v>27</v>
      </c>
      <c r="HJ31" s="45">
        <v>22</v>
      </c>
      <c r="HK31" s="12" t="s">
        <v>280</v>
      </c>
      <c r="HL31" s="16" t="s">
        <v>208</v>
      </c>
      <c r="HM31" s="16" t="s">
        <v>208</v>
      </c>
      <c r="HN31" s="16" t="s">
        <v>208</v>
      </c>
      <c r="HO31" s="16" t="s">
        <v>208</v>
      </c>
      <c r="HP31" s="16" t="s">
        <v>208</v>
      </c>
      <c r="HQ31" s="20"/>
      <c r="HR31" s="17"/>
      <c r="HS31" s="18"/>
      <c r="HT31" s="17"/>
      <c r="HU31" s="16"/>
      <c r="HV31" s="16"/>
      <c r="HW31" s="16"/>
      <c r="HX31" s="16"/>
      <c r="HY31" s="16"/>
      <c r="HZ31" s="20"/>
      <c r="IA31" s="17"/>
      <c r="IB31" s="18"/>
      <c r="IC31" s="17"/>
      <c r="ID31" s="53" t="s">
        <v>208</v>
      </c>
      <c r="IE31" s="19" t="s">
        <v>208</v>
      </c>
      <c r="IF31" s="53" t="s">
        <v>208</v>
      </c>
      <c r="IG31" s="53" t="s">
        <v>208</v>
      </c>
      <c r="IH31" s="53" t="s">
        <v>208</v>
      </c>
      <c r="II31" s="20"/>
      <c r="IJ31" s="17"/>
      <c r="IK31" s="18"/>
      <c r="IL31" s="17"/>
      <c r="IM31" s="16"/>
      <c r="IN31" s="16"/>
      <c r="IO31" s="16"/>
      <c r="IP31" s="16"/>
      <c r="IQ31" s="16"/>
      <c r="IR31" s="20"/>
      <c r="IS31" s="17"/>
      <c r="IT31" s="18"/>
      <c r="IU31" s="17"/>
      <c r="IV31" s="12" t="s">
        <v>280</v>
      </c>
      <c r="IW31" s="17"/>
      <c r="IX31" s="17"/>
      <c r="IY31" s="17"/>
      <c r="IZ31" s="17"/>
      <c r="JA31" s="18"/>
      <c r="JB31" s="17"/>
      <c r="JC31" s="16" t="s">
        <v>207</v>
      </c>
      <c r="JD31" s="19">
        <v>0.5</v>
      </c>
      <c r="JE31" s="20"/>
      <c r="JF31" s="20"/>
      <c r="JG31" s="16">
        <v>1</v>
      </c>
      <c r="JH31" s="20">
        <f t="shared" si="49"/>
        <v>0</v>
      </c>
      <c r="JI31" s="98"/>
      <c r="JJ31" s="98"/>
      <c r="JK31" s="98"/>
      <c r="JL31" s="16"/>
      <c r="JM31" s="16"/>
      <c r="JN31" s="16"/>
      <c r="JO31" s="16"/>
      <c r="JP31" s="16"/>
      <c r="JQ31" s="20"/>
      <c r="JR31" s="17"/>
      <c r="JS31" s="18"/>
      <c r="JT31" s="17"/>
      <c r="JU31" s="16" t="s">
        <v>205</v>
      </c>
      <c r="JV31" s="19">
        <v>3</v>
      </c>
      <c r="JW31" s="20">
        <v>0.2</v>
      </c>
      <c r="JX31" s="20">
        <f t="shared" si="50"/>
        <v>0.60000000000000009</v>
      </c>
      <c r="JY31" s="16" t="s">
        <v>206</v>
      </c>
      <c r="JZ31" s="20">
        <f t="shared" si="51"/>
        <v>2.3888888888888888</v>
      </c>
      <c r="KA31" s="23">
        <v>5</v>
      </c>
      <c r="KB31" s="24">
        <v>15</v>
      </c>
      <c r="KC31" s="23">
        <v>23</v>
      </c>
      <c r="KD31" s="12" t="s">
        <v>280</v>
      </c>
      <c r="KE31" s="16" t="s">
        <v>194</v>
      </c>
      <c r="KF31" s="19">
        <v>1</v>
      </c>
      <c r="KG31" s="19">
        <v>0.3</v>
      </c>
      <c r="KH31" s="20">
        <f t="shared" si="61"/>
        <v>0.3</v>
      </c>
      <c r="KI31" s="16" t="s">
        <v>206</v>
      </c>
      <c r="KJ31" s="20">
        <f t="shared" si="52"/>
        <v>0.1111111111111111</v>
      </c>
      <c r="KK31" s="28"/>
      <c r="KL31" s="29"/>
      <c r="KM31" s="28">
        <v>2</v>
      </c>
      <c r="KN31" s="16"/>
      <c r="KO31" s="16"/>
      <c r="KP31" s="16"/>
      <c r="KQ31" s="16"/>
      <c r="KR31" s="16"/>
      <c r="KS31" s="20"/>
      <c r="KT31" s="17"/>
      <c r="KU31" s="18"/>
      <c r="KV31" s="17"/>
      <c r="KW31" s="16"/>
      <c r="KX31" s="19"/>
      <c r="KY31" s="19"/>
      <c r="KZ31" s="20"/>
      <c r="LA31" s="16"/>
      <c r="LB31" s="20"/>
      <c r="LC31" s="17"/>
      <c r="LD31" s="18"/>
      <c r="LE31" s="17"/>
      <c r="LF31" s="16" t="s">
        <v>205</v>
      </c>
      <c r="LG31" s="19">
        <v>1</v>
      </c>
      <c r="LH31" s="19">
        <v>0.3</v>
      </c>
      <c r="LI31" s="20">
        <f t="shared" ref="LI31:LI36" si="62">LG31*LH31</f>
        <v>0.3</v>
      </c>
      <c r="LJ31" s="16" t="s">
        <v>206</v>
      </c>
      <c r="LK31" s="20">
        <f t="shared" si="53"/>
        <v>0.33333333333333337</v>
      </c>
      <c r="LL31" s="28"/>
      <c r="LM31" s="29"/>
      <c r="LN31" s="28">
        <v>6</v>
      </c>
      <c r="LO31" s="12" t="s">
        <v>280</v>
      </c>
      <c r="LP31" s="17"/>
      <c r="LQ31" s="18"/>
      <c r="LR31" s="17"/>
      <c r="LS31" s="16" t="s">
        <v>205</v>
      </c>
      <c r="LT31" s="19">
        <v>0.5</v>
      </c>
      <c r="LU31" s="19">
        <v>0.3</v>
      </c>
      <c r="LV31" s="20">
        <f>LT31*LU31</f>
        <v>0.15</v>
      </c>
      <c r="LW31" s="16">
        <v>1</v>
      </c>
      <c r="LX31" s="20">
        <f>(LY31+LZ31+MA31)/I31*100</f>
        <v>0.1111111111111111</v>
      </c>
      <c r="LY31" s="28"/>
      <c r="LZ31" s="29"/>
      <c r="MA31" s="28">
        <v>2</v>
      </c>
      <c r="MB31" s="17"/>
      <c r="MC31" s="17"/>
      <c r="MD31" s="17"/>
      <c r="ME31" s="17"/>
      <c r="MF31" s="17"/>
      <c r="MG31" s="17"/>
      <c r="MH31" s="16" t="s">
        <v>205</v>
      </c>
      <c r="MI31" s="19">
        <v>3</v>
      </c>
      <c r="MJ31" s="20"/>
      <c r="MK31" s="20"/>
      <c r="ML31" s="16" t="s">
        <v>206</v>
      </c>
      <c r="MM31" s="20">
        <f t="shared" si="55"/>
        <v>0</v>
      </c>
      <c r="MN31" s="51"/>
      <c r="MO31" s="52"/>
      <c r="MP31" s="51"/>
      <c r="MQ31" s="17"/>
      <c r="MR31" s="18"/>
      <c r="MS31" s="17"/>
      <c r="MT31" s="12" t="s">
        <v>280</v>
      </c>
      <c r="MU31" s="30">
        <v>2</v>
      </c>
      <c r="MV31" s="30"/>
      <c r="MW31" s="30">
        <v>2</v>
      </c>
      <c r="MX31" s="30"/>
      <c r="MY31" s="30">
        <v>7</v>
      </c>
      <c r="MZ31" s="30">
        <v>4</v>
      </c>
      <c r="NA31" s="30">
        <v>3</v>
      </c>
      <c r="NB31" s="30"/>
      <c r="NC31" s="49">
        <f t="shared" si="56"/>
        <v>0.52777777777777779</v>
      </c>
      <c r="ND31" s="117" t="s">
        <v>223</v>
      </c>
      <c r="NE31" s="34">
        <f t="shared" si="57"/>
        <v>4</v>
      </c>
      <c r="NF31" s="16">
        <f t="shared" si="58"/>
        <v>14</v>
      </c>
      <c r="NG31" s="16">
        <f>NE31+NF31</f>
        <v>18</v>
      </c>
      <c r="NH31" s="35">
        <v>3</v>
      </c>
      <c r="NI31" s="36">
        <f t="shared" si="60"/>
        <v>0.16666666666666666</v>
      </c>
      <c r="NJ31" s="54"/>
      <c r="NK31" s="37"/>
      <c r="NL31" s="82"/>
      <c r="NM31" s="30"/>
      <c r="NN31" s="30"/>
      <c r="NO31" s="30"/>
      <c r="NP31" s="30"/>
      <c r="NQ31" s="30"/>
      <c r="NR31" s="30"/>
      <c r="NS31" s="37"/>
      <c r="NT31" s="13"/>
      <c r="NU31" s="13"/>
      <c r="NV31" s="13"/>
      <c r="NW31" s="13"/>
      <c r="NX31" s="13"/>
      <c r="NY31" s="13"/>
      <c r="NZ31" s="13"/>
      <c r="OA31" s="13"/>
      <c r="OB31" s="13"/>
      <c r="OC31" s="38"/>
      <c r="OD31" s="38"/>
      <c r="OE31" s="38"/>
      <c r="OF31" s="38"/>
      <c r="OG31" s="38"/>
      <c r="OH31" s="38"/>
      <c r="OI31" s="38"/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8"/>
      <c r="OU31" s="39"/>
      <c r="OV31" s="38"/>
      <c r="OW31" s="41"/>
      <c r="OX31" s="13"/>
      <c r="OY31" s="13"/>
      <c r="OZ31" s="13"/>
      <c r="PA31" s="13"/>
      <c r="PB31" s="41"/>
      <c r="PC31" s="13"/>
      <c r="PD31" s="41"/>
      <c r="PE31" s="41"/>
      <c r="PF31" s="41"/>
      <c r="PG31" s="41"/>
      <c r="PH31" s="13"/>
      <c r="PI31" s="13"/>
      <c r="PJ31" s="41"/>
      <c r="PK31" s="41"/>
      <c r="PL31" s="41"/>
      <c r="PM31" s="41"/>
      <c r="PN31" s="41"/>
      <c r="PO31" s="42"/>
      <c r="PP31" s="41"/>
      <c r="PQ31" s="13"/>
      <c r="PR31" s="13"/>
      <c r="PS31" s="13"/>
      <c r="PT31" s="13"/>
      <c r="PU31" s="41"/>
      <c r="PV31" s="41"/>
      <c r="PW31" s="43"/>
      <c r="PX31" s="41"/>
      <c r="PY31" s="13"/>
      <c r="PZ31" s="13"/>
      <c r="QA31" s="13"/>
      <c r="QB31" s="13"/>
      <c r="QC31" s="70"/>
      <c r="QD31" s="70"/>
      <c r="QE31" s="70"/>
      <c r="QF31" s="70"/>
      <c r="QG31" s="13"/>
      <c r="QH31" s="13"/>
      <c r="QI31" s="13"/>
      <c r="QJ31" s="41"/>
      <c r="QK31" s="43"/>
      <c r="QL31" s="43"/>
      <c r="QM31" s="43"/>
      <c r="QN31" s="43"/>
      <c r="QO31" s="43"/>
      <c r="QP31" s="43"/>
      <c r="QQ31" s="43"/>
      <c r="QR31" s="43"/>
      <c r="QS31" s="43"/>
      <c r="QT31" s="43"/>
      <c r="QU31" s="43"/>
      <c r="QV31" s="43"/>
      <c r="QW31" s="43"/>
      <c r="QX31" s="43"/>
      <c r="QY31" s="43"/>
      <c r="QZ31" s="43"/>
      <c r="RA31" s="43"/>
      <c r="RB31" s="43"/>
      <c r="RC31" s="43"/>
      <c r="RD31" s="43"/>
      <c r="RE31" s="43"/>
      <c r="RF31" s="43"/>
      <c r="RG31" s="43"/>
      <c r="RH31" s="43"/>
      <c r="RI31" s="43"/>
      <c r="RJ31" s="43"/>
      <c r="RK31" s="43"/>
      <c r="RL31" s="43"/>
      <c r="RM31" s="43"/>
      <c r="RN31" s="43"/>
      <c r="RO31" s="43"/>
      <c r="RP31" s="43"/>
      <c r="RQ31" s="43"/>
      <c r="RR31" s="43"/>
      <c r="RS31" s="43"/>
      <c r="RT31" s="43"/>
      <c r="RU31" s="43"/>
      <c r="RV31" s="43"/>
      <c r="RW31" s="43"/>
      <c r="RX31" s="43"/>
      <c r="RY31" s="43"/>
      <c r="RZ31" s="43"/>
      <c r="SA31" s="43"/>
      <c r="SB31" s="43"/>
      <c r="SC31" s="43"/>
      <c r="SD31" s="58"/>
      <c r="SE31" s="58"/>
      <c r="SF31" s="79"/>
      <c r="SG31" s="79"/>
      <c r="SH31" s="141"/>
      <c r="SI31" s="81"/>
      <c r="SJ31" s="20"/>
      <c r="SK31" s="16"/>
      <c r="SL31" s="16"/>
      <c r="SM31" s="17"/>
      <c r="SN31" s="17"/>
      <c r="SO31" s="17"/>
      <c r="SP31" s="17"/>
      <c r="SQ31" s="17"/>
      <c r="SR31" s="17"/>
    </row>
    <row r="32" spans="1:512" ht="12.75" x14ac:dyDescent="0.2">
      <c r="A32" s="114" t="s">
        <v>241</v>
      </c>
      <c r="B32" s="90" t="s">
        <v>253</v>
      </c>
      <c r="C32" s="78" t="s">
        <v>262</v>
      </c>
      <c r="D32" s="17"/>
      <c r="E32" s="37" t="s">
        <v>263</v>
      </c>
      <c r="F32" s="37" t="s">
        <v>264</v>
      </c>
      <c r="G32" s="95">
        <v>41488</v>
      </c>
      <c r="H32" s="57">
        <v>120</v>
      </c>
      <c r="I32" s="57">
        <v>1400</v>
      </c>
      <c r="J32" s="57">
        <v>64</v>
      </c>
      <c r="K32" s="53">
        <v>14</v>
      </c>
      <c r="L32" s="53"/>
      <c r="M32" s="53"/>
      <c r="N32" s="53"/>
      <c r="O32" s="64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78" t="s">
        <v>262</v>
      </c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17" t="s">
        <v>205</v>
      </c>
      <c r="AT32" s="64">
        <v>2</v>
      </c>
      <c r="AU32" s="17"/>
      <c r="AV32" s="17"/>
      <c r="AW32" s="17" t="s">
        <v>206</v>
      </c>
      <c r="AX32" s="20">
        <f t="shared" si="31"/>
        <v>0</v>
      </c>
      <c r="AY32" s="107"/>
      <c r="AZ32" s="107"/>
      <c r="BA32" s="107"/>
      <c r="BB32" s="17"/>
      <c r="BC32" s="51" t="s">
        <v>205</v>
      </c>
      <c r="BD32" s="19">
        <v>2</v>
      </c>
      <c r="BE32" s="19"/>
      <c r="BF32" s="20"/>
      <c r="BG32" s="17" t="s">
        <v>206</v>
      </c>
      <c r="BH32" s="20">
        <f t="shared" si="32"/>
        <v>0</v>
      </c>
      <c r="BI32" s="102"/>
      <c r="BJ32" s="102"/>
      <c r="BK32" s="102"/>
      <c r="BL32" s="108"/>
      <c r="BM32" s="53"/>
      <c r="BN32" s="53"/>
      <c r="BO32" s="53"/>
      <c r="BP32" s="78" t="s">
        <v>262</v>
      </c>
      <c r="BQ32" s="53" t="s">
        <v>205</v>
      </c>
      <c r="BR32" s="27">
        <v>0.25</v>
      </c>
      <c r="BS32" s="53"/>
      <c r="BT32" s="53"/>
      <c r="BU32" s="53">
        <v>1</v>
      </c>
      <c r="BV32" s="27">
        <f>(BW32+BX32+BY32)/I32*100</f>
        <v>0</v>
      </c>
      <c r="BW32" s="108"/>
      <c r="BX32" s="108"/>
      <c r="BY32" s="108"/>
      <c r="BZ32" s="53"/>
      <c r="CA32" s="53"/>
      <c r="CB32" s="53"/>
      <c r="CC32" s="53"/>
      <c r="CD32" s="53"/>
      <c r="CE32" s="17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17" t="s">
        <v>205</v>
      </c>
      <c r="CS32" s="19">
        <v>0.8</v>
      </c>
      <c r="CT32" s="17">
        <v>0.3</v>
      </c>
      <c r="CU32" s="27">
        <f t="shared" si="33"/>
        <v>0.24</v>
      </c>
      <c r="CV32" s="17" t="s">
        <v>206</v>
      </c>
      <c r="CW32" s="27">
        <f t="shared" si="34"/>
        <v>0.5</v>
      </c>
      <c r="CX32" s="115">
        <v>5</v>
      </c>
      <c r="CY32" s="115"/>
      <c r="CZ32" s="115">
        <v>2</v>
      </c>
      <c r="DA32" s="78" t="s">
        <v>262</v>
      </c>
      <c r="DB32" s="53"/>
      <c r="DC32" s="53"/>
      <c r="DD32" s="53"/>
      <c r="DE32" s="17" t="s">
        <v>205</v>
      </c>
      <c r="DF32" s="19">
        <v>2.5</v>
      </c>
      <c r="DG32" s="17">
        <v>0.3</v>
      </c>
      <c r="DH32" s="20">
        <f t="shared" si="35"/>
        <v>0.75</v>
      </c>
      <c r="DI32" s="16" t="s">
        <v>206</v>
      </c>
      <c r="DJ32" s="20">
        <f t="shared" si="36"/>
        <v>11.071428571428571</v>
      </c>
      <c r="DK32" s="115">
        <v>16</v>
      </c>
      <c r="DL32" s="115">
        <v>1</v>
      </c>
      <c r="DM32" s="115">
        <v>138</v>
      </c>
      <c r="DN32" s="53"/>
      <c r="DO32" s="53"/>
      <c r="DP32" s="53"/>
      <c r="DQ32" s="53"/>
      <c r="DR32" s="53"/>
      <c r="DS32" s="27"/>
      <c r="DT32" s="53"/>
      <c r="DU32" s="53"/>
      <c r="DV32" s="53"/>
      <c r="DW32" s="17" t="s">
        <v>194</v>
      </c>
      <c r="DX32" s="64">
        <v>1</v>
      </c>
      <c r="DY32" s="17">
        <v>0.3</v>
      </c>
      <c r="DZ32" s="20">
        <f t="shared" si="37"/>
        <v>0.3</v>
      </c>
      <c r="EA32" s="17" t="s">
        <v>206</v>
      </c>
      <c r="EB32" s="20">
        <f t="shared" si="38"/>
        <v>0.4285714285714286</v>
      </c>
      <c r="EC32" s="99">
        <v>1</v>
      </c>
      <c r="ED32" s="99">
        <v>5</v>
      </c>
      <c r="EE32" s="99"/>
      <c r="EF32" s="17" t="s">
        <v>205</v>
      </c>
      <c r="EG32" s="17">
        <v>0.4</v>
      </c>
      <c r="EH32" s="17">
        <v>0.3</v>
      </c>
      <c r="EI32" s="20">
        <f>EG32*EH32</f>
        <v>0.12</v>
      </c>
      <c r="EJ32" s="17">
        <v>1</v>
      </c>
      <c r="EK32" s="20">
        <f t="shared" si="39"/>
        <v>7.1428571428571425E-2</v>
      </c>
      <c r="EL32" s="111"/>
      <c r="EM32" s="111"/>
      <c r="EN32" s="111">
        <v>1</v>
      </c>
      <c r="EO32" s="78" t="s">
        <v>262</v>
      </c>
      <c r="EP32" s="16" t="s">
        <v>194</v>
      </c>
      <c r="EQ32" s="19">
        <v>1.6</v>
      </c>
      <c r="ER32" s="17">
        <v>0.3</v>
      </c>
      <c r="ES32" s="20">
        <f t="shared" si="40"/>
        <v>0.48</v>
      </c>
      <c r="ET32" s="16" t="s">
        <v>206</v>
      </c>
      <c r="EU32" s="27">
        <f t="shared" si="41"/>
        <v>0.35714285714285715</v>
      </c>
      <c r="EV32" s="100">
        <v>2</v>
      </c>
      <c r="EW32" s="100"/>
      <c r="EX32" s="100">
        <v>3</v>
      </c>
      <c r="EY32" s="53"/>
      <c r="EZ32" s="53"/>
      <c r="FA32" s="53"/>
      <c r="FB32" s="53"/>
      <c r="FC32" s="53"/>
      <c r="FD32" s="53"/>
      <c r="FE32" s="53"/>
      <c r="FF32" s="53"/>
      <c r="FG32" s="53"/>
      <c r="FH32" s="142" t="s">
        <v>205</v>
      </c>
      <c r="FI32" s="19">
        <v>4</v>
      </c>
      <c r="FJ32" s="17">
        <v>0.3</v>
      </c>
      <c r="FK32" s="20">
        <f t="shared" si="42"/>
        <v>1.2</v>
      </c>
      <c r="FL32" s="16" t="s">
        <v>206</v>
      </c>
      <c r="FM32" s="27">
        <f t="shared" si="43"/>
        <v>0.4285714285714286</v>
      </c>
      <c r="FN32" s="111">
        <v>4</v>
      </c>
      <c r="FO32" s="111">
        <v>2</v>
      </c>
      <c r="FP32" s="111"/>
      <c r="FQ32" s="53"/>
      <c r="FR32" s="53"/>
      <c r="FS32" s="53"/>
      <c r="FT32" s="53"/>
      <c r="FU32" s="53"/>
      <c r="FV32" s="17"/>
      <c r="FW32" s="53"/>
      <c r="FX32" s="53"/>
      <c r="FY32" s="53"/>
      <c r="FZ32" s="78" t="s">
        <v>262</v>
      </c>
      <c r="GA32" s="53"/>
      <c r="GB32" s="53"/>
      <c r="GC32" s="53"/>
      <c r="GD32" s="53"/>
      <c r="GE32" s="53"/>
      <c r="GF32" s="20"/>
      <c r="GG32" s="53"/>
      <c r="GH32" s="53"/>
      <c r="GI32" s="53"/>
      <c r="GJ32" s="17" t="s">
        <v>205</v>
      </c>
      <c r="GK32" s="19">
        <v>1</v>
      </c>
      <c r="GL32" s="19">
        <v>0.3</v>
      </c>
      <c r="GM32" s="20">
        <f t="shared" si="44"/>
        <v>0.3</v>
      </c>
      <c r="GN32" s="17" t="s">
        <v>206</v>
      </c>
      <c r="GO32" s="20">
        <f t="shared" si="45"/>
        <v>0.2142857142857143</v>
      </c>
      <c r="GP32" s="111"/>
      <c r="GQ32" s="111"/>
      <c r="GR32" s="111">
        <v>3</v>
      </c>
      <c r="GS32" s="17" t="s">
        <v>205</v>
      </c>
      <c r="GT32" s="19">
        <v>3</v>
      </c>
      <c r="GU32" s="19">
        <v>0.2</v>
      </c>
      <c r="GV32" s="20">
        <f>GT32*GU32</f>
        <v>0.60000000000000009</v>
      </c>
      <c r="GW32" s="17" t="s">
        <v>206</v>
      </c>
      <c r="GX32" s="20">
        <f t="shared" si="46"/>
        <v>0.14285714285714285</v>
      </c>
      <c r="GY32" s="111"/>
      <c r="GZ32" s="111">
        <v>1</v>
      </c>
      <c r="HA32" s="111">
        <v>1</v>
      </c>
      <c r="HB32" s="53" t="s">
        <v>194</v>
      </c>
      <c r="HC32" s="19">
        <v>4</v>
      </c>
      <c r="HD32" s="19">
        <v>0.3</v>
      </c>
      <c r="HE32" s="20">
        <f t="shared" si="47"/>
        <v>1.2</v>
      </c>
      <c r="HF32" s="17" t="s">
        <v>206</v>
      </c>
      <c r="HG32" s="20">
        <f t="shared" si="48"/>
        <v>8.9285714285714288</v>
      </c>
      <c r="HH32" s="110">
        <v>72</v>
      </c>
      <c r="HI32" s="110">
        <v>17</v>
      </c>
      <c r="HJ32" s="110">
        <v>36</v>
      </c>
      <c r="HK32" s="78" t="s">
        <v>262</v>
      </c>
      <c r="HL32" s="53" t="s">
        <v>208</v>
      </c>
      <c r="HM32" s="53" t="s">
        <v>208</v>
      </c>
      <c r="HN32" s="53" t="s">
        <v>208</v>
      </c>
      <c r="HO32" s="53" t="s">
        <v>208</v>
      </c>
      <c r="HP32" s="53" t="s">
        <v>208</v>
      </c>
      <c r="HQ32" s="20"/>
      <c r="HR32" s="53"/>
      <c r="HS32" s="53"/>
      <c r="HT32" s="53"/>
      <c r="HU32" s="53"/>
      <c r="HV32" s="53"/>
      <c r="HW32" s="53"/>
      <c r="HX32" s="53"/>
      <c r="HY32" s="53"/>
      <c r="HZ32" s="20"/>
      <c r="IA32" s="53"/>
      <c r="IB32" s="53"/>
      <c r="IC32" s="53"/>
      <c r="ID32" s="53" t="s">
        <v>194</v>
      </c>
      <c r="IE32" s="19">
        <v>1</v>
      </c>
      <c r="IF32" s="53"/>
      <c r="IG32" s="53"/>
      <c r="IH32" s="53">
        <v>1</v>
      </c>
      <c r="II32" s="20">
        <f>(IJ32+IK32+IL32)/I32*100</f>
        <v>0</v>
      </c>
      <c r="IJ32" s="107"/>
      <c r="IK32" s="107"/>
      <c r="IL32" s="107"/>
      <c r="IM32" s="53"/>
      <c r="IN32" s="53"/>
      <c r="IO32" s="53"/>
      <c r="IP32" s="53"/>
      <c r="IQ32" s="53"/>
      <c r="IR32" s="17"/>
      <c r="IS32" s="53"/>
      <c r="IT32" s="53"/>
      <c r="IU32" s="53"/>
      <c r="IV32" s="78" t="s">
        <v>262</v>
      </c>
      <c r="IW32" s="53"/>
      <c r="IX32" s="53"/>
      <c r="IY32" s="53"/>
      <c r="IZ32" s="53"/>
      <c r="JA32" s="53"/>
      <c r="JB32" s="53"/>
      <c r="JC32" s="17" t="s">
        <v>205</v>
      </c>
      <c r="JD32" s="64">
        <v>1</v>
      </c>
      <c r="JE32" s="19"/>
      <c r="JF32" s="20"/>
      <c r="JG32" s="17" t="s">
        <v>206</v>
      </c>
      <c r="JH32" s="20">
        <f t="shared" si="49"/>
        <v>0</v>
      </c>
      <c r="JI32" s="98"/>
      <c r="JJ32" s="98"/>
      <c r="JK32" s="98"/>
      <c r="JL32" s="53"/>
      <c r="JM32" s="53"/>
      <c r="JN32" s="53"/>
      <c r="JO32" s="53"/>
      <c r="JP32" s="53"/>
      <c r="JQ32" s="53"/>
      <c r="JR32" s="53"/>
      <c r="JS32" s="53"/>
      <c r="JT32" s="53"/>
      <c r="JU32" s="17" t="s">
        <v>205</v>
      </c>
      <c r="JV32" s="19">
        <v>3</v>
      </c>
      <c r="JW32" s="19">
        <v>0.3</v>
      </c>
      <c r="JX32" s="20">
        <f t="shared" si="50"/>
        <v>0.89999999999999991</v>
      </c>
      <c r="JY32" s="16" t="s">
        <v>206</v>
      </c>
      <c r="JZ32" s="20">
        <f t="shared" si="51"/>
        <v>1.9285714285714284</v>
      </c>
      <c r="KA32" s="115">
        <v>3</v>
      </c>
      <c r="KB32" s="115">
        <v>22</v>
      </c>
      <c r="KC32" s="115">
        <v>2</v>
      </c>
      <c r="KD32" s="78" t="s">
        <v>262</v>
      </c>
      <c r="KE32" s="61" t="s">
        <v>194</v>
      </c>
      <c r="KF32" s="19">
        <v>1</v>
      </c>
      <c r="KG32" s="19">
        <v>0.3</v>
      </c>
      <c r="KH32" s="20">
        <f t="shared" si="61"/>
        <v>0.3</v>
      </c>
      <c r="KI32" s="17" t="s">
        <v>206</v>
      </c>
      <c r="KJ32" s="20">
        <f t="shared" si="52"/>
        <v>0.2142857142857143</v>
      </c>
      <c r="KK32" s="100"/>
      <c r="KL32" s="100">
        <v>1</v>
      </c>
      <c r="KM32" s="100">
        <v>2</v>
      </c>
      <c r="KN32" s="53"/>
      <c r="KO32" s="53"/>
      <c r="KP32" s="53"/>
      <c r="KQ32" s="53"/>
      <c r="KR32" s="53"/>
      <c r="KS32" s="20"/>
      <c r="KT32" s="53"/>
      <c r="KU32" s="53"/>
      <c r="KV32" s="53"/>
      <c r="KW32" s="53"/>
      <c r="KX32" s="53"/>
      <c r="KY32" s="53"/>
      <c r="KZ32" s="53"/>
      <c r="LA32" s="53"/>
      <c r="LB32" s="20"/>
      <c r="LC32" s="53"/>
      <c r="LD32" s="53"/>
      <c r="LE32" s="53"/>
      <c r="LF32" s="61" t="s">
        <v>205</v>
      </c>
      <c r="LG32" s="19">
        <v>1</v>
      </c>
      <c r="LH32" s="19">
        <v>0.3</v>
      </c>
      <c r="LI32" s="20">
        <f t="shared" si="62"/>
        <v>0.3</v>
      </c>
      <c r="LJ32" s="16" t="s">
        <v>206</v>
      </c>
      <c r="LK32" s="20">
        <f t="shared" si="53"/>
        <v>0.5</v>
      </c>
      <c r="LL32" s="100"/>
      <c r="LM32" s="100"/>
      <c r="LN32" s="100">
        <v>7</v>
      </c>
      <c r="LO32" s="78" t="s">
        <v>262</v>
      </c>
      <c r="LP32" s="53"/>
      <c r="LQ32" s="53"/>
      <c r="LR32" s="53"/>
      <c r="LS32" s="53" t="s">
        <v>208</v>
      </c>
      <c r="LT32" s="53" t="s">
        <v>208</v>
      </c>
      <c r="LU32" s="53" t="s">
        <v>208</v>
      </c>
      <c r="LV32" s="53" t="s">
        <v>208</v>
      </c>
      <c r="LW32" s="53" t="s">
        <v>208</v>
      </c>
      <c r="LX32" s="20">
        <f>(LY32+LZ32+MA32)/I32*100</f>
        <v>0.14285714285714285</v>
      </c>
      <c r="LY32" s="53"/>
      <c r="LZ32" s="53">
        <v>2</v>
      </c>
      <c r="MA32" s="53"/>
      <c r="MB32" s="53"/>
      <c r="MC32" s="53"/>
      <c r="MD32" s="53"/>
      <c r="ME32" s="53"/>
      <c r="MF32" s="53"/>
      <c r="MG32" s="53"/>
      <c r="MH32" s="17" t="s">
        <v>205</v>
      </c>
      <c r="MI32" s="19">
        <v>3</v>
      </c>
      <c r="MJ32" s="19">
        <v>0.3</v>
      </c>
      <c r="MK32" s="20">
        <f t="shared" si="54"/>
        <v>0.89999999999999991</v>
      </c>
      <c r="ML32" s="16" t="s">
        <v>206</v>
      </c>
      <c r="MM32" s="20">
        <f t="shared" si="55"/>
        <v>1.2142857142857142</v>
      </c>
      <c r="MN32" s="110">
        <v>4</v>
      </c>
      <c r="MO32" s="110">
        <v>10</v>
      </c>
      <c r="MP32" s="110">
        <v>3</v>
      </c>
      <c r="MQ32" s="53"/>
      <c r="MR32" s="53"/>
      <c r="MS32" s="53"/>
      <c r="MT32" s="78" t="s">
        <v>262</v>
      </c>
      <c r="MU32" s="17">
        <v>3</v>
      </c>
      <c r="MV32" s="17"/>
      <c r="MW32" s="17">
        <v>1</v>
      </c>
      <c r="MX32" s="17">
        <v>2</v>
      </c>
      <c r="MY32" s="17">
        <v>3</v>
      </c>
      <c r="MZ32" s="17">
        <v>7</v>
      </c>
      <c r="NA32" s="17">
        <v>1</v>
      </c>
      <c r="NB32" s="17">
        <v>2</v>
      </c>
      <c r="NC32" s="31">
        <f t="shared" si="56"/>
        <v>0.26315789473684209</v>
      </c>
      <c r="ND32" s="116" t="s">
        <v>209</v>
      </c>
      <c r="NE32" s="34">
        <f t="shared" si="57"/>
        <v>6</v>
      </c>
      <c r="NF32" s="16">
        <f t="shared" si="58"/>
        <v>13</v>
      </c>
      <c r="NG32" s="16">
        <f t="shared" si="59"/>
        <v>19</v>
      </c>
      <c r="NH32" s="72">
        <v>2</v>
      </c>
      <c r="NI32" s="36">
        <f t="shared" si="60"/>
        <v>0.10526315789473684</v>
      </c>
      <c r="NJ32" s="68"/>
      <c r="NK32" s="37">
        <v>20.8</v>
      </c>
      <c r="NL32" s="37"/>
      <c r="NM32" s="37"/>
      <c r="NN32" s="37"/>
      <c r="NO32" s="37"/>
      <c r="NP32" s="37"/>
      <c r="NQ32" s="37"/>
      <c r="NR32" s="37" t="s">
        <v>221</v>
      </c>
      <c r="NS32" s="37" t="s">
        <v>210</v>
      </c>
      <c r="NT32" s="37">
        <v>50</v>
      </c>
      <c r="NU32" s="37">
        <v>50</v>
      </c>
      <c r="NV32" s="37">
        <v>50</v>
      </c>
      <c r="NW32" s="37"/>
      <c r="NX32" s="37"/>
      <c r="NY32" s="37"/>
      <c r="NZ32" s="37">
        <v>50</v>
      </c>
      <c r="OA32" s="37">
        <v>50</v>
      </c>
      <c r="OB32" s="37">
        <v>50</v>
      </c>
      <c r="OC32" s="73">
        <v>0.6</v>
      </c>
      <c r="OD32" s="73">
        <v>1</v>
      </c>
      <c r="OE32" s="82" t="s">
        <v>211</v>
      </c>
      <c r="OF32" s="73">
        <v>0.4</v>
      </c>
      <c r="OG32" s="73">
        <v>0.8</v>
      </c>
      <c r="OH32" s="82" t="s">
        <v>211</v>
      </c>
      <c r="OI32" s="82"/>
      <c r="OJ32" s="82"/>
      <c r="OK32" s="82"/>
      <c r="OL32" s="82"/>
      <c r="OM32" s="82"/>
      <c r="ON32" s="82"/>
      <c r="OO32" s="82"/>
      <c r="OP32" s="82"/>
      <c r="OQ32" s="82"/>
      <c r="OR32" s="82"/>
      <c r="OS32" s="57">
        <v>3</v>
      </c>
      <c r="OT32" s="40" t="s">
        <v>212</v>
      </c>
      <c r="OU32" s="40"/>
      <c r="OV32" s="40"/>
      <c r="OW32" s="42" t="s">
        <v>213</v>
      </c>
      <c r="OX32" s="37">
        <v>1</v>
      </c>
      <c r="OY32" s="37">
        <v>69</v>
      </c>
      <c r="OZ32" s="37">
        <v>15</v>
      </c>
      <c r="PA32" s="37">
        <v>15</v>
      </c>
      <c r="PB32" s="42" t="s">
        <v>213</v>
      </c>
      <c r="PC32" s="42" t="s">
        <v>214</v>
      </c>
      <c r="PD32" s="69" t="s">
        <v>213</v>
      </c>
      <c r="PE32" s="69" t="s">
        <v>213</v>
      </c>
      <c r="PF32" s="69" t="s">
        <v>213</v>
      </c>
      <c r="PG32" s="69" t="s">
        <v>213</v>
      </c>
      <c r="PH32" s="37">
        <v>100</v>
      </c>
      <c r="PI32" s="42" t="s">
        <v>213</v>
      </c>
      <c r="PJ32" s="42" t="s">
        <v>213</v>
      </c>
      <c r="PK32" s="42" t="s">
        <v>213</v>
      </c>
      <c r="PL32" s="69" t="s">
        <v>213</v>
      </c>
      <c r="PM32" s="66">
        <v>75</v>
      </c>
      <c r="PN32" s="65" t="s">
        <v>214</v>
      </c>
      <c r="PO32" s="65" t="s">
        <v>215</v>
      </c>
      <c r="PP32" s="42">
        <v>100</v>
      </c>
      <c r="PQ32" s="42" t="s">
        <v>213</v>
      </c>
      <c r="PR32" s="42"/>
      <c r="PS32" s="42" t="s">
        <v>213</v>
      </c>
      <c r="PT32" s="37" t="s">
        <v>216</v>
      </c>
      <c r="PU32" s="42" t="s">
        <v>213</v>
      </c>
      <c r="PV32" s="42" t="s">
        <v>213</v>
      </c>
      <c r="PW32" s="74" t="s">
        <v>213</v>
      </c>
      <c r="PX32" s="37" t="s">
        <v>265</v>
      </c>
      <c r="PY32" s="37"/>
      <c r="PZ32" s="37"/>
      <c r="QA32" s="42" t="s">
        <v>215</v>
      </c>
      <c r="QB32" s="42" t="s">
        <v>215</v>
      </c>
      <c r="QC32" s="70">
        <v>0</v>
      </c>
      <c r="QD32" s="70"/>
      <c r="QE32" s="70">
        <v>0</v>
      </c>
      <c r="QF32" s="83" t="s">
        <v>266</v>
      </c>
      <c r="QG32" s="42" t="s">
        <v>213</v>
      </c>
      <c r="QH32" s="42" t="s">
        <v>213</v>
      </c>
      <c r="QI32" s="42" t="s">
        <v>213</v>
      </c>
      <c r="QJ32" s="37">
        <v>100</v>
      </c>
      <c r="QK32" s="74" t="s">
        <v>213</v>
      </c>
      <c r="QL32" s="56" t="s">
        <v>267</v>
      </c>
      <c r="QM32" s="56"/>
      <c r="QN32" s="56"/>
      <c r="QO32" s="56"/>
      <c r="QP32" s="56"/>
      <c r="QQ32" s="56"/>
      <c r="QR32" s="56"/>
      <c r="QS32" s="56"/>
      <c r="QT32" s="56"/>
      <c r="QU32" s="56"/>
      <c r="QV32" s="56"/>
      <c r="QW32" s="56"/>
      <c r="QX32" s="56"/>
      <c r="QY32" s="56"/>
      <c r="QZ32" s="56"/>
      <c r="RA32" s="56"/>
      <c r="RB32" s="56"/>
      <c r="RC32" s="56"/>
      <c r="RD32" s="56"/>
      <c r="RE32" s="56"/>
      <c r="RF32" s="56"/>
      <c r="RG32" s="56"/>
      <c r="RH32" s="56"/>
      <c r="RI32" s="56"/>
      <c r="RJ32" s="56"/>
      <c r="RK32" s="56"/>
      <c r="RL32" s="56"/>
      <c r="RM32" s="56"/>
      <c r="RN32" s="56"/>
      <c r="RO32" s="56"/>
      <c r="RP32" s="56"/>
      <c r="RQ32" s="56"/>
      <c r="RR32" s="56"/>
      <c r="RS32" s="56"/>
      <c r="RT32" s="56"/>
      <c r="RU32" s="56"/>
      <c r="RV32" s="56"/>
      <c r="RW32" s="56"/>
      <c r="RX32" s="56"/>
      <c r="RY32" s="56"/>
      <c r="RZ32" s="56"/>
      <c r="SA32" s="56"/>
      <c r="SB32" s="56"/>
      <c r="SC32" s="56"/>
      <c r="SD32" s="58">
        <v>2076.0231909999998</v>
      </c>
      <c r="SE32" s="58">
        <v>105.87050567</v>
      </c>
      <c r="SF32" s="79">
        <v>38.625455000000002</v>
      </c>
      <c r="SG32" s="79">
        <v>38.625455000000002</v>
      </c>
      <c r="SH32" s="84"/>
      <c r="SI32" s="59"/>
      <c r="SJ32" s="20" t="s">
        <v>213</v>
      </c>
      <c r="SK32" s="16">
        <v>87</v>
      </c>
      <c r="SL32" s="16">
        <v>23</v>
      </c>
      <c r="SM32" s="50"/>
      <c r="SN32" s="50"/>
      <c r="SO32" s="50"/>
      <c r="SP32" s="50"/>
      <c r="SQ32" s="50"/>
      <c r="SR32" s="17" t="s">
        <v>218</v>
      </c>
    </row>
    <row r="33" spans="1:512" ht="12.75" x14ac:dyDescent="0.2">
      <c r="A33" s="113" t="s">
        <v>241</v>
      </c>
      <c r="B33" s="13" t="s">
        <v>253</v>
      </c>
      <c r="C33" s="55" t="s">
        <v>286</v>
      </c>
      <c r="D33" s="64">
        <v>37.700000000000003</v>
      </c>
      <c r="E33" s="37" t="s">
        <v>287</v>
      </c>
      <c r="F33" s="37" t="s">
        <v>288</v>
      </c>
      <c r="G33" s="95">
        <v>44406</v>
      </c>
      <c r="H33" s="57">
        <v>117</v>
      </c>
      <c r="I33" s="57">
        <v>2800</v>
      </c>
      <c r="J33" s="57">
        <v>60</v>
      </c>
      <c r="K33" s="53">
        <v>13</v>
      </c>
      <c r="L33" s="53"/>
      <c r="M33" s="53"/>
      <c r="N33" s="53"/>
      <c r="O33" s="64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5" t="s">
        <v>286</v>
      </c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17" t="s">
        <v>205</v>
      </c>
      <c r="AT33" s="64">
        <v>2</v>
      </c>
      <c r="AU33" s="19">
        <v>0.2</v>
      </c>
      <c r="AV33" s="20">
        <f>AT33*AU33</f>
        <v>0.4</v>
      </c>
      <c r="AW33" s="17" t="s">
        <v>206</v>
      </c>
      <c r="AX33" s="20">
        <f t="shared" si="31"/>
        <v>7.1428571428571425E-2</v>
      </c>
      <c r="AY33" s="103">
        <v>2</v>
      </c>
      <c r="AZ33" s="103"/>
      <c r="BA33" s="103"/>
      <c r="BB33" s="17"/>
      <c r="BC33" s="17" t="s">
        <v>207</v>
      </c>
      <c r="BD33" s="20">
        <v>1.25</v>
      </c>
      <c r="BE33" s="19"/>
      <c r="BF33" s="20"/>
      <c r="BG33" s="17">
        <v>1</v>
      </c>
      <c r="BH33" s="20">
        <f t="shared" si="32"/>
        <v>0</v>
      </c>
      <c r="BI33" s="98"/>
      <c r="BJ33" s="98"/>
      <c r="BK33" s="98"/>
      <c r="BL33" s="53"/>
      <c r="BM33" s="53"/>
      <c r="BN33" s="53"/>
      <c r="BO33" s="53"/>
      <c r="BP33" s="55" t="s">
        <v>286</v>
      </c>
      <c r="BQ33" s="53" t="s">
        <v>208</v>
      </c>
      <c r="BR33" s="27" t="s">
        <v>208</v>
      </c>
      <c r="BS33" s="53" t="s">
        <v>208</v>
      </c>
      <c r="BT33" s="53" t="s">
        <v>208</v>
      </c>
      <c r="BU33" s="53" t="s">
        <v>208</v>
      </c>
      <c r="BV33" s="20"/>
      <c r="BW33" s="17"/>
      <c r="BX33" s="18"/>
      <c r="BY33" s="17"/>
      <c r="BZ33" s="53"/>
      <c r="CA33" s="53"/>
      <c r="CB33" s="53"/>
      <c r="CC33" s="53"/>
      <c r="CD33" s="53"/>
      <c r="CE33" s="17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17" t="s">
        <v>205</v>
      </c>
      <c r="CS33" s="19">
        <v>0.8</v>
      </c>
      <c r="CT33" s="17">
        <v>0.3</v>
      </c>
      <c r="CU33" s="27">
        <f>CS33*CT33</f>
        <v>0.24</v>
      </c>
      <c r="CV33" s="17" t="s">
        <v>206</v>
      </c>
      <c r="CW33" s="27">
        <f t="shared" si="34"/>
        <v>0.2857142857142857</v>
      </c>
      <c r="CX33" s="101">
        <v>7</v>
      </c>
      <c r="CY33" s="101">
        <v>1</v>
      </c>
      <c r="CZ33" s="101"/>
      <c r="DA33" s="55" t="s">
        <v>286</v>
      </c>
      <c r="DB33" s="53"/>
      <c r="DC33" s="53"/>
      <c r="DD33" s="53"/>
      <c r="DE33" s="17" t="s">
        <v>205</v>
      </c>
      <c r="DF33" s="19">
        <v>2.5</v>
      </c>
      <c r="DG33" s="17">
        <v>0.2</v>
      </c>
      <c r="DH33" s="20">
        <f t="shared" si="35"/>
        <v>0.5</v>
      </c>
      <c r="DI33" s="16" t="s">
        <v>206</v>
      </c>
      <c r="DJ33" s="20">
        <f t="shared" si="36"/>
        <v>3.8571428571428568</v>
      </c>
      <c r="DK33" s="101">
        <v>101</v>
      </c>
      <c r="DL33" s="101">
        <v>2</v>
      </c>
      <c r="DM33" s="101">
        <v>5</v>
      </c>
      <c r="DN33" s="53"/>
      <c r="DO33" s="53"/>
      <c r="DP33" s="53"/>
      <c r="DQ33" s="53"/>
      <c r="DR33" s="53"/>
      <c r="DS33" s="27"/>
      <c r="DT33" s="53"/>
      <c r="DU33" s="53"/>
      <c r="DV33" s="53"/>
      <c r="DW33" s="17" t="s">
        <v>194</v>
      </c>
      <c r="DX33" s="64">
        <v>1</v>
      </c>
      <c r="DY33" s="17">
        <v>0.2</v>
      </c>
      <c r="DZ33" s="20">
        <f t="shared" si="37"/>
        <v>0.2</v>
      </c>
      <c r="EA33" s="17" t="s">
        <v>206</v>
      </c>
      <c r="EB33" s="20">
        <f t="shared" ref="EB33:EB38" si="63">(EC33+ED33+EE33)/I33*100</f>
        <v>0.25</v>
      </c>
      <c r="EC33" s="99">
        <v>1</v>
      </c>
      <c r="ED33" s="99">
        <v>6</v>
      </c>
      <c r="EE33" s="99"/>
      <c r="EF33" s="17" t="s">
        <v>205</v>
      </c>
      <c r="EG33" s="17">
        <v>0.4</v>
      </c>
      <c r="EH33" s="17">
        <v>0.3</v>
      </c>
      <c r="EI33" s="20">
        <f>EG33*EH33</f>
        <v>0.12</v>
      </c>
      <c r="EJ33" s="17">
        <v>1</v>
      </c>
      <c r="EK33" s="20">
        <f t="shared" si="39"/>
        <v>3.5714285714285712E-2</v>
      </c>
      <c r="EL33" s="100"/>
      <c r="EM33" s="100"/>
      <c r="EN33" s="100">
        <v>1</v>
      </c>
      <c r="EO33" s="55" t="s">
        <v>286</v>
      </c>
      <c r="EP33" s="16" t="s">
        <v>194</v>
      </c>
      <c r="EQ33" s="19">
        <v>1.6</v>
      </c>
      <c r="ER33" s="17">
        <v>0.1</v>
      </c>
      <c r="ES33" s="20">
        <f t="shared" si="40"/>
        <v>0.16000000000000003</v>
      </c>
      <c r="ET33" s="16" t="s">
        <v>206</v>
      </c>
      <c r="EU33" s="27">
        <f t="shared" si="41"/>
        <v>0.9285714285714286</v>
      </c>
      <c r="EV33" s="100">
        <v>26</v>
      </c>
      <c r="EW33" s="100"/>
      <c r="EX33" s="100"/>
      <c r="EY33" s="53"/>
      <c r="EZ33" s="53"/>
      <c r="FA33" s="53"/>
      <c r="FB33" s="53"/>
      <c r="FC33" s="53"/>
      <c r="FD33" s="53"/>
      <c r="FE33" s="53"/>
      <c r="FF33" s="53"/>
      <c r="FG33" s="53"/>
      <c r="FH33" s="16" t="s">
        <v>207</v>
      </c>
      <c r="FI33" s="19">
        <v>2</v>
      </c>
      <c r="FJ33" s="17"/>
      <c r="FK33" s="20"/>
      <c r="FL33" s="16">
        <v>1</v>
      </c>
      <c r="FM33" s="27">
        <f t="shared" si="43"/>
        <v>0</v>
      </c>
      <c r="FN33" s="25"/>
      <c r="FO33" s="26"/>
      <c r="FP33" s="25"/>
      <c r="FQ33" s="53"/>
      <c r="FR33" s="53"/>
      <c r="FS33" s="53"/>
      <c r="FT33" s="53"/>
      <c r="FU33" s="53"/>
      <c r="FV33" s="17"/>
      <c r="FW33" s="53"/>
      <c r="FX33" s="53"/>
      <c r="FY33" s="53"/>
      <c r="FZ33" s="55" t="s">
        <v>286</v>
      </c>
      <c r="GA33" s="53"/>
      <c r="GB33" s="53"/>
      <c r="GC33" s="53"/>
      <c r="GD33" s="53"/>
      <c r="GE33" s="53"/>
      <c r="GF33" s="20"/>
      <c r="GG33" s="53"/>
      <c r="GH33" s="53"/>
      <c r="GI33" s="53"/>
      <c r="GJ33" s="17" t="s">
        <v>205</v>
      </c>
      <c r="GK33" s="19">
        <v>1</v>
      </c>
      <c r="GL33" s="19">
        <v>0.2</v>
      </c>
      <c r="GM33" s="20">
        <f t="shared" si="44"/>
        <v>0.2</v>
      </c>
      <c r="GN33" s="17" t="s">
        <v>206</v>
      </c>
      <c r="GO33" s="20">
        <f t="shared" si="45"/>
        <v>0.17857142857142858</v>
      </c>
      <c r="GP33" s="100"/>
      <c r="GQ33" s="100">
        <v>5</v>
      </c>
      <c r="GR33" s="100"/>
      <c r="GS33" s="17" t="s">
        <v>205</v>
      </c>
      <c r="GT33" s="19">
        <v>3</v>
      </c>
      <c r="GU33" s="19"/>
      <c r="GV33" s="20"/>
      <c r="GW33" s="17" t="s">
        <v>206</v>
      </c>
      <c r="GX33" s="20">
        <f t="shared" si="46"/>
        <v>0</v>
      </c>
      <c r="GY33" s="98"/>
      <c r="GZ33" s="98"/>
      <c r="HA33" s="98"/>
      <c r="HB33" s="53" t="s">
        <v>194</v>
      </c>
      <c r="HC33" s="19">
        <v>4</v>
      </c>
      <c r="HD33" s="19">
        <v>0.3</v>
      </c>
      <c r="HE33" s="20">
        <f>HC33*HD33</f>
        <v>1.2</v>
      </c>
      <c r="HF33" s="17" t="s">
        <v>206</v>
      </c>
      <c r="HG33" s="20">
        <f t="shared" si="48"/>
        <v>8.2142857142857135</v>
      </c>
      <c r="HH33" s="99">
        <v>204</v>
      </c>
      <c r="HI33" s="99">
        <v>11</v>
      </c>
      <c r="HJ33" s="99">
        <v>15</v>
      </c>
      <c r="HK33" s="55" t="s">
        <v>286</v>
      </c>
      <c r="HL33" s="53" t="s">
        <v>208</v>
      </c>
      <c r="HM33" s="53" t="s">
        <v>208</v>
      </c>
      <c r="HN33" s="53" t="s">
        <v>208</v>
      </c>
      <c r="HO33" s="53" t="s">
        <v>208</v>
      </c>
      <c r="HP33" s="53" t="s">
        <v>208</v>
      </c>
      <c r="HQ33" s="20"/>
      <c r="HR33" s="53"/>
      <c r="HS33" s="53"/>
      <c r="HT33" s="53"/>
      <c r="HU33" s="53"/>
      <c r="HV33" s="53"/>
      <c r="HW33" s="53"/>
      <c r="HX33" s="53"/>
      <c r="HY33" s="53"/>
      <c r="HZ33" s="20"/>
      <c r="IA33" s="53"/>
      <c r="IB33" s="53"/>
      <c r="IC33" s="53"/>
      <c r="ID33" s="53" t="s">
        <v>208</v>
      </c>
      <c r="IE33" s="19" t="s">
        <v>208</v>
      </c>
      <c r="IF33" s="53" t="s">
        <v>208</v>
      </c>
      <c r="IG33" s="53" t="s">
        <v>208</v>
      </c>
      <c r="IH33" s="53" t="s">
        <v>208</v>
      </c>
      <c r="II33" s="20"/>
      <c r="IJ33" s="17"/>
      <c r="IK33" s="18"/>
      <c r="IL33" s="17"/>
      <c r="IM33" s="53"/>
      <c r="IN33" s="53"/>
      <c r="IO33" s="53"/>
      <c r="IP33" s="53"/>
      <c r="IQ33" s="53"/>
      <c r="IR33" s="17"/>
      <c r="IS33" s="53"/>
      <c r="IT33" s="53"/>
      <c r="IU33" s="53"/>
      <c r="IV33" s="55" t="s">
        <v>286</v>
      </c>
      <c r="IW33" s="53"/>
      <c r="IX33" s="53"/>
      <c r="IY33" s="53"/>
      <c r="IZ33" s="53"/>
      <c r="JA33" s="53"/>
      <c r="JB33" s="53"/>
      <c r="JC33" s="17"/>
      <c r="JD33" s="64"/>
      <c r="JE33" s="19"/>
      <c r="JF33" s="20"/>
      <c r="JG33" s="17"/>
      <c r="JH33" s="20"/>
      <c r="JI33" s="53"/>
      <c r="JJ33" s="53"/>
      <c r="JK33" s="53"/>
      <c r="JL33" s="53"/>
      <c r="JM33" s="53"/>
      <c r="JN33" s="53"/>
      <c r="JO33" s="53"/>
      <c r="JP33" s="53"/>
      <c r="JQ33" s="53"/>
      <c r="JR33" s="53"/>
      <c r="JS33" s="53"/>
      <c r="JT33" s="53"/>
      <c r="JU33" s="17" t="s">
        <v>205</v>
      </c>
      <c r="JV33" s="19">
        <v>3</v>
      </c>
      <c r="JW33" s="19">
        <v>0.2</v>
      </c>
      <c r="JX33" s="20">
        <f t="shared" si="50"/>
        <v>0.60000000000000009</v>
      </c>
      <c r="JY33" s="16" t="s">
        <v>206</v>
      </c>
      <c r="JZ33" s="20">
        <f t="shared" si="51"/>
        <v>2.4642857142857144</v>
      </c>
      <c r="KA33" s="101">
        <v>2</v>
      </c>
      <c r="KB33" s="101">
        <v>23</v>
      </c>
      <c r="KC33" s="101">
        <v>44</v>
      </c>
      <c r="KD33" s="55" t="s">
        <v>286</v>
      </c>
      <c r="KE33" s="61" t="s">
        <v>194</v>
      </c>
      <c r="KF33" s="19">
        <v>1</v>
      </c>
      <c r="KG33" s="19">
        <v>0.3</v>
      </c>
      <c r="KH33" s="20">
        <f t="shared" si="61"/>
        <v>0.3</v>
      </c>
      <c r="KI33" s="17" t="s">
        <v>206</v>
      </c>
      <c r="KJ33" s="20">
        <f t="shared" si="52"/>
        <v>0.17857142857142858</v>
      </c>
      <c r="KK33" s="100"/>
      <c r="KL33" s="100">
        <v>1</v>
      </c>
      <c r="KM33" s="100">
        <v>4</v>
      </c>
      <c r="KN33" s="53"/>
      <c r="KO33" s="53"/>
      <c r="KP33" s="53"/>
      <c r="KQ33" s="53"/>
      <c r="KR33" s="53"/>
      <c r="KS33" s="20"/>
      <c r="KT33" s="53"/>
      <c r="KU33" s="53"/>
      <c r="KV33" s="53"/>
      <c r="KW33" s="53"/>
      <c r="KX33" s="53"/>
      <c r="KY33" s="53"/>
      <c r="KZ33" s="53"/>
      <c r="LA33" s="53"/>
      <c r="LB33" s="20"/>
      <c r="LC33" s="53"/>
      <c r="LD33" s="53"/>
      <c r="LE33" s="53"/>
      <c r="LF33" s="61" t="s">
        <v>205</v>
      </c>
      <c r="LG33" s="19">
        <v>1</v>
      </c>
      <c r="LH33" s="19">
        <v>0.3</v>
      </c>
      <c r="LI33" s="20">
        <f t="shared" si="62"/>
        <v>0.3</v>
      </c>
      <c r="LJ33" s="16" t="s">
        <v>206</v>
      </c>
      <c r="LK33" s="20">
        <f t="shared" si="53"/>
        <v>7.1428571428571425E-2</v>
      </c>
      <c r="LL33" s="100"/>
      <c r="LM33" s="100"/>
      <c r="LN33" s="100">
        <v>2</v>
      </c>
      <c r="LO33" s="55" t="s">
        <v>286</v>
      </c>
      <c r="LP33" s="53"/>
      <c r="LQ33" s="53"/>
      <c r="LR33" s="53"/>
      <c r="LS33" s="53"/>
      <c r="LT33" s="53"/>
      <c r="LU33" s="53"/>
      <c r="LV33" s="53"/>
      <c r="LW33" s="53"/>
      <c r="LX33" s="20"/>
      <c r="LY33" s="53"/>
      <c r="LZ33" s="53"/>
      <c r="MA33" s="53"/>
      <c r="MB33" s="53"/>
      <c r="MC33" s="53"/>
      <c r="MD33" s="53"/>
      <c r="ME33" s="53"/>
      <c r="MF33" s="53"/>
      <c r="MG33" s="53"/>
      <c r="MH33" s="17" t="s">
        <v>205</v>
      </c>
      <c r="MI33" s="19">
        <v>3</v>
      </c>
      <c r="MJ33" s="19">
        <v>0.2</v>
      </c>
      <c r="MK33" s="20">
        <f>MI33*MJ33</f>
        <v>0.60000000000000009</v>
      </c>
      <c r="ML33" s="16" t="s">
        <v>206</v>
      </c>
      <c r="MM33" s="20">
        <f t="shared" si="55"/>
        <v>0.10714285714285715</v>
      </c>
      <c r="MN33" s="103"/>
      <c r="MO33" s="103">
        <v>3</v>
      </c>
      <c r="MP33" s="103"/>
      <c r="MQ33" s="53"/>
      <c r="MR33" s="53"/>
      <c r="MS33" s="53"/>
      <c r="MT33" s="55" t="s">
        <v>286</v>
      </c>
      <c r="MU33" s="17">
        <v>2</v>
      </c>
      <c r="MV33" s="17">
        <v>2</v>
      </c>
      <c r="MW33" s="17"/>
      <c r="MX33" s="17"/>
      <c r="MY33" s="17">
        <v>3</v>
      </c>
      <c r="MZ33" s="17">
        <v>5</v>
      </c>
      <c r="NA33" s="17">
        <v>3</v>
      </c>
      <c r="NB33" s="17"/>
      <c r="NC33" s="49">
        <f t="shared" si="56"/>
        <v>0.66666666666666663</v>
      </c>
      <c r="ND33" s="117" t="s">
        <v>223</v>
      </c>
      <c r="NE33" s="34">
        <f t="shared" si="57"/>
        <v>4</v>
      </c>
      <c r="NF33" s="16">
        <f t="shared" si="58"/>
        <v>11</v>
      </c>
      <c r="NG33" s="16">
        <f>NE33+NF33</f>
        <v>15</v>
      </c>
      <c r="NH33" s="72">
        <v>3</v>
      </c>
      <c r="NI33" s="36">
        <f t="shared" si="60"/>
        <v>0.2</v>
      </c>
      <c r="NJ33" s="68"/>
      <c r="NK33" s="37"/>
      <c r="NL33" s="37"/>
      <c r="NM33" s="37"/>
      <c r="NN33" s="37"/>
      <c r="NO33" s="37"/>
      <c r="NP33" s="37"/>
      <c r="NQ33" s="37"/>
      <c r="NR33" s="37"/>
      <c r="NS33" s="37"/>
      <c r="NT33" s="37"/>
      <c r="NU33" s="37"/>
      <c r="NV33" s="37"/>
      <c r="NW33" s="37"/>
      <c r="NX33" s="37"/>
      <c r="NY33" s="37"/>
      <c r="NZ33" s="37"/>
      <c r="OA33" s="37"/>
      <c r="OB33" s="37"/>
      <c r="OC33" s="73"/>
      <c r="OD33" s="73"/>
      <c r="OE33" s="82"/>
      <c r="OF33" s="73"/>
      <c r="OG33" s="73"/>
      <c r="OH33" s="82"/>
      <c r="OI33" s="82"/>
      <c r="OJ33" s="82"/>
      <c r="OK33" s="82"/>
      <c r="OL33" s="82"/>
      <c r="OM33" s="82"/>
      <c r="ON33" s="82"/>
      <c r="OO33" s="82"/>
      <c r="OP33" s="82"/>
      <c r="OQ33" s="82"/>
      <c r="OR33" s="82"/>
      <c r="OS33" s="57"/>
      <c r="OT33" s="56"/>
      <c r="OU33" s="56"/>
      <c r="OV33" s="56"/>
      <c r="OW33" s="42"/>
      <c r="OX33" s="37"/>
      <c r="OY33" s="37"/>
      <c r="OZ33" s="37"/>
      <c r="PA33" s="37"/>
      <c r="PB33" s="42"/>
      <c r="PC33" s="42"/>
      <c r="PD33" s="42"/>
      <c r="PE33" s="42"/>
      <c r="PF33" s="42"/>
      <c r="PG33" s="42"/>
      <c r="PH33" s="37"/>
      <c r="PI33" s="42"/>
      <c r="PJ33" s="42"/>
      <c r="PK33" s="42"/>
      <c r="PL33" s="42"/>
      <c r="PM33" s="37"/>
      <c r="PN33" s="42"/>
      <c r="PO33" s="42"/>
      <c r="PP33" s="42"/>
      <c r="PQ33" s="42"/>
      <c r="PR33" s="42"/>
      <c r="PS33" s="42"/>
      <c r="PT33" s="37"/>
      <c r="PU33" s="42"/>
      <c r="PV33" s="42"/>
      <c r="PW33" s="74"/>
      <c r="PX33" s="37"/>
      <c r="PY33" s="37"/>
      <c r="PZ33" s="37"/>
      <c r="QA33" s="42"/>
      <c r="QB33" s="42"/>
      <c r="QC33" s="70"/>
      <c r="QD33" s="70"/>
      <c r="QE33" s="70"/>
      <c r="QF33" s="83"/>
      <c r="QG33" s="42"/>
      <c r="QH33" s="42"/>
      <c r="QI33" s="42"/>
      <c r="QJ33" s="37"/>
      <c r="QK33" s="74"/>
      <c r="QL33" s="56"/>
      <c r="QM33" s="56"/>
      <c r="QN33" s="56"/>
      <c r="QO33" s="56"/>
      <c r="QP33" s="56"/>
      <c r="QQ33" s="56"/>
      <c r="QR33" s="56"/>
      <c r="QS33" s="56"/>
      <c r="QT33" s="56"/>
      <c r="QU33" s="56"/>
      <c r="QV33" s="56"/>
      <c r="QW33" s="56"/>
      <c r="QX33" s="56"/>
      <c r="QY33" s="56"/>
      <c r="QZ33" s="56"/>
      <c r="RA33" s="56"/>
      <c r="RB33" s="56"/>
      <c r="RC33" s="56"/>
      <c r="RD33" s="56"/>
      <c r="RE33" s="56"/>
      <c r="RF33" s="56"/>
      <c r="RG33" s="56"/>
      <c r="RH33" s="56"/>
      <c r="RI33" s="56"/>
      <c r="RJ33" s="56"/>
      <c r="RK33" s="56"/>
      <c r="RL33" s="56"/>
      <c r="RM33" s="56"/>
      <c r="RN33" s="56"/>
      <c r="RO33" s="56"/>
      <c r="RP33" s="56"/>
      <c r="RQ33" s="56"/>
      <c r="RR33" s="56"/>
      <c r="RS33" s="56"/>
      <c r="RT33" s="56"/>
      <c r="RU33" s="56"/>
      <c r="RV33" s="56"/>
      <c r="RW33" s="56"/>
      <c r="RX33" s="56"/>
      <c r="RY33" s="56"/>
      <c r="RZ33" s="56"/>
      <c r="SA33" s="56"/>
      <c r="SB33" s="56"/>
      <c r="SC33" s="56"/>
      <c r="SD33" s="58"/>
      <c r="SE33" s="58"/>
      <c r="SF33" s="79"/>
      <c r="SG33" s="79"/>
      <c r="SH33" s="141"/>
      <c r="SI33" s="60"/>
      <c r="SJ33" s="20"/>
      <c r="SK33" s="16"/>
      <c r="SL33" s="16"/>
      <c r="SM33" s="17"/>
      <c r="SN33" s="17"/>
      <c r="SO33" s="17"/>
      <c r="SP33" s="17"/>
      <c r="SQ33" s="17"/>
      <c r="SR33" s="17"/>
    </row>
    <row r="34" spans="1:512" ht="12.75" x14ac:dyDescent="0.2">
      <c r="A34" s="113" t="s">
        <v>241</v>
      </c>
      <c r="B34" s="13" t="s">
        <v>253</v>
      </c>
      <c r="C34" s="55" t="s">
        <v>284</v>
      </c>
      <c r="D34" s="64">
        <v>27.6</v>
      </c>
      <c r="E34" s="37" t="s">
        <v>289</v>
      </c>
      <c r="F34" s="37" t="s">
        <v>290</v>
      </c>
      <c r="G34" s="95">
        <v>44405</v>
      </c>
      <c r="H34" s="57">
        <v>66</v>
      </c>
      <c r="I34" s="57">
        <v>2500</v>
      </c>
      <c r="J34" s="57">
        <v>70</v>
      </c>
      <c r="K34" s="53">
        <v>17</v>
      </c>
      <c r="L34" s="53"/>
      <c r="M34" s="53"/>
      <c r="N34" s="53"/>
      <c r="O34" s="64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5" t="s">
        <v>284</v>
      </c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17" t="s">
        <v>205</v>
      </c>
      <c r="AT34" s="64">
        <v>2</v>
      </c>
      <c r="AU34" s="19">
        <v>0.1</v>
      </c>
      <c r="AV34" s="20">
        <f>AT34*AU34</f>
        <v>0.2</v>
      </c>
      <c r="AW34" s="17" t="s">
        <v>206</v>
      </c>
      <c r="AX34" s="20">
        <f t="shared" si="31"/>
        <v>0.08</v>
      </c>
      <c r="AY34" s="103">
        <v>1</v>
      </c>
      <c r="AZ34" s="103">
        <v>1</v>
      </c>
      <c r="BA34" s="103"/>
      <c r="BB34" s="17"/>
      <c r="BC34" s="17" t="s">
        <v>207</v>
      </c>
      <c r="BD34" s="20">
        <v>1.25</v>
      </c>
      <c r="BE34" s="19"/>
      <c r="BF34" s="20"/>
      <c r="BG34" s="17">
        <v>1</v>
      </c>
      <c r="BH34" s="20">
        <f t="shared" si="32"/>
        <v>0</v>
      </c>
      <c r="BI34" s="98"/>
      <c r="BJ34" s="98"/>
      <c r="BK34" s="98"/>
      <c r="BL34" s="53"/>
      <c r="BM34" s="53"/>
      <c r="BN34" s="53"/>
      <c r="BO34" s="53"/>
      <c r="BP34" s="55" t="s">
        <v>284</v>
      </c>
      <c r="BQ34" s="53" t="s">
        <v>208</v>
      </c>
      <c r="BR34" s="27" t="s">
        <v>208</v>
      </c>
      <c r="BS34" s="53" t="s">
        <v>208</v>
      </c>
      <c r="BT34" s="53" t="s">
        <v>208</v>
      </c>
      <c r="BU34" s="53" t="s">
        <v>208</v>
      </c>
      <c r="BV34" s="20"/>
      <c r="BW34" s="17"/>
      <c r="BX34" s="18"/>
      <c r="BY34" s="17"/>
      <c r="BZ34" s="53"/>
      <c r="CA34" s="53"/>
      <c r="CB34" s="53"/>
      <c r="CC34" s="53"/>
      <c r="CD34" s="53"/>
      <c r="CE34" s="17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17" t="s">
        <v>205</v>
      </c>
      <c r="CS34" s="19">
        <v>0.8</v>
      </c>
      <c r="CT34" s="17">
        <v>0.2</v>
      </c>
      <c r="CU34" s="27">
        <f>CS34*CT34</f>
        <v>0.16000000000000003</v>
      </c>
      <c r="CV34" s="17" t="s">
        <v>206</v>
      </c>
      <c r="CW34" s="27">
        <f t="shared" si="34"/>
        <v>0.04</v>
      </c>
      <c r="CX34" s="100"/>
      <c r="CY34" s="100"/>
      <c r="CZ34" s="100">
        <v>1</v>
      </c>
      <c r="DA34" s="55" t="s">
        <v>284</v>
      </c>
      <c r="DB34" s="53"/>
      <c r="DC34" s="53"/>
      <c r="DD34" s="53"/>
      <c r="DE34" s="17" t="s">
        <v>205</v>
      </c>
      <c r="DF34" s="19">
        <v>2.5</v>
      </c>
      <c r="DG34" s="17">
        <v>0.2</v>
      </c>
      <c r="DH34" s="20">
        <f t="shared" si="35"/>
        <v>0.5</v>
      </c>
      <c r="DI34" s="16" t="s">
        <v>206</v>
      </c>
      <c r="DJ34" s="20">
        <f t="shared" si="36"/>
        <v>1.8399999999999999</v>
      </c>
      <c r="DK34" s="101">
        <v>24</v>
      </c>
      <c r="DL34" s="101">
        <v>15</v>
      </c>
      <c r="DM34" s="101">
        <v>7</v>
      </c>
      <c r="DN34" s="53"/>
      <c r="DO34" s="53"/>
      <c r="DP34" s="53"/>
      <c r="DQ34" s="53"/>
      <c r="DR34" s="53"/>
      <c r="DS34" s="27"/>
      <c r="DT34" s="53"/>
      <c r="DU34" s="53"/>
      <c r="DV34" s="53"/>
      <c r="DW34" s="17" t="s">
        <v>194</v>
      </c>
      <c r="DX34" s="64">
        <v>1</v>
      </c>
      <c r="DY34" s="17">
        <v>0.2</v>
      </c>
      <c r="DZ34" s="20">
        <f t="shared" si="37"/>
        <v>0.2</v>
      </c>
      <c r="EA34" s="17" t="s">
        <v>206</v>
      </c>
      <c r="EB34" s="20">
        <f t="shared" si="63"/>
        <v>1.24</v>
      </c>
      <c r="EC34" s="99">
        <v>7</v>
      </c>
      <c r="ED34" s="99">
        <v>24</v>
      </c>
      <c r="EE34" s="99"/>
      <c r="EF34" s="17" t="s">
        <v>205</v>
      </c>
      <c r="EG34" s="17">
        <v>0.4</v>
      </c>
      <c r="EH34" s="17">
        <v>0.1</v>
      </c>
      <c r="EI34" s="20">
        <f>EG34*EH34</f>
        <v>4.0000000000000008E-2</v>
      </c>
      <c r="EJ34" s="17">
        <v>1</v>
      </c>
      <c r="EK34" s="20">
        <f t="shared" si="39"/>
        <v>0.04</v>
      </c>
      <c r="EL34" s="101"/>
      <c r="EM34" s="101">
        <v>1</v>
      </c>
      <c r="EN34" s="101"/>
      <c r="EO34" s="55" t="s">
        <v>284</v>
      </c>
      <c r="EP34" s="16" t="s">
        <v>194</v>
      </c>
      <c r="EQ34" s="19">
        <v>1.6</v>
      </c>
      <c r="ER34" s="17">
        <v>0.2</v>
      </c>
      <c r="ES34" s="20">
        <f t="shared" si="40"/>
        <v>0.32000000000000006</v>
      </c>
      <c r="ET34" s="16" t="s">
        <v>206</v>
      </c>
      <c r="EU34" s="27">
        <f t="shared" si="41"/>
        <v>1.48</v>
      </c>
      <c r="EV34" s="101">
        <v>19</v>
      </c>
      <c r="EW34" s="101">
        <v>16</v>
      </c>
      <c r="EX34" s="101">
        <v>2</v>
      </c>
      <c r="EY34" s="53"/>
      <c r="EZ34" s="53"/>
      <c r="FA34" s="53"/>
      <c r="FB34" s="53"/>
      <c r="FC34" s="53"/>
      <c r="FD34" s="53"/>
      <c r="FE34" s="53"/>
      <c r="FF34" s="53"/>
      <c r="FG34" s="53"/>
      <c r="FH34" s="16" t="s">
        <v>207</v>
      </c>
      <c r="FI34" s="19">
        <v>2</v>
      </c>
      <c r="FJ34" s="17">
        <v>0.1</v>
      </c>
      <c r="FK34" s="20">
        <f>FI34*FJ34</f>
        <v>0.2</v>
      </c>
      <c r="FL34" s="16">
        <v>1</v>
      </c>
      <c r="FM34" s="27">
        <f t="shared" si="43"/>
        <v>0.16</v>
      </c>
      <c r="FN34" s="100">
        <v>4</v>
      </c>
      <c r="FO34" s="100"/>
      <c r="FP34" s="100"/>
      <c r="FQ34" s="53"/>
      <c r="FR34" s="53"/>
      <c r="FS34" s="53"/>
      <c r="FT34" s="53"/>
      <c r="FU34" s="53"/>
      <c r="FV34" s="17"/>
      <c r="FW34" s="53"/>
      <c r="FX34" s="53"/>
      <c r="FY34" s="53"/>
      <c r="FZ34" s="55" t="s">
        <v>284</v>
      </c>
      <c r="GA34" s="53"/>
      <c r="GB34" s="53"/>
      <c r="GC34" s="53"/>
      <c r="GD34" s="53"/>
      <c r="GE34" s="53"/>
      <c r="GF34" s="20">
        <f>(GG34+GH34+GI34)/I34*100</f>
        <v>0.04</v>
      </c>
      <c r="GG34" s="17"/>
      <c r="GH34" s="18"/>
      <c r="GI34" s="17">
        <v>1</v>
      </c>
      <c r="GJ34" s="17" t="s">
        <v>205</v>
      </c>
      <c r="GK34" s="19">
        <v>1</v>
      </c>
      <c r="GL34" s="19">
        <v>0.1</v>
      </c>
      <c r="GM34" s="20">
        <f t="shared" si="44"/>
        <v>0.1</v>
      </c>
      <c r="GN34" s="17" t="s">
        <v>206</v>
      </c>
      <c r="GO34" s="20">
        <f t="shared" si="45"/>
        <v>0.48</v>
      </c>
      <c r="GP34" s="101">
        <v>5</v>
      </c>
      <c r="GQ34" s="101">
        <v>3</v>
      </c>
      <c r="GR34" s="101">
        <v>4</v>
      </c>
      <c r="GS34" s="17" t="s">
        <v>205</v>
      </c>
      <c r="GT34" s="19">
        <v>3</v>
      </c>
      <c r="GU34" s="19">
        <v>0.1</v>
      </c>
      <c r="GV34" s="20">
        <f>GT34*GU34</f>
        <v>0.30000000000000004</v>
      </c>
      <c r="GW34" s="17" t="s">
        <v>206</v>
      </c>
      <c r="GX34" s="20">
        <f t="shared" si="46"/>
        <v>0.32</v>
      </c>
      <c r="GY34" s="101">
        <v>2</v>
      </c>
      <c r="GZ34" s="101">
        <v>4</v>
      </c>
      <c r="HA34" s="101">
        <v>2</v>
      </c>
      <c r="HB34" s="53" t="s">
        <v>194</v>
      </c>
      <c r="HC34" s="19">
        <v>4</v>
      </c>
      <c r="HD34" s="19">
        <v>0.2</v>
      </c>
      <c r="HE34" s="20">
        <f>HC34*HD34</f>
        <v>0.8</v>
      </c>
      <c r="HF34" s="17" t="s">
        <v>206</v>
      </c>
      <c r="HG34" s="20">
        <f t="shared" si="48"/>
        <v>2.52</v>
      </c>
      <c r="HH34" s="99">
        <v>31</v>
      </c>
      <c r="HI34" s="99">
        <v>22</v>
      </c>
      <c r="HJ34" s="99">
        <v>10</v>
      </c>
      <c r="HK34" s="55" t="s">
        <v>284</v>
      </c>
      <c r="HL34" s="53" t="s">
        <v>208</v>
      </c>
      <c r="HM34" s="53" t="s">
        <v>208</v>
      </c>
      <c r="HN34" s="53" t="s">
        <v>208</v>
      </c>
      <c r="HO34" s="53" t="s">
        <v>208</v>
      </c>
      <c r="HP34" s="53" t="s">
        <v>208</v>
      </c>
      <c r="HQ34" s="20"/>
      <c r="HR34" s="53"/>
      <c r="HS34" s="53"/>
      <c r="HT34" s="53"/>
      <c r="HU34" s="53"/>
      <c r="HV34" s="53"/>
      <c r="HW34" s="53"/>
      <c r="HX34" s="53"/>
      <c r="HY34" s="53"/>
      <c r="HZ34" s="20"/>
      <c r="IA34" s="53"/>
      <c r="IB34" s="53"/>
      <c r="IC34" s="53"/>
      <c r="ID34" s="53" t="s">
        <v>208</v>
      </c>
      <c r="IE34" s="19" t="s">
        <v>208</v>
      </c>
      <c r="IF34" s="53" t="s">
        <v>208</v>
      </c>
      <c r="IG34" s="53" t="s">
        <v>208</v>
      </c>
      <c r="IH34" s="53" t="s">
        <v>208</v>
      </c>
      <c r="II34" s="20"/>
      <c r="IJ34" s="17"/>
      <c r="IK34" s="18"/>
      <c r="IL34" s="17"/>
      <c r="IM34" s="53"/>
      <c r="IN34" s="53"/>
      <c r="IO34" s="53"/>
      <c r="IP34" s="53"/>
      <c r="IQ34" s="53"/>
      <c r="IR34" s="17"/>
      <c r="IS34" s="53"/>
      <c r="IT34" s="53"/>
      <c r="IU34" s="53"/>
      <c r="IV34" s="55" t="s">
        <v>284</v>
      </c>
      <c r="IW34" s="53"/>
      <c r="IX34" s="53"/>
      <c r="IY34" s="53"/>
      <c r="IZ34" s="53"/>
      <c r="JA34" s="53"/>
      <c r="JB34" s="53"/>
      <c r="JC34" s="17" t="s">
        <v>207</v>
      </c>
      <c r="JD34" s="64">
        <v>0.5</v>
      </c>
      <c r="JE34" s="20">
        <v>0.1</v>
      </c>
      <c r="JF34" s="20">
        <f>JD34*JE34</f>
        <v>0.05</v>
      </c>
      <c r="JG34" s="16">
        <v>1</v>
      </c>
      <c r="JH34" s="20">
        <f>(JI34+JJ34+JK34)/I34*100</f>
        <v>0.04</v>
      </c>
      <c r="JI34" s="100"/>
      <c r="JJ34" s="100"/>
      <c r="JK34" s="100">
        <v>1</v>
      </c>
      <c r="JL34" s="53"/>
      <c r="JM34" s="53"/>
      <c r="JN34" s="53"/>
      <c r="JO34" s="53"/>
      <c r="JP34" s="53"/>
      <c r="JQ34" s="53"/>
      <c r="JR34" s="53"/>
      <c r="JS34" s="53"/>
      <c r="JT34" s="53"/>
      <c r="JU34" s="17" t="s">
        <v>205</v>
      </c>
      <c r="JV34" s="19">
        <v>3</v>
      </c>
      <c r="JW34" s="19">
        <v>0.2</v>
      </c>
      <c r="JX34" s="20">
        <f t="shared" si="50"/>
        <v>0.60000000000000009</v>
      </c>
      <c r="JY34" s="16" t="s">
        <v>206</v>
      </c>
      <c r="JZ34" s="20">
        <f t="shared" si="51"/>
        <v>1.48</v>
      </c>
      <c r="KA34" s="101">
        <v>1</v>
      </c>
      <c r="KB34" s="101">
        <v>25</v>
      </c>
      <c r="KC34" s="101">
        <v>11</v>
      </c>
      <c r="KD34" s="55" t="s">
        <v>284</v>
      </c>
      <c r="KE34" s="61" t="s">
        <v>194</v>
      </c>
      <c r="KF34" s="19">
        <v>1</v>
      </c>
      <c r="KG34" s="19">
        <v>0.2</v>
      </c>
      <c r="KH34" s="20">
        <f t="shared" si="61"/>
        <v>0.2</v>
      </c>
      <c r="KI34" s="17" t="s">
        <v>206</v>
      </c>
      <c r="KJ34" s="20">
        <f t="shared" si="52"/>
        <v>0.04</v>
      </c>
      <c r="KK34" s="100"/>
      <c r="KL34" s="100"/>
      <c r="KM34" s="100">
        <v>1</v>
      </c>
      <c r="KN34" s="53"/>
      <c r="KO34" s="53"/>
      <c r="KP34" s="53"/>
      <c r="KQ34" s="53"/>
      <c r="KR34" s="53"/>
      <c r="KS34" s="20"/>
      <c r="KT34" s="53"/>
      <c r="KU34" s="53"/>
      <c r="KV34" s="53"/>
      <c r="KW34" s="53"/>
      <c r="KX34" s="53"/>
      <c r="KY34" s="53"/>
      <c r="KZ34" s="53"/>
      <c r="LA34" s="53"/>
      <c r="LB34" s="20"/>
      <c r="LC34" s="53"/>
      <c r="LD34" s="53"/>
      <c r="LE34" s="53"/>
      <c r="LF34" s="61" t="s">
        <v>205</v>
      </c>
      <c r="LG34" s="19">
        <v>1</v>
      </c>
      <c r="LH34" s="19">
        <v>0.2</v>
      </c>
      <c r="LI34" s="20">
        <f t="shared" si="62"/>
        <v>0.2</v>
      </c>
      <c r="LJ34" s="16" t="s">
        <v>206</v>
      </c>
      <c r="LK34" s="20">
        <f t="shared" si="53"/>
        <v>0.16</v>
      </c>
      <c r="LL34" s="100"/>
      <c r="LM34" s="100"/>
      <c r="LN34" s="100">
        <v>4</v>
      </c>
      <c r="LO34" s="55" t="s">
        <v>284</v>
      </c>
      <c r="LP34" s="53"/>
      <c r="LQ34" s="53"/>
      <c r="LR34" s="53"/>
      <c r="LS34" s="17" t="s">
        <v>205</v>
      </c>
      <c r="LT34" s="17">
        <v>0.5</v>
      </c>
      <c r="LU34" s="17"/>
      <c r="LV34" s="17"/>
      <c r="LW34" s="17">
        <v>1</v>
      </c>
      <c r="LX34" s="20">
        <f>(LY34+LZ34+MA34)/I34*100</f>
        <v>0</v>
      </c>
      <c r="LY34" s="25"/>
      <c r="LZ34" s="26"/>
      <c r="MA34" s="25"/>
      <c r="MB34" s="53"/>
      <c r="MC34" s="53"/>
      <c r="MD34" s="53"/>
      <c r="ME34" s="53"/>
      <c r="MF34" s="53"/>
      <c r="MG34" s="53"/>
      <c r="MH34" s="17" t="s">
        <v>205</v>
      </c>
      <c r="MI34" s="19">
        <v>3</v>
      </c>
      <c r="MJ34" s="19">
        <v>0.1</v>
      </c>
      <c r="MK34" s="20">
        <f>MI34*MJ34</f>
        <v>0.30000000000000004</v>
      </c>
      <c r="ML34" s="16" t="s">
        <v>206</v>
      </c>
      <c r="MM34" s="20">
        <f t="shared" si="55"/>
        <v>0.04</v>
      </c>
      <c r="MN34" s="103"/>
      <c r="MO34" s="103">
        <v>1</v>
      </c>
      <c r="MP34" s="103"/>
      <c r="MQ34" s="53"/>
      <c r="MR34" s="53"/>
      <c r="MS34" s="53"/>
      <c r="MT34" s="55" t="s">
        <v>284</v>
      </c>
      <c r="MU34" s="17">
        <v>2</v>
      </c>
      <c r="MV34" s="17">
        <v>2</v>
      </c>
      <c r="MW34" s="17"/>
      <c r="MX34" s="17"/>
      <c r="MY34" s="17">
        <v>6</v>
      </c>
      <c r="MZ34" s="17">
        <v>5</v>
      </c>
      <c r="NA34" s="17">
        <v>2</v>
      </c>
      <c r="NB34" s="17"/>
      <c r="NC34" s="47">
        <f t="shared" si="56"/>
        <v>0.79411764705882348</v>
      </c>
      <c r="ND34" s="119" t="s">
        <v>219</v>
      </c>
      <c r="NE34" s="34">
        <f t="shared" si="57"/>
        <v>4</v>
      </c>
      <c r="NF34" s="16">
        <f t="shared" si="58"/>
        <v>13</v>
      </c>
      <c r="NG34" s="16">
        <f>NE34+NF34</f>
        <v>17</v>
      </c>
      <c r="NH34" s="72">
        <v>3</v>
      </c>
      <c r="NI34" s="36">
        <f t="shared" si="60"/>
        <v>0.17647058823529413</v>
      </c>
      <c r="NJ34" s="68"/>
      <c r="NK34" s="37"/>
      <c r="NL34" s="37"/>
      <c r="NM34" s="37"/>
      <c r="NN34" s="37"/>
      <c r="NO34" s="37"/>
      <c r="NP34" s="37"/>
      <c r="NQ34" s="37"/>
      <c r="NR34" s="37"/>
      <c r="NS34" s="37"/>
      <c r="NT34" s="37"/>
      <c r="NU34" s="37"/>
      <c r="NV34" s="37"/>
      <c r="NW34" s="37"/>
      <c r="NX34" s="37"/>
      <c r="NY34" s="37"/>
      <c r="NZ34" s="37"/>
      <c r="OA34" s="37"/>
      <c r="OB34" s="37"/>
      <c r="OC34" s="73"/>
      <c r="OD34" s="73"/>
      <c r="OE34" s="82"/>
      <c r="OF34" s="73"/>
      <c r="OG34" s="73"/>
      <c r="OH34" s="82"/>
      <c r="OI34" s="82"/>
      <c r="OJ34" s="82"/>
      <c r="OK34" s="82"/>
      <c r="OL34" s="82"/>
      <c r="OM34" s="82"/>
      <c r="ON34" s="82"/>
      <c r="OO34" s="82"/>
      <c r="OP34" s="82"/>
      <c r="OQ34" s="82"/>
      <c r="OR34" s="82"/>
      <c r="OS34" s="57"/>
      <c r="OT34" s="56"/>
      <c r="OU34" s="56"/>
      <c r="OV34" s="56"/>
      <c r="OW34" s="42"/>
      <c r="OX34" s="37"/>
      <c r="OY34" s="37"/>
      <c r="OZ34" s="37"/>
      <c r="PA34" s="37"/>
      <c r="PB34" s="42"/>
      <c r="PC34" s="42"/>
      <c r="PD34" s="42"/>
      <c r="PE34" s="42"/>
      <c r="PF34" s="42"/>
      <c r="PG34" s="42"/>
      <c r="PH34" s="37"/>
      <c r="PI34" s="42"/>
      <c r="PJ34" s="42"/>
      <c r="PK34" s="42"/>
      <c r="PL34" s="42"/>
      <c r="PM34" s="37"/>
      <c r="PN34" s="42"/>
      <c r="PO34" s="42"/>
      <c r="PP34" s="42"/>
      <c r="PQ34" s="42"/>
      <c r="PR34" s="42"/>
      <c r="PS34" s="42"/>
      <c r="PT34" s="37"/>
      <c r="PU34" s="42"/>
      <c r="PV34" s="42"/>
      <c r="PW34" s="74"/>
      <c r="PX34" s="37"/>
      <c r="PY34" s="37"/>
      <c r="PZ34" s="37"/>
      <c r="QA34" s="42"/>
      <c r="QB34" s="42"/>
      <c r="QC34" s="70"/>
      <c r="QD34" s="70"/>
      <c r="QE34" s="70"/>
      <c r="QF34" s="83"/>
      <c r="QG34" s="42"/>
      <c r="QH34" s="42"/>
      <c r="QI34" s="42"/>
      <c r="QJ34" s="37"/>
      <c r="QK34" s="74"/>
      <c r="QL34" s="56"/>
      <c r="QM34" s="56"/>
      <c r="QN34" s="56"/>
      <c r="QO34" s="56"/>
      <c r="QP34" s="56"/>
      <c r="QQ34" s="56"/>
      <c r="QR34" s="56"/>
      <c r="QS34" s="56"/>
      <c r="QT34" s="56"/>
      <c r="QU34" s="56"/>
      <c r="QV34" s="56"/>
      <c r="QW34" s="56"/>
      <c r="QX34" s="56"/>
      <c r="QY34" s="56"/>
      <c r="QZ34" s="56"/>
      <c r="RA34" s="56"/>
      <c r="RB34" s="56"/>
      <c r="RC34" s="56"/>
      <c r="RD34" s="56"/>
      <c r="RE34" s="56"/>
      <c r="RF34" s="56"/>
      <c r="RG34" s="56"/>
      <c r="RH34" s="56"/>
      <c r="RI34" s="56"/>
      <c r="RJ34" s="56"/>
      <c r="RK34" s="56"/>
      <c r="RL34" s="56"/>
      <c r="RM34" s="56"/>
      <c r="RN34" s="56"/>
      <c r="RO34" s="56"/>
      <c r="RP34" s="56"/>
      <c r="RQ34" s="56"/>
      <c r="RR34" s="56"/>
      <c r="RS34" s="56"/>
      <c r="RT34" s="56"/>
      <c r="RU34" s="56"/>
      <c r="RV34" s="56"/>
      <c r="RW34" s="56"/>
      <c r="RX34" s="56"/>
      <c r="RY34" s="56"/>
      <c r="RZ34" s="56"/>
      <c r="SA34" s="56"/>
      <c r="SB34" s="56"/>
      <c r="SC34" s="56"/>
      <c r="SD34" s="58"/>
      <c r="SE34" s="58"/>
      <c r="SF34" s="79"/>
      <c r="SG34" s="79"/>
      <c r="SH34" s="141"/>
      <c r="SI34" s="60"/>
      <c r="SJ34" s="20"/>
      <c r="SK34" s="16"/>
      <c r="SL34" s="16"/>
      <c r="SM34" s="17"/>
      <c r="SN34" s="17"/>
      <c r="SO34" s="17"/>
      <c r="SP34" s="17"/>
      <c r="SQ34" s="17"/>
      <c r="SR34" s="17"/>
    </row>
    <row r="35" spans="1:512" ht="12.75" x14ac:dyDescent="0.2">
      <c r="A35" s="113" t="s">
        <v>241</v>
      </c>
      <c r="B35" s="13" t="s">
        <v>253</v>
      </c>
      <c r="C35" s="55" t="s">
        <v>269</v>
      </c>
      <c r="D35" s="17"/>
      <c r="E35" s="37" t="s">
        <v>291</v>
      </c>
      <c r="F35" s="66" t="s">
        <v>292</v>
      </c>
      <c r="G35" s="95">
        <v>44405</v>
      </c>
      <c r="H35" s="57">
        <v>68</v>
      </c>
      <c r="I35" s="57">
        <v>2700</v>
      </c>
      <c r="J35" s="57">
        <v>90</v>
      </c>
      <c r="K35" s="53">
        <v>12</v>
      </c>
      <c r="L35" s="53">
        <v>8</v>
      </c>
      <c r="M35" s="53" t="s">
        <v>207</v>
      </c>
      <c r="N35" s="53">
        <v>12</v>
      </c>
      <c r="O35" s="64">
        <v>0.2</v>
      </c>
      <c r="P35" s="16">
        <f>N35*O35</f>
        <v>2.4000000000000004</v>
      </c>
      <c r="Q35" s="16">
        <v>1</v>
      </c>
      <c r="R35" s="27">
        <f>(S35+T35+U35)/L35*100</f>
        <v>100</v>
      </c>
      <c r="S35" s="101">
        <v>1</v>
      </c>
      <c r="T35" s="101">
        <v>2</v>
      </c>
      <c r="U35" s="101">
        <v>5</v>
      </c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5" t="s">
        <v>269</v>
      </c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17" t="s">
        <v>205</v>
      </c>
      <c r="AT35" s="64">
        <v>2</v>
      </c>
      <c r="AU35" s="19"/>
      <c r="AV35" s="20"/>
      <c r="AW35" s="17" t="s">
        <v>206</v>
      </c>
      <c r="AX35" s="20">
        <f t="shared" si="31"/>
        <v>0</v>
      </c>
      <c r="AY35" s="102"/>
      <c r="AZ35" s="102"/>
      <c r="BA35" s="102"/>
      <c r="BB35" s="17"/>
      <c r="BC35" s="17" t="s">
        <v>207</v>
      </c>
      <c r="BD35" s="20">
        <v>1.25</v>
      </c>
      <c r="BE35" s="19"/>
      <c r="BF35" s="20"/>
      <c r="BG35" s="17">
        <v>1</v>
      </c>
      <c r="BH35" s="20">
        <f t="shared" si="32"/>
        <v>0</v>
      </c>
      <c r="BI35" s="98"/>
      <c r="BJ35" s="98"/>
      <c r="BK35" s="98"/>
      <c r="BL35" s="53"/>
      <c r="BM35" s="53"/>
      <c r="BN35" s="53"/>
      <c r="BO35" s="53"/>
      <c r="BP35" s="55" t="s">
        <v>269</v>
      </c>
      <c r="BQ35" s="53" t="s">
        <v>208</v>
      </c>
      <c r="BR35" s="27" t="s">
        <v>208</v>
      </c>
      <c r="BS35" s="53" t="s">
        <v>208</v>
      </c>
      <c r="BT35" s="53" t="s">
        <v>208</v>
      </c>
      <c r="BU35" s="53" t="s">
        <v>208</v>
      </c>
      <c r="BV35" s="27"/>
      <c r="BW35" s="53"/>
      <c r="BX35" s="53"/>
      <c r="BY35" s="53"/>
      <c r="BZ35" s="53"/>
      <c r="CA35" s="53"/>
      <c r="CB35" s="53"/>
      <c r="CC35" s="53"/>
      <c r="CD35" s="53"/>
      <c r="CE35" s="17"/>
      <c r="CF35" s="53"/>
      <c r="CG35" s="53"/>
      <c r="CH35" s="53"/>
      <c r="CI35" s="53" t="s">
        <v>208</v>
      </c>
      <c r="CJ35" s="53" t="s">
        <v>208</v>
      </c>
      <c r="CK35" s="53" t="s">
        <v>208</v>
      </c>
      <c r="CL35" s="53" t="s">
        <v>208</v>
      </c>
      <c r="CM35" s="53" t="s">
        <v>208</v>
      </c>
      <c r="CN35" s="53"/>
      <c r="CO35" s="53"/>
      <c r="CP35" s="53"/>
      <c r="CQ35" s="53"/>
      <c r="CR35" s="17" t="s">
        <v>205</v>
      </c>
      <c r="CS35" s="19">
        <v>0.8</v>
      </c>
      <c r="CT35" s="17">
        <v>0.3</v>
      </c>
      <c r="CU35" s="27">
        <f>CS35*CT35</f>
        <v>0.24</v>
      </c>
      <c r="CV35" s="17" t="s">
        <v>206</v>
      </c>
      <c r="CW35" s="27">
        <f t="shared" si="34"/>
        <v>3.7037037037037035E-2</v>
      </c>
      <c r="CX35" s="100"/>
      <c r="CY35" s="100"/>
      <c r="CZ35" s="100">
        <v>1</v>
      </c>
      <c r="DA35" s="55" t="s">
        <v>269</v>
      </c>
      <c r="DB35" s="53"/>
      <c r="DC35" s="53"/>
      <c r="DD35" s="53"/>
      <c r="DE35" s="17" t="s">
        <v>205</v>
      </c>
      <c r="DF35" s="19">
        <v>2.5</v>
      </c>
      <c r="DG35" s="17">
        <v>0.2</v>
      </c>
      <c r="DH35" s="20">
        <f t="shared" si="35"/>
        <v>0.5</v>
      </c>
      <c r="DI35" s="16" t="s">
        <v>206</v>
      </c>
      <c r="DJ35" s="20">
        <f t="shared" si="36"/>
        <v>15.814814814814815</v>
      </c>
      <c r="DK35" s="101">
        <v>378</v>
      </c>
      <c r="DL35" s="101">
        <v>9</v>
      </c>
      <c r="DM35" s="101">
        <v>40</v>
      </c>
      <c r="DN35" s="53"/>
      <c r="DO35" s="53"/>
      <c r="DP35" s="53"/>
      <c r="DQ35" s="53"/>
      <c r="DR35" s="53"/>
      <c r="DS35" s="27"/>
      <c r="DT35" s="53"/>
      <c r="DU35" s="53"/>
      <c r="DV35" s="53"/>
      <c r="DW35" s="17" t="s">
        <v>194</v>
      </c>
      <c r="DX35" s="64">
        <v>1</v>
      </c>
      <c r="DY35" s="17">
        <v>0.2</v>
      </c>
      <c r="DZ35" s="20">
        <f t="shared" si="37"/>
        <v>0.2</v>
      </c>
      <c r="EA35" s="17" t="s">
        <v>206</v>
      </c>
      <c r="EB35" s="20">
        <f t="shared" si="63"/>
        <v>1.1481481481481481</v>
      </c>
      <c r="EC35" s="99">
        <v>26</v>
      </c>
      <c r="ED35" s="99">
        <v>5</v>
      </c>
      <c r="EE35" s="99"/>
      <c r="EF35" s="17" t="s">
        <v>205</v>
      </c>
      <c r="EG35" s="17">
        <v>0.4</v>
      </c>
      <c r="EH35" s="17"/>
      <c r="EI35" s="17"/>
      <c r="EJ35" s="17">
        <v>1</v>
      </c>
      <c r="EK35" s="20">
        <f t="shared" si="39"/>
        <v>0</v>
      </c>
      <c r="EL35" s="25"/>
      <c r="EM35" s="26"/>
      <c r="EN35" s="25"/>
      <c r="EO35" s="55" t="s">
        <v>269</v>
      </c>
      <c r="EP35" s="16" t="s">
        <v>194</v>
      </c>
      <c r="EQ35" s="19">
        <v>1.6</v>
      </c>
      <c r="ER35" s="17">
        <v>0.2</v>
      </c>
      <c r="ES35" s="20">
        <f t="shared" si="40"/>
        <v>0.32000000000000006</v>
      </c>
      <c r="ET35" s="16" t="s">
        <v>206</v>
      </c>
      <c r="EU35" s="27">
        <f t="shared" si="41"/>
        <v>0.66666666666666674</v>
      </c>
      <c r="EV35" s="101">
        <v>5</v>
      </c>
      <c r="EW35" s="101">
        <v>6</v>
      </c>
      <c r="EX35" s="101">
        <v>7</v>
      </c>
      <c r="EY35" s="53"/>
      <c r="EZ35" s="53"/>
      <c r="FA35" s="53"/>
      <c r="FB35" s="53"/>
      <c r="FC35" s="53"/>
      <c r="FD35" s="53"/>
      <c r="FE35" s="53"/>
      <c r="FF35" s="53"/>
      <c r="FG35" s="53"/>
      <c r="FH35" s="16" t="s">
        <v>207</v>
      </c>
      <c r="FI35" s="19">
        <v>2</v>
      </c>
      <c r="FJ35" s="17">
        <v>0.1</v>
      </c>
      <c r="FK35" s="20">
        <f>FI35*FJ35</f>
        <v>0.2</v>
      </c>
      <c r="FL35" s="16">
        <v>1</v>
      </c>
      <c r="FM35" s="27">
        <f t="shared" si="43"/>
        <v>0.1851851851851852</v>
      </c>
      <c r="FN35" s="100">
        <v>5</v>
      </c>
      <c r="FO35" s="100"/>
      <c r="FP35" s="100"/>
      <c r="FQ35" s="53"/>
      <c r="FR35" s="53"/>
      <c r="FS35" s="53"/>
      <c r="FT35" s="53"/>
      <c r="FU35" s="53"/>
      <c r="FV35" s="17"/>
      <c r="FW35" s="53"/>
      <c r="FX35" s="53"/>
      <c r="FY35" s="53"/>
      <c r="FZ35" s="55" t="s">
        <v>269</v>
      </c>
      <c r="GA35" s="53"/>
      <c r="GB35" s="53"/>
      <c r="GC35" s="53"/>
      <c r="GD35" s="53"/>
      <c r="GE35" s="53"/>
      <c r="GF35" s="20"/>
      <c r="GG35" s="53"/>
      <c r="GH35" s="53"/>
      <c r="GI35" s="53"/>
      <c r="GJ35" s="17" t="s">
        <v>205</v>
      </c>
      <c r="GK35" s="19">
        <v>1</v>
      </c>
      <c r="GL35" s="19">
        <v>0.3</v>
      </c>
      <c r="GM35" s="20">
        <f t="shared" si="44"/>
        <v>0.3</v>
      </c>
      <c r="GN35" s="17" t="s">
        <v>206</v>
      </c>
      <c r="GO35" s="20">
        <f t="shared" si="45"/>
        <v>0.92592592592592582</v>
      </c>
      <c r="GP35" s="101">
        <v>3</v>
      </c>
      <c r="GQ35" s="101">
        <v>11</v>
      </c>
      <c r="GR35" s="101">
        <v>11</v>
      </c>
      <c r="GS35" s="17" t="s">
        <v>205</v>
      </c>
      <c r="GT35" s="19">
        <v>3</v>
      </c>
      <c r="GU35" s="19">
        <v>0.1</v>
      </c>
      <c r="GV35" s="20">
        <f>GT35*GU35</f>
        <v>0.30000000000000004</v>
      </c>
      <c r="GW35" s="17" t="s">
        <v>206</v>
      </c>
      <c r="GX35" s="20">
        <f t="shared" si="46"/>
        <v>0.1851851851851852</v>
      </c>
      <c r="GY35" s="100"/>
      <c r="GZ35" s="100">
        <v>1</v>
      </c>
      <c r="HA35" s="100">
        <v>4</v>
      </c>
      <c r="HB35" s="102" t="s">
        <v>205</v>
      </c>
      <c r="HC35" s="19">
        <v>2</v>
      </c>
      <c r="HD35" s="19"/>
      <c r="HE35" s="20"/>
      <c r="HF35" s="17" t="s">
        <v>206</v>
      </c>
      <c r="HG35" s="20">
        <f t="shared" si="48"/>
        <v>0</v>
      </c>
      <c r="HH35" s="102"/>
      <c r="HI35" s="102"/>
      <c r="HJ35" s="102"/>
      <c r="HK35" s="55" t="s">
        <v>269</v>
      </c>
      <c r="HL35" s="17" t="s">
        <v>205</v>
      </c>
      <c r="HM35" s="19">
        <v>0.4</v>
      </c>
      <c r="HN35" s="19"/>
      <c r="HO35" s="20"/>
      <c r="HP35" s="17">
        <v>1</v>
      </c>
      <c r="HQ35" s="20">
        <f>(HR35+HS35+HT35)/I35*100</f>
        <v>0</v>
      </c>
      <c r="HR35" s="98"/>
      <c r="HS35" s="98"/>
      <c r="HT35" s="98"/>
      <c r="HU35" s="53"/>
      <c r="HV35" s="53"/>
      <c r="HW35" s="53"/>
      <c r="HX35" s="53"/>
      <c r="HY35" s="53"/>
      <c r="HZ35" s="20"/>
      <c r="IA35" s="53"/>
      <c r="IB35" s="53"/>
      <c r="IC35" s="53"/>
      <c r="ID35" s="53" t="s">
        <v>194</v>
      </c>
      <c r="IE35" s="19">
        <v>1</v>
      </c>
      <c r="IF35" s="53"/>
      <c r="IG35" s="53"/>
      <c r="IH35" s="53">
        <v>1</v>
      </c>
      <c r="II35" s="20">
        <f>(IJ35+IK35+IL35)/I35*100</f>
        <v>0</v>
      </c>
      <c r="IJ35" s="109"/>
      <c r="IK35" s="109"/>
      <c r="IL35" s="109"/>
      <c r="IM35" s="53"/>
      <c r="IN35" s="53"/>
      <c r="IO35" s="53"/>
      <c r="IP35" s="53"/>
      <c r="IQ35" s="53"/>
      <c r="IR35" s="20">
        <f>(IS35+IT35+IU35)/I35*100</f>
        <v>7.407407407407407E-2</v>
      </c>
      <c r="IS35" s="53">
        <v>2</v>
      </c>
      <c r="IT35" s="53"/>
      <c r="IU35" s="53"/>
      <c r="IV35" s="55" t="s">
        <v>269</v>
      </c>
      <c r="IW35" s="53"/>
      <c r="IX35" s="53"/>
      <c r="IY35" s="53"/>
      <c r="IZ35" s="53"/>
      <c r="JA35" s="53"/>
      <c r="JB35" s="53"/>
      <c r="JC35" s="17" t="s">
        <v>205</v>
      </c>
      <c r="JD35" s="64">
        <v>1</v>
      </c>
      <c r="JE35" s="19"/>
      <c r="JF35" s="20"/>
      <c r="JG35" s="17" t="s">
        <v>206</v>
      </c>
      <c r="JH35" s="20">
        <f>(JI35+JJ35+JK35)/I35*100</f>
        <v>0</v>
      </c>
      <c r="JI35" s="98"/>
      <c r="JJ35" s="98"/>
      <c r="JK35" s="98"/>
      <c r="JL35" s="53"/>
      <c r="JM35" s="53"/>
      <c r="JN35" s="53"/>
      <c r="JO35" s="53"/>
      <c r="JP35" s="53"/>
      <c r="JQ35" s="53"/>
      <c r="JR35" s="53"/>
      <c r="JS35" s="53"/>
      <c r="JT35" s="53"/>
      <c r="JU35" s="17" t="s">
        <v>205</v>
      </c>
      <c r="JV35" s="19">
        <v>3</v>
      </c>
      <c r="JW35" s="19">
        <v>0.2</v>
      </c>
      <c r="JX35" s="20">
        <f t="shared" si="50"/>
        <v>0.60000000000000009</v>
      </c>
      <c r="JY35" s="16" t="s">
        <v>206</v>
      </c>
      <c r="JZ35" s="20">
        <f t="shared" si="51"/>
        <v>1.7037037037037037</v>
      </c>
      <c r="KA35" s="101">
        <v>6</v>
      </c>
      <c r="KB35" s="101">
        <v>28</v>
      </c>
      <c r="KC35" s="101">
        <v>12</v>
      </c>
      <c r="KD35" s="55" t="s">
        <v>269</v>
      </c>
      <c r="KE35" s="61" t="s">
        <v>194</v>
      </c>
      <c r="KF35" s="19">
        <v>1</v>
      </c>
      <c r="KG35" s="19"/>
      <c r="KH35" s="20"/>
      <c r="KI35" s="17" t="s">
        <v>206</v>
      </c>
      <c r="KJ35" s="20">
        <f t="shared" si="52"/>
        <v>0</v>
      </c>
      <c r="KK35" s="98"/>
      <c r="KL35" s="98"/>
      <c r="KM35" s="98"/>
      <c r="KN35" s="61" t="s">
        <v>207</v>
      </c>
      <c r="KO35" s="19">
        <v>0.5</v>
      </c>
      <c r="KP35" s="19">
        <v>0.1</v>
      </c>
      <c r="KQ35" s="20">
        <f>KO35*KP35</f>
        <v>0.05</v>
      </c>
      <c r="KR35" s="17">
        <v>1</v>
      </c>
      <c r="KS35" s="20">
        <f>(KT35+KU35+KV35)/I35*100</f>
        <v>0.1851851851851852</v>
      </c>
      <c r="KT35" s="101">
        <v>5</v>
      </c>
      <c r="KU35" s="101"/>
      <c r="KV35" s="101"/>
      <c r="KW35" s="17" t="s">
        <v>207</v>
      </c>
      <c r="KX35" s="19">
        <v>1</v>
      </c>
      <c r="KY35" s="19"/>
      <c r="KZ35" s="20"/>
      <c r="LA35" s="16">
        <v>1</v>
      </c>
      <c r="LB35" s="20">
        <f>(LC35+LD35+LE35)/I35*100</f>
        <v>0</v>
      </c>
      <c r="LC35" s="25"/>
      <c r="LD35" s="26"/>
      <c r="LE35" s="25"/>
      <c r="LF35" s="61" t="s">
        <v>205</v>
      </c>
      <c r="LG35" s="19">
        <v>1</v>
      </c>
      <c r="LH35" s="19">
        <v>0.3</v>
      </c>
      <c r="LI35" s="20">
        <f t="shared" si="62"/>
        <v>0.3</v>
      </c>
      <c r="LJ35" s="16" t="s">
        <v>206</v>
      </c>
      <c r="LK35" s="20">
        <f t="shared" si="53"/>
        <v>1</v>
      </c>
      <c r="LL35" s="101"/>
      <c r="LM35" s="101">
        <v>15</v>
      </c>
      <c r="LN35" s="101">
        <v>12</v>
      </c>
      <c r="LO35" s="55" t="s">
        <v>269</v>
      </c>
      <c r="LP35" s="53"/>
      <c r="LQ35" s="53"/>
      <c r="LR35" s="53"/>
      <c r="LS35" s="17" t="s">
        <v>205</v>
      </c>
      <c r="LT35" s="17">
        <v>0.5</v>
      </c>
      <c r="LU35" s="17"/>
      <c r="LV35" s="17"/>
      <c r="LW35" s="17">
        <v>1</v>
      </c>
      <c r="LX35" s="20">
        <f>(LY35+LZ35+MA35)/I35*100</f>
        <v>0</v>
      </c>
      <c r="LY35" s="25"/>
      <c r="LZ35" s="26"/>
      <c r="MA35" s="25"/>
      <c r="MB35" s="53"/>
      <c r="MC35" s="53"/>
      <c r="MD35" s="53"/>
      <c r="ME35" s="53"/>
      <c r="MF35" s="53"/>
      <c r="MG35" s="53"/>
      <c r="MH35" s="17" t="s">
        <v>205</v>
      </c>
      <c r="MI35" s="19">
        <v>3</v>
      </c>
      <c r="MJ35" s="19"/>
      <c r="MK35" s="20"/>
      <c r="ML35" s="16" t="s">
        <v>206</v>
      </c>
      <c r="MM35" s="20">
        <f t="shared" si="55"/>
        <v>0</v>
      </c>
      <c r="MN35" s="102"/>
      <c r="MO35" s="102"/>
      <c r="MP35" s="102"/>
      <c r="MQ35" s="53"/>
      <c r="MR35" s="53"/>
      <c r="MS35" s="53"/>
      <c r="MT35" s="55" t="s">
        <v>269</v>
      </c>
      <c r="MU35" s="17">
        <v>1</v>
      </c>
      <c r="MV35" s="17"/>
      <c r="MW35" s="17">
        <v>4</v>
      </c>
      <c r="MX35" s="17"/>
      <c r="MY35" s="17">
        <v>7</v>
      </c>
      <c r="MZ35" s="17">
        <v>3</v>
      </c>
      <c r="NA35" s="17">
        <v>7</v>
      </c>
      <c r="NB35" s="17"/>
      <c r="NC35" s="31">
        <f t="shared" si="56"/>
        <v>0.13636363636363635</v>
      </c>
      <c r="ND35" s="116" t="s">
        <v>209</v>
      </c>
      <c r="NE35" s="34">
        <f t="shared" si="57"/>
        <v>5</v>
      </c>
      <c r="NF35" s="16">
        <f t="shared" si="58"/>
        <v>17</v>
      </c>
      <c r="NG35" s="16">
        <f>NE35+NF35</f>
        <v>22</v>
      </c>
      <c r="NH35" s="72">
        <v>2</v>
      </c>
      <c r="NI35" s="36">
        <f t="shared" si="60"/>
        <v>9.0909090909090912E-2</v>
      </c>
      <c r="NJ35" s="68"/>
      <c r="NK35" s="37"/>
      <c r="NL35" s="37"/>
      <c r="NM35" s="37"/>
      <c r="NN35" s="37"/>
      <c r="NO35" s="37"/>
      <c r="NP35" s="37"/>
      <c r="NQ35" s="37"/>
      <c r="NR35" s="37"/>
      <c r="NS35" s="37"/>
      <c r="NT35" s="37"/>
      <c r="NU35" s="37"/>
      <c r="NV35" s="37"/>
      <c r="NW35" s="37"/>
      <c r="NX35" s="37"/>
      <c r="NY35" s="37"/>
      <c r="NZ35" s="37"/>
      <c r="OA35" s="37"/>
      <c r="OB35" s="37"/>
      <c r="OC35" s="73"/>
      <c r="OD35" s="73"/>
      <c r="OE35" s="82"/>
      <c r="OF35" s="73"/>
      <c r="OG35" s="73"/>
      <c r="OH35" s="82"/>
      <c r="OI35" s="82"/>
      <c r="OJ35" s="82"/>
      <c r="OK35" s="82"/>
      <c r="OL35" s="82"/>
      <c r="OM35" s="82"/>
      <c r="ON35" s="82"/>
      <c r="OO35" s="82"/>
      <c r="OP35" s="82"/>
      <c r="OQ35" s="82"/>
      <c r="OR35" s="82"/>
      <c r="OS35" s="57"/>
      <c r="OT35" s="56"/>
      <c r="OU35" s="56"/>
      <c r="OV35" s="56"/>
      <c r="OW35" s="42"/>
      <c r="OX35" s="37"/>
      <c r="OY35" s="37"/>
      <c r="OZ35" s="37"/>
      <c r="PA35" s="37"/>
      <c r="PB35" s="42"/>
      <c r="PC35" s="42"/>
      <c r="PD35" s="42"/>
      <c r="PE35" s="42"/>
      <c r="PF35" s="42"/>
      <c r="PG35" s="42"/>
      <c r="PH35" s="37"/>
      <c r="PI35" s="42"/>
      <c r="PJ35" s="42"/>
      <c r="PK35" s="42"/>
      <c r="PL35" s="42"/>
      <c r="PM35" s="37"/>
      <c r="PN35" s="42"/>
      <c r="PO35" s="42"/>
      <c r="PP35" s="42"/>
      <c r="PQ35" s="42"/>
      <c r="PR35" s="42"/>
      <c r="PS35" s="42"/>
      <c r="PT35" s="37"/>
      <c r="PU35" s="42"/>
      <c r="PV35" s="42"/>
      <c r="PW35" s="74"/>
      <c r="PX35" s="37"/>
      <c r="PY35" s="37"/>
      <c r="PZ35" s="37"/>
      <c r="QA35" s="42"/>
      <c r="QB35" s="42"/>
      <c r="QC35" s="70"/>
      <c r="QD35" s="70"/>
      <c r="QE35" s="70"/>
      <c r="QF35" s="83"/>
      <c r="QG35" s="42"/>
      <c r="QH35" s="42"/>
      <c r="QI35" s="42"/>
      <c r="QJ35" s="37"/>
      <c r="QK35" s="74"/>
      <c r="QL35" s="56"/>
      <c r="QM35" s="56"/>
      <c r="QN35" s="56"/>
      <c r="QO35" s="56"/>
      <c r="QP35" s="56"/>
      <c r="QQ35" s="56"/>
      <c r="QR35" s="56"/>
      <c r="QS35" s="56"/>
      <c r="QT35" s="56"/>
      <c r="QU35" s="56"/>
      <c r="QV35" s="56"/>
      <c r="QW35" s="56"/>
      <c r="QX35" s="56"/>
      <c r="QY35" s="56"/>
      <c r="QZ35" s="56"/>
      <c r="RA35" s="56"/>
      <c r="RB35" s="56"/>
      <c r="RC35" s="56"/>
      <c r="RD35" s="56"/>
      <c r="RE35" s="56"/>
      <c r="RF35" s="56"/>
      <c r="RG35" s="56"/>
      <c r="RH35" s="56"/>
      <c r="RI35" s="56"/>
      <c r="RJ35" s="56"/>
      <c r="RK35" s="56"/>
      <c r="RL35" s="56"/>
      <c r="RM35" s="56"/>
      <c r="RN35" s="56"/>
      <c r="RO35" s="56"/>
      <c r="RP35" s="56"/>
      <c r="RQ35" s="56"/>
      <c r="RR35" s="56"/>
      <c r="RS35" s="56"/>
      <c r="RT35" s="56"/>
      <c r="RU35" s="56"/>
      <c r="RV35" s="56"/>
      <c r="RW35" s="56"/>
      <c r="RX35" s="56"/>
      <c r="RY35" s="56"/>
      <c r="RZ35" s="56"/>
      <c r="SA35" s="56"/>
      <c r="SB35" s="56"/>
      <c r="SC35" s="56"/>
      <c r="SD35" s="58"/>
      <c r="SE35" s="58"/>
      <c r="SF35" s="79"/>
      <c r="SG35" s="79"/>
      <c r="SH35" s="141"/>
      <c r="SI35" s="60"/>
      <c r="SJ35" s="20"/>
      <c r="SK35" s="16"/>
      <c r="SL35" s="16"/>
      <c r="SM35" s="17"/>
      <c r="SN35" s="17"/>
      <c r="SO35" s="17"/>
      <c r="SP35" s="17"/>
      <c r="SQ35" s="17"/>
      <c r="SR35" s="17"/>
    </row>
    <row r="36" spans="1:512" ht="12.75" x14ac:dyDescent="0.2">
      <c r="A36" s="114" t="s">
        <v>241</v>
      </c>
      <c r="B36" s="90" t="s">
        <v>253</v>
      </c>
      <c r="C36" s="78" t="s">
        <v>269</v>
      </c>
      <c r="D36" s="17"/>
      <c r="E36" s="37" t="s">
        <v>270</v>
      </c>
      <c r="F36" s="66" t="s">
        <v>271</v>
      </c>
      <c r="G36" s="95">
        <v>41488</v>
      </c>
      <c r="H36" s="57">
        <v>110</v>
      </c>
      <c r="I36" s="57">
        <v>1800</v>
      </c>
      <c r="J36" s="57">
        <v>63</v>
      </c>
      <c r="K36" s="53">
        <v>16</v>
      </c>
      <c r="L36" s="53"/>
      <c r="M36" s="53"/>
      <c r="N36" s="53"/>
      <c r="O36" s="64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30"/>
      <c r="AG36" s="78" t="s">
        <v>269</v>
      </c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17" t="s">
        <v>205</v>
      </c>
      <c r="AT36" s="64">
        <v>2</v>
      </c>
      <c r="AU36" s="17">
        <v>0.3</v>
      </c>
      <c r="AV36" s="27">
        <f>AT36*AU36</f>
        <v>0.6</v>
      </c>
      <c r="AW36" s="17" t="s">
        <v>206</v>
      </c>
      <c r="AX36" s="20">
        <f t="shared" si="31"/>
        <v>0.16666666666666669</v>
      </c>
      <c r="AY36" s="112">
        <v>2</v>
      </c>
      <c r="AZ36" s="112">
        <v>1</v>
      </c>
      <c r="BA36" s="112"/>
      <c r="BB36" s="17"/>
      <c r="BC36" s="17" t="s">
        <v>207</v>
      </c>
      <c r="BD36" s="20">
        <v>1.25</v>
      </c>
      <c r="BE36" s="19"/>
      <c r="BF36" s="20"/>
      <c r="BG36" s="17">
        <v>1</v>
      </c>
      <c r="BH36" s="20">
        <f t="shared" si="32"/>
        <v>0</v>
      </c>
      <c r="BI36" s="98"/>
      <c r="BJ36" s="98"/>
      <c r="BK36" s="98"/>
      <c r="BL36" s="53"/>
      <c r="BM36" s="53"/>
      <c r="BN36" s="53"/>
      <c r="BO36" s="53"/>
      <c r="BP36" s="78" t="s">
        <v>269</v>
      </c>
      <c r="BQ36" s="53" t="s">
        <v>208</v>
      </c>
      <c r="BR36" s="53" t="s">
        <v>208</v>
      </c>
      <c r="BS36" s="53" t="s">
        <v>208</v>
      </c>
      <c r="BT36" s="53" t="s">
        <v>208</v>
      </c>
      <c r="BU36" s="53" t="s">
        <v>208</v>
      </c>
      <c r="BV36" s="53"/>
      <c r="BW36" s="17"/>
      <c r="BX36" s="18"/>
      <c r="BY36" s="17"/>
      <c r="BZ36" s="53"/>
      <c r="CA36" s="53"/>
      <c r="CB36" s="53"/>
      <c r="CC36" s="53"/>
      <c r="CD36" s="53"/>
      <c r="CE36" s="20"/>
      <c r="CF36" s="53"/>
      <c r="CG36" s="53"/>
      <c r="CH36" s="53"/>
      <c r="CI36" s="53" t="s">
        <v>208</v>
      </c>
      <c r="CJ36" s="53" t="s">
        <v>208</v>
      </c>
      <c r="CK36" s="53" t="s">
        <v>208</v>
      </c>
      <c r="CL36" s="53" t="s">
        <v>208</v>
      </c>
      <c r="CM36" s="53" t="s">
        <v>208</v>
      </c>
      <c r="CN36" s="53"/>
      <c r="CO36" s="53"/>
      <c r="CP36" s="53"/>
      <c r="CQ36" s="53"/>
      <c r="CR36" s="17" t="s">
        <v>205</v>
      </c>
      <c r="CS36" s="19">
        <v>0.8</v>
      </c>
      <c r="CT36" s="17">
        <v>0.3</v>
      </c>
      <c r="CU36" s="27">
        <f t="shared" si="33"/>
        <v>0.24</v>
      </c>
      <c r="CV36" s="17" t="s">
        <v>206</v>
      </c>
      <c r="CW36" s="27">
        <f t="shared" si="34"/>
        <v>0.27777777777777779</v>
      </c>
      <c r="CX36" s="115">
        <v>2</v>
      </c>
      <c r="CY36" s="115">
        <v>2</v>
      </c>
      <c r="CZ36" s="115">
        <v>1</v>
      </c>
      <c r="DA36" s="78" t="s">
        <v>269</v>
      </c>
      <c r="DB36" s="53"/>
      <c r="DC36" s="53"/>
      <c r="DD36" s="53"/>
      <c r="DE36" s="17" t="s">
        <v>205</v>
      </c>
      <c r="DF36" s="19">
        <v>2.5</v>
      </c>
      <c r="DG36" s="17">
        <v>0.3</v>
      </c>
      <c r="DH36" s="20">
        <f t="shared" si="35"/>
        <v>0.75</v>
      </c>
      <c r="DI36" s="16" t="s">
        <v>206</v>
      </c>
      <c r="DJ36" s="20">
        <f t="shared" si="36"/>
        <v>4.4444444444444446</v>
      </c>
      <c r="DK36" s="115">
        <v>13</v>
      </c>
      <c r="DL36" s="115">
        <v>21</v>
      </c>
      <c r="DM36" s="115">
        <v>46</v>
      </c>
      <c r="DN36" s="53"/>
      <c r="DO36" s="53"/>
      <c r="DP36" s="53"/>
      <c r="DQ36" s="53"/>
      <c r="DR36" s="53"/>
      <c r="DS36" s="27"/>
      <c r="DT36" s="53"/>
      <c r="DU36" s="53"/>
      <c r="DV36" s="53"/>
      <c r="DW36" s="17" t="s">
        <v>194</v>
      </c>
      <c r="DX36" s="64">
        <v>1</v>
      </c>
      <c r="DY36" s="17">
        <v>0.3</v>
      </c>
      <c r="DZ36" s="20">
        <f t="shared" si="37"/>
        <v>0.3</v>
      </c>
      <c r="EA36" s="17" t="s">
        <v>206</v>
      </c>
      <c r="EB36" s="20">
        <f t="shared" si="63"/>
        <v>2.9444444444444442</v>
      </c>
      <c r="EC36" s="99">
        <v>28</v>
      </c>
      <c r="ED36" s="99">
        <v>24</v>
      </c>
      <c r="EE36" s="99">
        <v>1</v>
      </c>
      <c r="EF36" s="17" t="s">
        <v>205</v>
      </c>
      <c r="EG36" s="17">
        <v>0.4</v>
      </c>
      <c r="EH36" s="17">
        <v>0.3</v>
      </c>
      <c r="EI36" s="20">
        <f>EG36*EH36</f>
        <v>0.12</v>
      </c>
      <c r="EJ36" s="17">
        <v>1</v>
      </c>
      <c r="EK36" s="20">
        <f t="shared" si="39"/>
        <v>0.55555555555555558</v>
      </c>
      <c r="EL36" s="115"/>
      <c r="EM36" s="115">
        <v>4</v>
      </c>
      <c r="EN36" s="115">
        <v>6</v>
      </c>
      <c r="EO36" s="78" t="s">
        <v>269</v>
      </c>
      <c r="EP36" s="16" t="s">
        <v>194</v>
      </c>
      <c r="EQ36" s="19">
        <v>1.6</v>
      </c>
      <c r="ER36" s="17">
        <v>0.3</v>
      </c>
      <c r="ES36" s="20">
        <f t="shared" si="40"/>
        <v>0.48</v>
      </c>
      <c r="ET36" s="16" t="s">
        <v>206</v>
      </c>
      <c r="EU36" s="27">
        <f t="shared" si="41"/>
        <v>3.2222222222222223</v>
      </c>
      <c r="EV36" s="115">
        <v>24</v>
      </c>
      <c r="EW36" s="115">
        <v>16</v>
      </c>
      <c r="EX36" s="115">
        <v>18</v>
      </c>
      <c r="EY36" s="53"/>
      <c r="EZ36" s="53"/>
      <c r="FA36" s="53"/>
      <c r="FB36" s="53"/>
      <c r="FC36" s="53"/>
      <c r="FD36" s="53"/>
      <c r="FE36" s="53"/>
      <c r="FF36" s="53"/>
      <c r="FG36" s="53"/>
      <c r="FH36" s="16" t="s">
        <v>207</v>
      </c>
      <c r="FI36" s="19">
        <v>2</v>
      </c>
      <c r="FJ36" s="17"/>
      <c r="FK36" s="20"/>
      <c r="FL36" s="16">
        <v>1</v>
      </c>
      <c r="FM36" s="27">
        <f t="shared" si="43"/>
        <v>0</v>
      </c>
      <c r="FN36" s="25"/>
      <c r="FO36" s="26"/>
      <c r="FP36" s="25"/>
      <c r="FQ36" s="53"/>
      <c r="FR36" s="53"/>
      <c r="FS36" s="53"/>
      <c r="FT36" s="53"/>
      <c r="FU36" s="53"/>
      <c r="FV36" s="17"/>
      <c r="FW36" s="53"/>
      <c r="FX36" s="53"/>
      <c r="FY36" s="53"/>
      <c r="FZ36" s="78" t="s">
        <v>269</v>
      </c>
      <c r="GA36" s="53"/>
      <c r="GB36" s="53"/>
      <c r="GC36" s="53"/>
      <c r="GD36" s="53"/>
      <c r="GE36" s="53"/>
      <c r="GF36" s="20"/>
      <c r="GG36" s="53"/>
      <c r="GH36" s="53"/>
      <c r="GI36" s="53"/>
      <c r="GJ36" s="17" t="s">
        <v>194</v>
      </c>
      <c r="GK36" s="19">
        <v>2</v>
      </c>
      <c r="GL36" s="19">
        <v>0.3</v>
      </c>
      <c r="GM36" s="20">
        <f t="shared" si="44"/>
        <v>0.6</v>
      </c>
      <c r="GN36" s="17" t="s">
        <v>206</v>
      </c>
      <c r="GO36" s="20">
        <f t="shared" si="45"/>
        <v>1.3888888888888888</v>
      </c>
      <c r="GP36" s="115">
        <v>5</v>
      </c>
      <c r="GQ36" s="115">
        <v>9</v>
      </c>
      <c r="GR36" s="115">
        <v>11</v>
      </c>
      <c r="GS36" s="17" t="s">
        <v>205</v>
      </c>
      <c r="GT36" s="19">
        <v>3</v>
      </c>
      <c r="GU36" s="19">
        <v>0.2</v>
      </c>
      <c r="GV36" s="20">
        <f>GT36*GU36</f>
        <v>0.60000000000000009</v>
      </c>
      <c r="GW36" s="17" t="s">
        <v>206</v>
      </c>
      <c r="GX36" s="20">
        <f t="shared" si="46"/>
        <v>0.16666666666666669</v>
      </c>
      <c r="GY36" s="111">
        <v>2</v>
      </c>
      <c r="GZ36" s="111">
        <v>1</v>
      </c>
      <c r="HA36" s="111"/>
      <c r="HB36" s="102" t="s">
        <v>194</v>
      </c>
      <c r="HC36" s="19">
        <v>4</v>
      </c>
      <c r="HD36" s="19">
        <v>0.3</v>
      </c>
      <c r="HE36" s="20">
        <f t="shared" si="47"/>
        <v>1.2</v>
      </c>
      <c r="HF36" s="17" t="s">
        <v>206</v>
      </c>
      <c r="HG36" s="20">
        <f t="shared" si="48"/>
        <v>0.16666666666666669</v>
      </c>
      <c r="HH36" s="103">
        <v>3</v>
      </c>
      <c r="HI36" s="103"/>
      <c r="HJ36" s="103"/>
      <c r="HK36" s="78" t="s">
        <v>269</v>
      </c>
      <c r="HL36" s="17" t="s">
        <v>205</v>
      </c>
      <c r="HM36" s="19">
        <v>0.4</v>
      </c>
      <c r="HN36" s="19"/>
      <c r="HO36" s="20"/>
      <c r="HP36" s="17">
        <v>1</v>
      </c>
      <c r="HQ36" s="20">
        <f>(HR36+HS36+HT36)/I36*100</f>
        <v>0</v>
      </c>
      <c r="HR36" s="98"/>
      <c r="HS36" s="98"/>
      <c r="HT36" s="98"/>
      <c r="HU36" s="53"/>
      <c r="HV36" s="53"/>
      <c r="HW36" s="53"/>
      <c r="HX36" s="53"/>
      <c r="HY36" s="53"/>
      <c r="HZ36" s="20"/>
      <c r="IA36" s="53"/>
      <c r="IB36" s="53"/>
      <c r="IC36" s="53"/>
      <c r="ID36" s="53" t="s">
        <v>194</v>
      </c>
      <c r="IE36" s="19">
        <v>1</v>
      </c>
      <c r="IF36" s="53"/>
      <c r="IG36" s="53"/>
      <c r="IH36" s="53">
        <v>1</v>
      </c>
      <c r="II36" s="20">
        <f>(IJ36+IK36+IL36)/I36*100</f>
        <v>0</v>
      </c>
      <c r="IJ36" s="109"/>
      <c r="IK36" s="109"/>
      <c r="IL36" s="109"/>
      <c r="IM36" s="53"/>
      <c r="IN36" s="53"/>
      <c r="IO36" s="53"/>
      <c r="IP36" s="53"/>
      <c r="IQ36" s="53"/>
      <c r="IR36" s="20"/>
      <c r="IS36" s="53"/>
      <c r="IT36" s="53"/>
      <c r="IU36" s="53"/>
      <c r="IV36" s="78" t="s">
        <v>269</v>
      </c>
      <c r="IW36" s="53"/>
      <c r="IX36" s="53"/>
      <c r="IY36" s="53">
        <v>1</v>
      </c>
      <c r="IZ36" s="53"/>
      <c r="JA36" s="53"/>
      <c r="JB36" s="53"/>
      <c r="JC36" s="17" t="s">
        <v>205</v>
      </c>
      <c r="JD36" s="64">
        <v>1</v>
      </c>
      <c r="JE36" s="19">
        <v>0.3</v>
      </c>
      <c r="JF36" s="20">
        <f>JD36*JE36</f>
        <v>0.3</v>
      </c>
      <c r="JG36" s="17" t="s">
        <v>206</v>
      </c>
      <c r="JH36" s="20">
        <f>(JI36+JJ36+JK36)/I36*100</f>
        <v>0.44444444444444442</v>
      </c>
      <c r="JI36" s="100">
        <v>8</v>
      </c>
      <c r="JJ36" s="100"/>
      <c r="JK36" s="100"/>
      <c r="JL36" s="53"/>
      <c r="JM36" s="53"/>
      <c r="JN36" s="53"/>
      <c r="JO36" s="53"/>
      <c r="JP36" s="53"/>
      <c r="JQ36" s="53"/>
      <c r="JR36" s="53"/>
      <c r="JS36" s="53"/>
      <c r="JT36" s="53"/>
      <c r="JU36" s="17" t="s">
        <v>205</v>
      </c>
      <c r="JV36" s="19">
        <v>3</v>
      </c>
      <c r="JW36" s="19">
        <v>0.3</v>
      </c>
      <c r="JX36" s="20">
        <f t="shared" si="50"/>
        <v>0.89999999999999991</v>
      </c>
      <c r="JY36" s="16" t="s">
        <v>206</v>
      </c>
      <c r="JZ36" s="20">
        <f t="shared" si="51"/>
        <v>3.5000000000000004</v>
      </c>
      <c r="KA36" s="115">
        <v>32</v>
      </c>
      <c r="KB36" s="115">
        <v>30</v>
      </c>
      <c r="KC36" s="115">
        <v>1</v>
      </c>
      <c r="KD36" s="78" t="s">
        <v>269</v>
      </c>
      <c r="KE36" s="61" t="s">
        <v>194</v>
      </c>
      <c r="KF36" s="19">
        <v>1</v>
      </c>
      <c r="KG36" s="19"/>
      <c r="KH36" s="20"/>
      <c r="KI36" s="17" t="s">
        <v>206</v>
      </c>
      <c r="KJ36" s="20">
        <f t="shared" si="52"/>
        <v>0</v>
      </c>
      <c r="KK36" s="98"/>
      <c r="KL36" s="98"/>
      <c r="KM36" s="98"/>
      <c r="KN36" s="61" t="s">
        <v>207</v>
      </c>
      <c r="KO36" s="19">
        <v>0.5</v>
      </c>
      <c r="KP36" s="19">
        <v>0.3</v>
      </c>
      <c r="KQ36" s="20">
        <f>KO36*KP36</f>
        <v>0.15</v>
      </c>
      <c r="KR36" s="17">
        <v>1</v>
      </c>
      <c r="KS36" s="20">
        <f>(KT36+KU36+KV36)/I36*100</f>
        <v>0.1111111111111111</v>
      </c>
      <c r="KT36" s="111">
        <v>2</v>
      </c>
      <c r="KU36" s="111"/>
      <c r="KV36" s="111"/>
      <c r="KW36" s="17" t="s">
        <v>207</v>
      </c>
      <c r="KX36" s="19">
        <v>1</v>
      </c>
      <c r="KY36" s="19"/>
      <c r="KZ36" s="20"/>
      <c r="LA36" s="16">
        <v>1</v>
      </c>
      <c r="LB36" s="20">
        <f>(LC36+LD36+LE36)/I36*100</f>
        <v>0</v>
      </c>
      <c r="LC36" s="25"/>
      <c r="LD36" s="26"/>
      <c r="LE36" s="25"/>
      <c r="LF36" s="61" t="s">
        <v>205</v>
      </c>
      <c r="LG36" s="19">
        <v>1</v>
      </c>
      <c r="LH36" s="19">
        <v>0.3</v>
      </c>
      <c r="LI36" s="20">
        <f t="shared" si="62"/>
        <v>0.3</v>
      </c>
      <c r="LJ36" s="16" t="s">
        <v>206</v>
      </c>
      <c r="LK36" s="20">
        <f t="shared" si="53"/>
        <v>1</v>
      </c>
      <c r="LL36" s="115">
        <v>10</v>
      </c>
      <c r="LM36" s="115"/>
      <c r="LN36" s="115">
        <v>8</v>
      </c>
      <c r="LO36" s="78" t="s">
        <v>269</v>
      </c>
      <c r="LP36" s="53"/>
      <c r="LQ36" s="53"/>
      <c r="LR36" s="53"/>
      <c r="LS36" s="17" t="s">
        <v>205</v>
      </c>
      <c r="LT36" s="17">
        <v>0.5</v>
      </c>
      <c r="LU36" s="17"/>
      <c r="LV36" s="17"/>
      <c r="LW36" s="17">
        <v>1</v>
      </c>
      <c r="LX36" s="20">
        <f>(LY36+LZ36+MA36)/I36*100</f>
        <v>0</v>
      </c>
      <c r="LY36" s="25"/>
      <c r="LZ36" s="26"/>
      <c r="MA36" s="25"/>
      <c r="MB36" s="53"/>
      <c r="MC36" s="53"/>
      <c r="MD36" s="53"/>
      <c r="ME36" s="53"/>
      <c r="MF36" s="53"/>
      <c r="MG36" s="53"/>
      <c r="MH36" s="17" t="s">
        <v>205</v>
      </c>
      <c r="MI36" s="19">
        <v>3</v>
      </c>
      <c r="MJ36" s="19">
        <v>0.3</v>
      </c>
      <c r="MK36" s="20">
        <f t="shared" si="54"/>
        <v>0.89999999999999991</v>
      </c>
      <c r="ML36" s="16" t="s">
        <v>206</v>
      </c>
      <c r="MM36" s="20">
        <f t="shared" si="55"/>
        <v>5.5555555555555552E-2</v>
      </c>
      <c r="MN36" s="112"/>
      <c r="MO36" s="112">
        <v>1</v>
      </c>
      <c r="MP36" s="112"/>
      <c r="MQ36" s="53"/>
      <c r="MR36" s="53"/>
      <c r="MS36" s="53"/>
      <c r="MT36" s="78" t="s">
        <v>269</v>
      </c>
      <c r="MU36" s="17">
        <v>1</v>
      </c>
      <c r="MV36" s="17">
        <v>3</v>
      </c>
      <c r="MW36" s="17">
        <v>1</v>
      </c>
      <c r="MX36" s="17"/>
      <c r="MY36" s="17">
        <v>7</v>
      </c>
      <c r="MZ36" s="17">
        <v>3</v>
      </c>
      <c r="NA36" s="17">
        <v>6</v>
      </c>
      <c r="NB36" s="17"/>
      <c r="NC36" s="49">
        <f t="shared" si="56"/>
        <v>0.45238095238095238</v>
      </c>
      <c r="ND36" s="117" t="s">
        <v>223</v>
      </c>
      <c r="NE36" s="34">
        <f t="shared" si="57"/>
        <v>5</v>
      </c>
      <c r="NF36" s="16">
        <f t="shared" si="58"/>
        <v>16</v>
      </c>
      <c r="NG36" s="16">
        <f t="shared" si="59"/>
        <v>21</v>
      </c>
      <c r="NH36" s="72">
        <v>2</v>
      </c>
      <c r="NI36" s="36">
        <f t="shared" si="60"/>
        <v>9.5238095238095233E-2</v>
      </c>
      <c r="NJ36" s="68"/>
      <c r="NK36" s="37">
        <v>21.5</v>
      </c>
      <c r="NL36" s="37"/>
      <c r="NM36" s="37"/>
      <c r="NN36" s="37"/>
      <c r="NO36" s="37"/>
      <c r="NP36" s="37"/>
      <c r="NQ36" s="37"/>
      <c r="NR36" s="73">
        <v>1</v>
      </c>
      <c r="NS36" s="37" t="s">
        <v>210</v>
      </c>
      <c r="NT36" s="37">
        <v>80</v>
      </c>
      <c r="NU36" s="37">
        <v>120</v>
      </c>
      <c r="NV36" s="37">
        <v>100</v>
      </c>
      <c r="NW36" s="37"/>
      <c r="NX36" s="37"/>
      <c r="NY36" s="37"/>
      <c r="NZ36" s="37">
        <v>80</v>
      </c>
      <c r="OA36" s="37">
        <v>120</v>
      </c>
      <c r="OB36" s="37">
        <v>100</v>
      </c>
      <c r="OC36" s="73">
        <v>0.6</v>
      </c>
      <c r="OD36" s="73">
        <v>1.1000000000000001</v>
      </c>
      <c r="OE36" s="82" t="s">
        <v>211</v>
      </c>
      <c r="OF36" s="73">
        <v>0.3</v>
      </c>
      <c r="OG36" s="73">
        <v>0.8</v>
      </c>
      <c r="OH36" s="82" t="s">
        <v>211</v>
      </c>
      <c r="OI36" s="82"/>
      <c r="OJ36" s="82"/>
      <c r="OK36" s="82"/>
      <c r="OL36" s="82"/>
      <c r="OM36" s="82"/>
      <c r="ON36" s="82"/>
      <c r="OO36" s="82"/>
      <c r="OP36" s="82"/>
      <c r="OQ36" s="82"/>
      <c r="OR36" s="82"/>
      <c r="OS36" s="118" t="s">
        <v>272</v>
      </c>
      <c r="OT36" s="40" t="s">
        <v>212</v>
      </c>
      <c r="OU36" s="40"/>
      <c r="OV36" s="40"/>
      <c r="OW36" s="42" t="s">
        <v>213</v>
      </c>
      <c r="OX36" s="42" t="s">
        <v>214</v>
      </c>
      <c r="OY36" s="37">
        <v>40</v>
      </c>
      <c r="OZ36" s="37">
        <v>50</v>
      </c>
      <c r="PA36" s="37">
        <v>10</v>
      </c>
      <c r="PB36" s="42" t="s">
        <v>213</v>
      </c>
      <c r="PC36" s="42" t="s">
        <v>214</v>
      </c>
      <c r="PD36" s="69" t="s">
        <v>213</v>
      </c>
      <c r="PE36" s="69" t="s">
        <v>213</v>
      </c>
      <c r="PF36" s="69" t="s">
        <v>213</v>
      </c>
      <c r="PG36" s="69" t="s">
        <v>213</v>
      </c>
      <c r="PH36" s="37">
        <v>100</v>
      </c>
      <c r="PI36" s="42" t="s">
        <v>213</v>
      </c>
      <c r="PJ36" s="42" t="s">
        <v>213</v>
      </c>
      <c r="PK36" s="42" t="s">
        <v>213</v>
      </c>
      <c r="PL36" s="69" t="s">
        <v>213</v>
      </c>
      <c r="PM36" s="66">
        <v>30</v>
      </c>
      <c r="PN36" s="65" t="s">
        <v>214</v>
      </c>
      <c r="PO36" s="65" t="s">
        <v>214</v>
      </c>
      <c r="PP36" s="42" t="s">
        <v>213</v>
      </c>
      <c r="PQ36" s="37">
        <v>100</v>
      </c>
      <c r="PR36" s="37"/>
      <c r="PS36" s="42" t="s">
        <v>213</v>
      </c>
      <c r="PT36" s="37" t="s">
        <v>216</v>
      </c>
      <c r="PU36" s="42" t="s">
        <v>213</v>
      </c>
      <c r="PV36" s="42" t="s">
        <v>213</v>
      </c>
      <c r="PW36" s="74" t="s">
        <v>213</v>
      </c>
      <c r="PX36" s="37" t="s">
        <v>273</v>
      </c>
      <c r="PY36" s="37"/>
      <c r="PZ36" s="37"/>
      <c r="QA36" s="42" t="s">
        <v>214</v>
      </c>
      <c r="QB36" s="42" t="s">
        <v>215</v>
      </c>
      <c r="QC36" s="70">
        <v>0</v>
      </c>
      <c r="QD36" s="70"/>
      <c r="QE36" s="70" t="s">
        <v>214</v>
      </c>
      <c r="QF36" s="83" t="s">
        <v>274</v>
      </c>
      <c r="QG36" s="42" t="s">
        <v>213</v>
      </c>
      <c r="QH36" s="42" t="s">
        <v>213</v>
      </c>
      <c r="QI36" s="42" t="s">
        <v>213</v>
      </c>
      <c r="QJ36" s="42" t="s">
        <v>213</v>
      </c>
      <c r="QK36" s="93">
        <v>100</v>
      </c>
      <c r="QL36" s="56" t="s">
        <v>275</v>
      </c>
      <c r="QM36" s="56"/>
      <c r="QN36" s="56"/>
      <c r="QO36" s="56"/>
      <c r="QP36" s="56"/>
      <c r="QQ36" s="56"/>
      <c r="QR36" s="56"/>
      <c r="QS36" s="56"/>
      <c r="QT36" s="56"/>
      <c r="QU36" s="56"/>
      <c r="QV36" s="56"/>
      <c r="QW36" s="56"/>
      <c r="QX36" s="56"/>
      <c r="QY36" s="56"/>
      <c r="QZ36" s="56"/>
      <c r="RA36" s="56"/>
      <c r="RB36" s="56"/>
      <c r="RC36" s="56"/>
      <c r="RD36" s="56"/>
      <c r="RE36" s="56"/>
      <c r="RF36" s="56"/>
      <c r="RG36" s="56"/>
      <c r="RH36" s="56"/>
      <c r="RI36" s="56"/>
      <c r="RJ36" s="56"/>
      <c r="RK36" s="56"/>
      <c r="RL36" s="56"/>
      <c r="RM36" s="56"/>
      <c r="RN36" s="56"/>
      <c r="RO36" s="56"/>
      <c r="RP36" s="56"/>
      <c r="RQ36" s="56"/>
      <c r="RR36" s="56"/>
      <c r="RS36" s="56"/>
      <c r="RT36" s="56"/>
      <c r="RU36" s="56"/>
      <c r="RV36" s="56"/>
      <c r="RW36" s="56"/>
      <c r="RX36" s="56"/>
      <c r="RY36" s="56"/>
      <c r="RZ36" s="56"/>
      <c r="SA36" s="56"/>
      <c r="SB36" s="56"/>
      <c r="SC36" s="56"/>
      <c r="SD36" s="58">
        <v>5344.4022320000004</v>
      </c>
      <c r="SE36" s="58">
        <v>129.04381197800001</v>
      </c>
      <c r="SF36" s="79">
        <v>15.452149</v>
      </c>
      <c r="SG36" s="79">
        <v>15.452149</v>
      </c>
      <c r="SH36" s="84"/>
      <c r="SI36" s="59"/>
      <c r="SJ36" s="20" t="s">
        <v>213</v>
      </c>
      <c r="SK36" s="19">
        <v>0.4</v>
      </c>
      <c r="SL36" s="16" t="s">
        <v>224</v>
      </c>
      <c r="SM36" s="50"/>
      <c r="SN36" s="50"/>
      <c r="SO36" s="50"/>
      <c r="SP36" s="50"/>
      <c r="SQ36" s="50"/>
      <c r="SR36" s="20" t="s">
        <v>224</v>
      </c>
    </row>
    <row r="37" spans="1:512" s="44" customFormat="1" ht="12.75" x14ac:dyDescent="0.2">
      <c r="A37" s="92" t="s">
        <v>241</v>
      </c>
      <c r="B37" s="90" t="s">
        <v>268</v>
      </c>
      <c r="C37" s="92" t="s">
        <v>269</v>
      </c>
      <c r="D37" s="37"/>
      <c r="E37" s="37" t="s">
        <v>276</v>
      </c>
      <c r="F37" s="37" t="s">
        <v>277</v>
      </c>
      <c r="G37" s="14">
        <v>43291</v>
      </c>
      <c r="H37" s="15">
        <v>131</v>
      </c>
      <c r="I37" s="15">
        <f>17*3.75+25*4.4+40*27+26*3.65+23*3.75</f>
        <v>1434.9</v>
      </c>
      <c r="J37" s="15">
        <v>74</v>
      </c>
      <c r="K37" s="16">
        <v>13</v>
      </c>
      <c r="L37" s="16" t="s">
        <v>208</v>
      </c>
      <c r="M37" s="16" t="s">
        <v>208</v>
      </c>
      <c r="N37" s="16" t="s">
        <v>208</v>
      </c>
      <c r="O37" s="19" t="s">
        <v>208</v>
      </c>
      <c r="P37" s="16" t="s">
        <v>208</v>
      </c>
      <c r="Q37" s="16" t="s">
        <v>208</v>
      </c>
      <c r="R37" s="16"/>
      <c r="S37" s="50"/>
      <c r="T37" s="50"/>
      <c r="U37" s="50"/>
      <c r="V37" s="16"/>
      <c r="W37" s="16"/>
      <c r="X37" s="16"/>
      <c r="Y37" s="16"/>
      <c r="Z37" s="16"/>
      <c r="AA37" s="16"/>
      <c r="AB37" s="16"/>
      <c r="AC37" s="17"/>
      <c r="AD37" s="18"/>
      <c r="AE37" s="18"/>
      <c r="AF37" s="17"/>
      <c r="AG37" s="92" t="s">
        <v>269</v>
      </c>
      <c r="AH37" s="16"/>
      <c r="AI37" s="16"/>
      <c r="AJ37" s="16"/>
      <c r="AK37" s="19"/>
      <c r="AL37" s="20"/>
      <c r="AM37" s="16"/>
      <c r="AN37" s="20"/>
      <c r="AO37" s="17"/>
      <c r="AP37" s="18"/>
      <c r="AQ37" s="18"/>
      <c r="AR37" s="17"/>
      <c r="AS37" s="16" t="s">
        <v>205</v>
      </c>
      <c r="AT37" s="19">
        <v>2</v>
      </c>
      <c r="AU37" s="19">
        <v>0.2</v>
      </c>
      <c r="AV37" s="20">
        <f>AT37*AU37</f>
        <v>0.4</v>
      </c>
      <c r="AW37" s="16" t="s">
        <v>206</v>
      </c>
      <c r="AX37" s="20">
        <f t="shared" si="31"/>
        <v>0.5575301414732734</v>
      </c>
      <c r="AY37" s="45">
        <v>6</v>
      </c>
      <c r="AZ37" s="46">
        <v>2</v>
      </c>
      <c r="BA37" s="46"/>
      <c r="BB37" s="17"/>
      <c r="BC37" s="16" t="s">
        <v>207</v>
      </c>
      <c r="BD37" s="20">
        <v>1.25</v>
      </c>
      <c r="BE37" s="19"/>
      <c r="BF37" s="20"/>
      <c r="BG37" s="16">
        <v>1</v>
      </c>
      <c r="BH37" s="20">
        <f t="shared" si="32"/>
        <v>0</v>
      </c>
      <c r="BI37" s="98"/>
      <c r="BJ37" s="98"/>
      <c r="BK37" s="98"/>
      <c r="BL37" s="17"/>
      <c r="BM37" s="17"/>
      <c r="BN37" s="17"/>
      <c r="BO37" s="17"/>
      <c r="BP37" s="92" t="s">
        <v>269</v>
      </c>
      <c r="BQ37" s="16" t="s">
        <v>208</v>
      </c>
      <c r="BR37" s="16" t="s">
        <v>208</v>
      </c>
      <c r="BS37" s="16" t="s">
        <v>208</v>
      </c>
      <c r="BT37" s="16" t="s">
        <v>208</v>
      </c>
      <c r="BU37" s="16" t="s">
        <v>208</v>
      </c>
      <c r="BV37" s="16"/>
      <c r="BW37" s="17"/>
      <c r="BX37" s="18"/>
      <c r="BY37" s="17"/>
      <c r="BZ37" s="17"/>
      <c r="CA37" s="19"/>
      <c r="CB37" s="17"/>
      <c r="CC37" s="17"/>
      <c r="CD37" s="17"/>
      <c r="CE37" s="20"/>
      <c r="CF37" s="17"/>
      <c r="CG37" s="18"/>
      <c r="CH37" s="17"/>
      <c r="CI37" s="16" t="s">
        <v>208</v>
      </c>
      <c r="CJ37" s="16" t="s">
        <v>208</v>
      </c>
      <c r="CK37" s="16" t="s">
        <v>208</v>
      </c>
      <c r="CL37" s="16" t="s">
        <v>208</v>
      </c>
      <c r="CM37" s="16" t="s">
        <v>208</v>
      </c>
      <c r="CN37" s="16"/>
      <c r="CO37" s="53"/>
      <c r="CP37" s="53"/>
      <c r="CQ37" s="53"/>
      <c r="CR37" s="16" t="s">
        <v>205</v>
      </c>
      <c r="CS37" s="19">
        <v>0.8</v>
      </c>
      <c r="CT37" s="19">
        <v>0.2</v>
      </c>
      <c r="CU37" s="20">
        <f t="shared" si="33"/>
        <v>0.16000000000000003</v>
      </c>
      <c r="CV37" s="16" t="s">
        <v>206</v>
      </c>
      <c r="CW37" s="27">
        <f t="shared" si="34"/>
        <v>0.2787650707366367</v>
      </c>
      <c r="CX37" s="23"/>
      <c r="CY37" s="24">
        <v>1</v>
      </c>
      <c r="CZ37" s="23">
        <v>3</v>
      </c>
      <c r="DA37" s="92" t="s">
        <v>269</v>
      </c>
      <c r="DB37" s="17"/>
      <c r="DC37" s="18"/>
      <c r="DD37" s="17"/>
      <c r="DE37" s="16" t="s">
        <v>205</v>
      </c>
      <c r="DF37" s="19">
        <v>2.5</v>
      </c>
      <c r="DG37" s="19">
        <v>0.2</v>
      </c>
      <c r="DH37" s="20">
        <f t="shared" si="35"/>
        <v>0.5</v>
      </c>
      <c r="DI37" s="16" t="s">
        <v>206</v>
      </c>
      <c r="DJ37" s="20">
        <f t="shared" si="36"/>
        <v>5.784375217785211</v>
      </c>
      <c r="DK37" s="23">
        <v>11</v>
      </c>
      <c r="DL37" s="24">
        <v>8</v>
      </c>
      <c r="DM37" s="23">
        <v>64</v>
      </c>
      <c r="DN37" s="16"/>
      <c r="DO37" s="19"/>
      <c r="DP37" s="19"/>
      <c r="DQ37" s="20"/>
      <c r="DR37" s="16"/>
      <c r="DS37" s="27"/>
      <c r="DT37" s="17"/>
      <c r="DU37" s="18"/>
      <c r="DV37" s="17"/>
      <c r="DW37" s="16" t="s">
        <v>194</v>
      </c>
      <c r="DX37" s="19">
        <v>1</v>
      </c>
      <c r="DY37" s="19">
        <v>0.2</v>
      </c>
      <c r="DZ37" s="20">
        <f t="shared" si="37"/>
        <v>0.2</v>
      </c>
      <c r="EA37" s="16" t="s">
        <v>206</v>
      </c>
      <c r="EB37" s="20">
        <f t="shared" si="63"/>
        <v>1.1847515506307058</v>
      </c>
      <c r="EC37" s="45"/>
      <c r="ED37" s="46">
        <v>5</v>
      </c>
      <c r="EE37" s="45">
        <v>12</v>
      </c>
      <c r="EF37" s="17" t="s">
        <v>205</v>
      </c>
      <c r="EG37" s="17">
        <v>0.4</v>
      </c>
      <c r="EH37" s="17"/>
      <c r="EI37" s="17"/>
      <c r="EJ37" s="17">
        <v>1</v>
      </c>
      <c r="EK37" s="20">
        <f t="shared" si="39"/>
        <v>0</v>
      </c>
      <c r="EL37" s="25"/>
      <c r="EM37" s="26"/>
      <c r="EN37" s="25"/>
      <c r="EO37" s="92" t="s">
        <v>269</v>
      </c>
      <c r="EP37" s="16" t="s">
        <v>194</v>
      </c>
      <c r="EQ37" s="19">
        <v>1.6</v>
      </c>
      <c r="ER37" s="19">
        <v>0.2</v>
      </c>
      <c r="ES37" s="20">
        <f t="shared" si="40"/>
        <v>0.32000000000000006</v>
      </c>
      <c r="ET37" s="16" t="s">
        <v>206</v>
      </c>
      <c r="EU37" s="27">
        <f t="shared" si="41"/>
        <v>2.0210467628406161</v>
      </c>
      <c r="EV37" s="23">
        <v>4</v>
      </c>
      <c r="EW37" s="24">
        <v>2</v>
      </c>
      <c r="EX37" s="23">
        <v>23</v>
      </c>
      <c r="EY37" s="16"/>
      <c r="EZ37" s="16"/>
      <c r="FA37" s="16"/>
      <c r="FB37" s="16"/>
      <c r="FC37" s="16"/>
      <c r="FD37" s="16"/>
      <c r="FE37" s="17"/>
      <c r="FF37" s="18"/>
      <c r="FG37" s="17"/>
      <c r="FH37" s="16" t="s">
        <v>207</v>
      </c>
      <c r="FI37" s="19">
        <v>2</v>
      </c>
      <c r="FJ37" s="19"/>
      <c r="FK37" s="20"/>
      <c r="FL37" s="16">
        <v>1</v>
      </c>
      <c r="FM37" s="27">
        <f t="shared" si="43"/>
        <v>0</v>
      </c>
      <c r="FN37" s="25"/>
      <c r="FO37" s="26"/>
      <c r="FP37" s="25"/>
      <c r="FQ37" s="16"/>
      <c r="FR37" s="16"/>
      <c r="FS37" s="16"/>
      <c r="FT37" s="16"/>
      <c r="FU37" s="16"/>
      <c r="FV37" s="20"/>
      <c r="FW37" s="17"/>
      <c r="FX37" s="18"/>
      <c r="FY37" s="17"/>
      <c r="FZ37" s="92" t="s">
        <v>269</v>
      </c>
      <c r="GA37" s="16"/>
      <c r="GB37" s="19"/>
      <c r="GC37" s="20"/>
      <c r="GD37" s="20"/>
      <c r="GE37" s="16"/>
      <c r="GF37" s="20">
        <f>(GG37+GH37+GI37)/I37*100</f>
        <v>0.13938253536831835</v>
      </c>
      <c r="GG37" s="17"/>
      <c r="GH37" s="18"/>
      <c r="GI37" s="17">
        <v>2</v>
      </c>
      <c r="GJ37" s="16" t="s">
        <v>194</v>
      </c>
      <c r="GK37" s="19">
        <v>2</v>
      </c>
      <c r="GL37" s="19">
        <v>0.2</v>
      </c>
      <c r="GM37" s="20">
        <f t="shared" si="44"/>
        <v>0.4</v>
      </c>
      <c r="GN37" s="16" t="s">
        <v>206</v>
      </c>
      <c r="GO37" s="20">
        <f t="shared" si="45"/>
        <v>1.9513554951564569</v>
      </c>
      <c r="GP37" s="23"/>
      <c r="GQ37" s="24">
        <v>2</v>
      </c>
      <c r="GR37" s="23">
        <v>26</v>
      </c>
      <c r="GS37" s="16" t="s">
        <v>205</v>
      </c>
      <c r="GT37" s="19">
        <v>3</v>
      </c>
      <c r="GU37" s="19">
        <v>0.1</v>
      </c>
      <c r="GV37" s="20">
        <f>GT37*GU37</f>
        <v>0.30000000000000004</v>
      </c>
      <c r="GW37" s="16" t="s">
        <v>206</v>
      </c>
      <c r="GX37" s="20">
        <f t="shared" si="46"/>
        <v>0.13938253536831835</v>
      </c>
      <c r="GY37" s="28"/>
      <c r="GZ37" s="29"/>
      <c r="HA37" s="28">
        <v>2</v>
      </c>
      <c r="HB37" s="142" t="s">
        <v>194</v>
      </c>
      <c r="HC37" s="19">
        <v>4</v>
      </c>
      <c r="HD37" s="19"/>
      <c r="HE37" s="16"/>
      <c r="HF37" s="16" t="s">
        <v>206</v>
      </c>
      <c r="HG37" s="20">
        <f t="shared" si="48"/>
        <v>0</v>
      </c>
      <c r="HH37" s="51"/>
      <c r="HI37" s="52"/>
      <c r="HJ37" s="51"/>
      <c r="HK37" s="92" t="s">
        <v>269</v>
      </c>
      <c r="HL37" s="16" t="s">
        <v>205</v>
      </c>
      <c r="HM37" s="19">
        <v>0.4</v>
      </c>
      <c r="HN37" s="16"/>
      <c r="HO37" s="16"/>
      <c r="HP37" s="16">
        <v>1</v>
      </c>
      <c r="HQ37" s="20">
        <f>(HR37+HS37+HT37)/I37*100</f>
        <v>0</v>
      </c>
      <c r="HR37" s="25"/>
      <c r="HS37" s="26"/>
      <c r="HT37" s="25"/>
      <c r="HU37" s="16"/>
      <c r="HV37" s="16"/>
      <c r="HW37" s="16"/>
      <c r="HX37" s="16"/>
      <c r="HY37" s="16"/>
      <c r="HZ37" s="20"/>
      <c r="IA37" s="17"/>
      <c r="IB37" s="18"/>
      <c r="IC37" s="17"/>
      <c r="ID37" s="53" t="s">
        <v>194</v>
      </c>
      <c r="IE37" s="19">
        <v>1</v>
      </c>
      <c r="IF37" s="53"/>
      <c r="IG37" s="53"/>
      <c r="IH37" s="53">
        <v>1</v>
      </c>
      <c r="II37" s="20">
        <f>(IJ37+IK37+IL37)/I37*100</f>
        <v>0</v>
      </c>
      <c r="IJ37" s="51"/>
      <c r="IK37" s="52"/>
      <c r="IL37" s="51"/>
      <c r="IM37" s="16"/>
      <c r="IN37" s="16"/>
      <c r="IO37" s="16"/>
      <c r="IP37" s="16"/>
      <c r="IQ37" s="16"/>
      <c r="IR37" s="20"/>
      <c r="IS37" s="17"/>
      <c r="IT37" s="18"/>
      <c r="IU37" s="17"/>
      <c r="IV37" s="92" t="s">
        <v>269</v>
      </c>
      <c r="IW37" s="17"/>
      <c r="IX37" s="17"/>
      <c r="IY37" s="17"/>
      <c r="IZ37" s="17"/>
      <c r="JA37" s="18"/>
      <c r="JB37" s="17"/>
      <c r="JC37" s="16" t="s">
        <v>207</v>
      </c>
      <c r="JD37" s="19">
        <v>0.5</v>
      </c>
      <c r="JE37" s="20">
        <v>0.1</v>
      </c>
      <c r="JF37" s="20">
        <f>JD37*JE37</f>
        <v>0.05</v>
      </c>
      <c r="JG37" s="16">
        <v>1</v>
      </c>
      <c r="JH37" s="20">
        <f>(JI37+JJ37+JK37)/I37*100</f>
        <v>0.34845633842079582</v>
      </c>
      <c r="JI37" s="23"/>
      <c r="JJ37" s="24">
        <v>5</v>
      </c>
      <c r="JK37" s="23"/>
      <c r="JL37" s="16"/>
      <c r="JM37" s="16"/>
      <c r="JN37" s="16"/>
      <c r="JO37" s="16"/>
      <c r="JP37" s="16"/>
      <c r="JQ37" s="20"/>
      <c r="JR37" s="17"/>
      <c r="JS37" s="18"/>
      <c r="JT37" s="17"/>
      <c r="JU37" s="16" t="s">
        <v>205</v>
      </c>
      <c r="JV37" s="19">
        <v>3</v>
      </c>
      <c r="JW37" s="19">
        <v>0.2</v>
      </c>
      <c r="JX37" s="20">
        <f t="shared" si="50"/>
        <v>0.60000000000000009</v>
      </c>
      <c r="JY37" s="16" t="s">
        <v>206</v>
      </c>
      <c r="JZ37" s="20">
        <f t="shared" si="51"/>
        <v>1.8119729597881384</v>
      </c>
      <c r="KA37" s="23"/>
      <c r="KB37" s="24">
        <v>9</v>
      </c>
      <c r="KC37" s="23">
        <v>17</v>
      </c>
      <c r="KD37" s="92" t="s">
        <v>269</v>
      </c>
      <c r="KE37" s="61" t="s">
        <v>194</v>
      </c>
      <c r="KF37" s="19">
        <v>1</v>
      </c>
      <c r="KG37" s="19"/>
      <c r="KH37" s="20"/>
      <c r="KI37" s="17" t="s">
        <v>206</v>
      </c>
      <c r="KJ37" s="20">
        <f t="shared" si="52"/>
        <v>0</v>
      </c>
      <c r="KK37" s="25"/>
      <c r="KL37" s="26"/>
      <c r="KM37" s="25"/>
      <c r="KN37" s="16" t="s">
        <v>207</v>
      </c>
      <c r="KO37" s="19">
        <v>1</v>
      </c>
      <c r="KP37" s="16"/>
      <c r="KQ37" s="16"/>
      <c r="KR37" s="16">
        <v>1</v>
      </c>
      <c r="KS37" s="20">
        <f>(KT37+KU37+KV37)/I37*100</f>
        <v>0</v>
      </c>
      <c r="KT37" s="25"/>
      <c r="KU37" s="26"/>
      <c r="KV37" s="25"/>
      <c r="KW37" s="16" t="s">
        <v>207</v>
      </c>
      <c r="KX37" s="19">
        <v>1</v>
      </c>
      <c r="KY37" s="19"/>
      <c r="KZ37" s="20"/>
      <c r="LA37" s="16">
        <v>1</v>
      </c>
      <c r="LB37" s="20">
        <f>(LC37+LD37+LE37)/I37*100</f>
        <v>0</v>
      </c>
      <c r="LC37" s="25"/>
      <c r="LD37" s="25"/>
      <c r="LE37" s="25"/>
      <c r="LF37" s="16" t="s">
        <v>205</v>
      </c>
      <c r="LG37" s="19">
        <v>1</v>
      </c>
      <c r="LH37" s="19">
        <v>0.2</v>
      </c>
      <c r="LI37" s="20">
        <f>LG37*LH37</f>
        <v>0.2</v>
      </c>
      <c r="LJ37" s="16" t="s">
        <v>206</v>
      </c>
      <c r="LK37" s="20">
        <f t="shared" si="53"/>
        <v>0.13938253536831835</v>
      </c>
      <c r="LL37" s="28"/>
      <c r="LM37" s="29"/>
      <c r="LN37" s="28">
        <v>2</v>
      </c>
      <c r="LO37" s="92" t="s">
        <v>269</v>
      </c>
      <c r="LP37" s="17"/>
      <c r="LQ37" s="18"/>
      <c r="LR37" s="17"/>
      <c r="LS37" s="16" t="s">
        <v>205</v>
      </c>
      <c r="LT37" s="19">
        <v>0.5</v>
      </c>
      <c r="LU37" s="20">
        <v>0.1</v>
      </c>
      <c r="LV37" s="20">
        <f>LT37*LU37</f>
        <v>0.05</v>
      </c>
      <c r="LW37" s="16">
        <v>1</v>
      </c>
      <c r="LX37" s="20">
        <f>(LY37+LZ37+MA37)/I37*100</f>
        <v>0.13938253536831835</v>
      </c>
      <c r="LY37" s="23"/>
      <c r="LZ37" s="24"/>
      <c r="MA37" s="23">
        <v>2</v>
      </c>
      <c r="MB37" s="17"/>
      <c r="MC37" s="17"/>
      <c r="MD37" s="17"/>
      <c r="ME37" s="17"/>
      <c r="MF37" s="17"/>
      <c r="MG37" s="17"/>
      <c r="MH37" s="16" t="s">
        <v>205</v>
      </c>
      <c r="MI37" s="19">
        <v>3</v>
      </c>
      <c r="MJ37" s="20">
        <v>0.2</v>
      </c>
      <c r="MK37" s="20">
        <f t="shared" si="54"/>
        <v>0.60000000000000009</v>
      </c>
      <c r="ML37" s="16" t="s">
        <v>206</v>
      </c>
      <c r="MM37" s="20">
        <f t="shared" si="55"/>
        <v>0.62722140915743252</v>
      </c>
      <c r="MN37" s="45"/>
      <c r="MO37" s="46">
        <v>5</v>
      </c>
      <c r="MP37" s="45">
        <v>4</v>
      </c>
      <c r="MQ37" s="17"/>
      <c r="MR37" s="18"/>
      <c r="MS37" s="17"/>
      <c r="MT37" s="92" t="s">
        <v>269</v>
      </c>
      <c r="MU37" s="30">
        <v>3</v>
      </c>
      <c r="MV37" s="30"/>
      <c r="MW37" s="30">
        <v>2</v>
      </c>
      <c r="MX37" s="30"/>
      <c r="MY37" s="30">
        <v>7</v>
      </c>
      <c r="MZ37" s="30">
        <v>2</v>
      </c>
      <c r="NA37" s="30">
        <v>7</v>
      </c>
      <c r="NB37" s="30"/>
      <c r="NC37" s="33">
        <f t="shared" si="56"/>
        <v>0.40476190476190477</v>
      </c>
      <c r="ND37" s="48" t="s">
        <v>226</v>
      </c>
      <c r="NE37" s="34">
        <f t="shared" si="57"/>
        <v>5</v>
      </c>
      <c r="NF37" s="16">
        <f t="shared" si="58"/>
        <v>16</v>
      </c>
      <c r="NG37" s="16">
        <f t="shared" si="59"/>
        <v>21</v>
      </c>
      <c r="NH37" s="16">
        <v>3</v>
      </c>
      <c r="NI37" s="36">
        <f t="shared" si="60"/>
        <v>0.14285714285714285</v>
      </c>
      <c r="NJ37" s="54" t="s">
        <v>233</v>
      </c>
      <c r="NK37" s="37">
        <v>20.8</v>
      </c>
      <c r="NL37" s="82" t="s">
        <v>216</v>
      </c>
      <c r="NM37" s="30">
        <v>10.7</v>
      </c>
      <c r="NN37" s="30">
        <v>120</v>
      </c>
      <c r="NO37" s="30">
        <v>441</v>
      </c>
      <c r="NP37" s="30">
        <v>8.9</v>
      </c>
      <c r="NQ37" s="30" t="s">
        <v>216</v>
      </c>
      <c r="NR37" s="30"/>
      <c r="NS37" s="37" t="s">
        <v>210</v>
      </c>
      <c r="NT37" s="13" t="s">
        <v>216</v>
      </c>
      <c r="NU37" s="13" t="s">
        <v>216</v>
      </c>
      <c r="NV37" s="13" t="s">
        <v>216</v>
      </c>
      <c r="NW37" s="13"/>
      <c r="NX37" s="13"/>
      <c r="NY37" s="13"/>
      <c r="NZ37" s="13">
        <v>80</v>
      </c>
      <c r="OA37" s="13">
        <v>120</v>
      </c>
      <c r="OB37" s="13">
        <v>100</v>
      </c>
      <c r="OC37" s="38">
        <v>0.1</v>
      </c>
      <c r="OD37" s="38">
        <v>0.9</v>
      </c>
      <c r="OE37" s="38" t="s">
        <v>211</v>
      </c>
      <c r="OF37" s="38">
        <v>0.1</v>
      </c>
      <c r="OG37" s="38">
        <v>1.1000000000000001</v>
      </c>
      <c r="OH37" s="38" t="s">
        <v>211</v>
      </c>
      <c r="OI37" s="38"/>
      <c r="OJ37" s="38"/>
      <c r="OK37" s="38"/>
      <c r="OL37" s="38"/>
      <c r="OM37" s="38"/>
      <c r="ON37" s="38"/>
      <c r="OO37" s="38"/>
      <c r="OP37" s="38"/>
      <c r="OQ37" s="38"/>
      <c r="OR37" s="38"/>
      <c r="OS37" s="38" t="s">
        <v>238</v>
      </c>
      <c r="OT37" s="38"/>
      <c r="OU37" s="39" t="s">
        <v>216</v>
      </c>
      <c r="OV37" s="38" t="s">
        <v>216</v>
      </c>
      <c r="OW37" s="41"/>
      <c r="OX37" s="41" t="s">
        <v>214</v>
      </c>
      <c r="OY37" s="13">
        <v>40</v>
      </c>
      <c r="OZ37" s="13">
        <v>50</v>
      </c>
      <c r="PA37" s="13">
        <v>10</v>
      </c>
      <c r="PB37" s="41"/>
      <c r="PC37" s="41" t="s">
        <v>214</v>
      </c>
      <c r="PD37" s="41"/>
      <c r="PE37" s="41"/>
      <c r="PF37" s="41"/>
      <c r="PG37" s="41"/>
      <c r="PH37" s="13">
        <v>100</v>
      </c>
      <c r="PI37" s="13"/>
      <c r="PJ37" s="41"/>
      <c r="PK37" s="41"/>
      <c r="PL37" s="41"/>
      <c r="PM37" s="41"/>
      <c r="PN37" s="41" t="s">
        <v>235</v>
      </c>
      <c r="PO37" s="42" t="s">
        <v>214</v>
      </c>
      <c r="PP37" s="41"/>
      <c r="PQ37" s="13">
        <v>100</v>
      </c>
      <c r="PR37" s="13"/>
      <c r="PS37" s="13"/>
      <c r="PT37" s="13" t="s">
        <v>216</v>
      </c>
      <c r="PU37" s="41"/>
      <c r="PV37" s="41"/>
      <c r="PW37" s="41"/>
      <c r="PX37" s="41"/>
      <c r="PY37" s="13" t="s">
        <v>278</v>
      </c>
      <c r="PZ37" s="13" t="s">
        <v>231</v>
      </c>
      <c r="QA37" s="13" t="s">
        <v>227</v>
      </c>
      <c r="QB37" s="13" t="s">
        <v>279</v>
      </c>
      <c r="QC37" s="42">
        <v>0</v>
      </c>
      <c r="QD37" s="42">
        <v>0</v>
      </c>
      <c r="QE37" s="42">
        <v>0</v>
      </c>
      <c r="QF37" s="42"/>
      <c r="QG37" s="13">
        <v>80</v>
      </c>
      <c r="QH37" s="13">
        <v>20</v>
      </c>
      <c r="QI37" s="13"/>
      <c r="QJ37" s="41"/>
      <c r="QK37" s="43"/>
      <c r="QL37" s="43"/>
      <c r="QM37" s="43"/>
      <c r="QN37" s="43"/>
      <c r="QO37" s="43"/>
      <c r="QP37" s="43"/>
      <c r="QQ37" s="43"/>
      <c r="QR37" s="43"/>
      <c r="QS37" s="43"/>
      <c r="QT37" s="43"/>
      <c r="QU37" s="43"/>
      <c r="QV37" s="43"/>
      <c r="QW37" s="43"/>
      <c r="QX37" s="43"/>
      <c r="QY37" s="43"/>
      <c r="QZ37" s="43"/>
      <c r="RA37" s="43"/>
      <c r="RB37" s="43"/>
      <c r="RC37" s="43"/>
      <c r="RD37" s="43"/>
      <c r="RE37" s="43"/>
      <c r="RF37" s="43"/>
      <c r="RG37" s="43"/>
      <c r="RH37" s="43"/>
      <c r="RI37" s="43"/>
      <c r="RJ37" s="43"/>
      <c r="RK37" s="43"/>
      <c r="RL37" s="43"/>
      <c r="RM37" s="43"/>
      <c r="RN37" s="43"/>
      <c r="RO37" s="43"/>
      <c r="RP37" s="43"/>
      <c r="RQ37" s="43"/>
      <c r="RR37" s="43"/>
      <c r="RS37" s="43"/>
      <c r="RT37" s="43"/>
      <c r="RU37" s="43"/>
      <c r="RV37" s="43"/>
      <c r="RW37" s="43"/>
      <c r="RX37" s="43"/>
      <c r="RY37" s="43"/>
      <c r="RZ37" s="43"/>
      <c r="SA37" s="43"/>
      <c r="SB37" s="43"/>
      <c r="SC37" s="43"/>
      <c r="SD37" s="58">
        <v>5344.4022320000004</v>
      </c>
      <c r="SE37" s="58">
        <v>129.04381197800001</v>
      </c>
      <c r="SF37" s="79">
        <v>15.452149</v>
      </c>
      <c r="SG37" s="79">
        <v>15.452149</v>
      </c>
      <c r="SH37" s="84"/>
      <c r="SI37" s="80"/>
      <c r="SJ37" s="20" t="s">
        <v>213</v>
      </c>
      <c r="SK37" s="19">
        <v>0.4</v>
      </c>
      <c r="SL37" s="16" t="s">
        <v>224</v>
      </c>
      <c r="SM37" s="50"/>
      <c r="SN37" s="50"/>
      <c r="SO37" s="50"/>
      <c r="SP37" s="50"/>
      <c r="SQ37" s="50"/>
      <c r="SR37" s="20" t="s">
        <v>224</v>
      </c>
    </row>
    <row r="38" spans="1:512" ht="12.75" x14ac:dyDescent="0.2">
      <c r="A38" s="113" t="s">
        <v>241</v>
      </c>
      <c r="B38" s="13" t="s">
        <v>253</v>
      </c>
      <c r="C38" s="55" t="s">
        <v>285</v>
      </c>
      <c r="D38" s="17"/>
      <c r="E38" s="37" t="s">
        <v>293</v>
      </c>
      <c r="F38" s="37" t="s">
        <v>294</v>
      </c>
      <c r="G38" s="95">
        <v>44405</v>
      </c>
      <c r="H38" s="57">
        <v>172</v>
      </c>
      <c r="I38" s="57">
        <v>1400</v>
      </c>
      <c r="J38" s="57">
        <v>60</v>
      </c>
      <c r="K38" s="53">
        <v>9</v>
      </c>
      <c r="L38" s="53"/>
      <c r="M38" s="53"/>
      <c r="N38" s="53"/>
      <c r="O38" s="64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5" t="s">
        <v>285</v>
      </c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17"/>
      <c r="AT38" s="64"/>
      <c r="AU38" s="17"/>
      <c r="AV38" s="17"/>
      <c r="AW38" s="17"/>
      <c r="AX38" s="20"/>
      <c r="AY38" s="53"/>
      <c r="AZ38" s="53"/>
      <c r="BA38" s="53"/>
      <c r="BB38" s="17"/>
      <c r="BC38" s="17"/>
      <c r="BD38" s="19"/>
      <c r="BE38" s="19"/>
      <c r="BF38" s="20"/>
      <c r="BG38" s="17"/>
      <c r="BH38" s="20"/>
      <c r="BI38" s="53"/>
      <c r="BJ38" s="53"/>
      <c r="BK38" s="53"/>
      <c r="BL38" s="53"/>
      <c r="BM38" s="53"/>
      <c r="BN38" s="53"/>
      <c r="BO38" s="53"/>
      <c r="BP38" s="55" t="s">
        <v>285</v>
      </c>
      <c r="BQ38" s="53"/>
      <c r="BR38" s="27"/>
      <c r="BS38" s="53"/>
      <c r="BT38" s="53"/>
      <c r="BU38" s="53"/>
      <c r="BV38" s="27"/>
      <c r="BW38" s="53"/>
      <c r="BX38" s="53"/>
      <c r="BY38" s="53"/>
      <c r="BZ38" s="53"/>
      <c r="CA38" s="53"/>
      <c r="CB38" s="53"/>
      <c r="CC38" s="53"/>
      <c r="CD38" s="53"/>
      <c r="CE38" s="17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17"/>
      <c r="CS38" s="19"/>
      <c r="CT38" s="17"/>
      <c r="CU38" s="27"/>
      <c r="CV38" s="17"/>
      <c r="CW38" s="27">
        <f t="shared" si="34"/>
        <v>7.1428571428571425E-2</v>
      </c>
      <c r="CX38" s="53">
        <v>1</v>
      </c>
      <c r="CY38" s="53"/>
      <c r="CZ38" s="53"/>
      <c r="DA38" s="55" t="s">
        <v>285</v>
      </c>
      <c r="DB38" s="53"/>
      <c r="DC38" s="53"/>
      <c r="DD38" s="53"/>
      <c r="DE38" s="17"/>
      <c r="DF38" s="19"/>
      <c r="DG38" s="17"/>
      <c r="DH38" s="20"/>
      <c r="DI38" s="16"/>
      <c r="DJ38" s="20">
        <f t="shared" si="36"/>
        <v>7.9285714285714279</v>
      </c>
      <c r="DK38" s="53">
        <v>111</v>
      </c>
      <c r="DL38" s="53"/>
      <c r="DM38" s="53"/>
      <c r="DN38" s="53"/>
      <c r="DO38" s="53"/>
      <c r="DP38" s="53"/>
      <c r="DQ38" s="53"/>
      <c r="DR38" s="53"/>
      <c r="DS38" s="27"/>
      <c r="DT38" s="53"/>
      <c r="DU38" s="53"/>
      <c r="DV38" s="53"/>
      <c r="DW38" s="17"/>
      <c r="DX38" s="64"/>
      <c r="DY38" s="17"/>
      <c r="DZ38" s="20"/>
      <c r="EA38" s="17"/>
      <c r="EB38" s="20">
        <f t="shared" si="63"/>
        <v>7.1428571428571425E-2</v>
      </c>
      <c r="EC38" s="53">
        <v>1</v>
      </c>
      <c r="ED38" s="53"/>
      <c r="EE38" s="53"/>
      <c r="EF38" s="17"/>
      <c r="EG38" s="17"/>
      <c r="EH38" s="17"/>
      <c r="EI38" s="20"/>
      <c r="EJ38" s="17"/>
      <c r="EK38" s="20">
        <f t="shared" si="39"/>
        <v>0</v>
      </c>
      <c r="EL38" s="53"/>
      <c r="EM38" s="53"/>
      <c r="EN38" s="53"/>
      <c r="EO38" s="55" t="s">
        <v>285</v>
      </c>
      <c r="EP38" s="16"/>
      <c r="EQ38" s="19"/>
      <c r="ER38" s="17"/>
      <c r="ES38" s="20"/>
      <c r="ET38" s="16"/>
      <c r="EU38" s="27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16"/>
      <c r="FI38" s="19"/>
      <c r="FJ38" s="17"/>
      <c r="FK38" s="20"/>
      <c r="FL38" s="16"/>
      <c r="FM38" s="27">
        <f t="shared" si="43"/>
        <v>1.9285714285714284</v>
      </c>
      <c r="FN38" s="53">
        <v>27</v>
      </c>
      <c r="FO38" s="53"/>
      <c r="FP38" s="53"/>
      <c r="FQ38" s="53"/>
      <c r="FR38" s="53"/>
      <c r="FS38" s="53"/>
      <c r="FT38" s="53"/>
      <c r="FU38" s="53"/>
      <c r="FV38" s="17"/>
      <c r="FW38" s="53"/>
      <c r="FX38" s="53"/>
      <c r="FY38" s="53"/>
      <c r="FZ38" s="55" t="s">
        <v>285</v>
      </c>
      <c r="GA38" s="53"/>
      <c r="GB38" s="53"/>
      <c r="GC38" s="53"/>
      <c r="GD38" s="53"/>
      <c r="GE38" s="53"/>
      <c r="GF38" s="20">
        <f>(GG38+GH38+GI38)/I38*100</f>
        <v>7.1428571428571425E-2</v>
      </c>
      <c r="GG38" s="53"/>
      <c r="GH38" s="53"/>
      <c r="GI38" s="53">
        <v>1</v>
      </c>
      <c r="GJ38" s="17"/>
      <c r="GK38" s="19"/>
      <c r="GL38" s="19"/>
      <c r="GM38" s="20"/>
      <c r="GN38" s="17"/>
      <c r="GO38" s="20">
        <f t="shared" si="45"/>
        <v>0.2142857142857143</v>
      </c>
      <c r="GP38" s="53">
        <v>3</v>
      </c>
      <c r="GQ38" s="53"/>
      <c r="GR38" s="53"/>
      <c r="GS38" s="17"/>
      <c r="GT38" s="19"/>
      <c r="GU38" s="19"/>
      <c r="GV38" s="20"/>
      <c r="GW38" s="17"/>
      <c r="GX38" s="20"/>
      <c r="GY38" s="53"/>
      <c r="GZ38" s="53"/>
      <c r="HA38" s="53"/>
      <c r="HB38" s="53"/>
      <c r="HC38" s="19"/>
      <c r="HD38" s="19"/>
      <c r="HE38" s="20"/>
      <c r="HF38" s="17"/>
      <c r="HG38" s="20">
        <f t="shared" si="48"/>
        <v>0</v>
      </c>
      <c r="HH38" s="53"/>
      <c r="HI38" s="53"/>
      <c r="HJ38" s="53"/>
      <c r="HK38" s="55" t="s">
        <v>285</v>
      </c>
      <c r="HL38" s="53"/>
      <c r="HM38" s="53"/>
      <c r="HN38" s="53"/>
      <c r="HO38" s="53"/>
      <c r="HP38" s="53"/>
      <c r="HQ38" s="20"/>
      <c r="HR38" s="53"/>
      <c r="HS38" s="53"/>
      <c r="HT38" s="53"/>
      <c r="HU38" s="53"/>
      <c r="HV38" s="53"/>
      <c r="HW38" s="53"/>
      <c r="HX38" s="53"/>
      <c r="HY38" s="53"/>
      <c r="HZ38" s="20"/>
      <c r="IA38" s="53"/>
      <c r="IB38" s="53"/>
      <c r="IC38" s="53"/>
      <c r="ID38" s="53"/>
      <c r="IE38" s="19"/>
      <c r="IF38" s="53"/>
      <c r="IG38" s="53"/>
      <c r="IH38" s="53"/>
      <c r="II38" s="20"/>
      <c r="IJ38" s="53"/>
      <c r="IK38" s="53"/>
      <c r="IL38" s="53"/>
      <c r="IM38" s="53"/>
      <c r="IN38" s="53"/>
      <c r="IO38" s="53"/>
      <c r="IP38" s="53"/>
      <c r="IQ38" s="53"/>
      <c r="IR38" s="20">
        <f>(IS38+IT38+IU38)/I38*100</f>
        <v>0.85714285714285721</v>
      </c>
      <c r="IS38" s="53">
        <v>12</v>
      </c>
      <c r="IT38" s="53"/>
      <c r="IU38" s="53"/>
      <c r="IV38" s="55" t="s">
        <v>285</v>
      </c>
      <c r="IW38" s="53"/>
      <c r="IX38" s="53"/>
      <c r="IY38" s="53"/>
      <c r="IZ38" s="53"/>
      <c r="JA38" s="53"/>
      <c r="JB38" s="53"/>
      <c r="JC38" s="17"/>
      <c r="JD38" s="64"/>
      <c r="JE38" s="19"/>
      <c r="JF38" s="20"/>
      <c r="JG38" s="17"/>
      <c r="JH38" s="20">
        <f>(JI38+JJ38+JK38)/I38*100</f>
        <v>0.2142857142857143</v>
      </c>
      <c r="JI38" s="53"/>
      <c r="JJ38" s="53">
        <v>1</v>
      </c>
      <c r="JK38" s="53">
        <v>2</v>
      </c>
      <c r="JL38" s="53"/>
      <c r="JM38" s="53"/>
      <c r="JN38" s="53"/>
      <c r="JO38" s="53"/>
      <c r="JP38" s="53"/>
      <c r="JQ38" s="53"/>
      <c r="JR38" s="53"/>
      <c r="JS38" s="53"/>
      <c r="JT38" s="53"/>
      <c r="JU38" s="17"/>
      <c r="JV38" s="19"/>
      <c r="JW38" s="19"/>
      <c r="JX38" s="20"/>
      <c r="JY38" s="16"/>
      <c r="JZ38" s="20"/>
      <c r="KA38" s="53"/>
      <c r="KB38" s="53"/>
      <c r="KC38" s="53"/>
      <c r="KD38" s="55" t="s">
        <v>285</v>
      </c>
      <c r="KE38" s="17"/>
      <c r="KF38" s="19"/>
      <c r="KG38" s="19"/>
      <c r="KH38" s="20"/>
      <c r="KI38" s="17"/>
      <c r="KJ38" s="20">
        <f t="shared" si="52"/>
        <v>0</v>
      </c>
      <c r="KK38" s="53"/>
      <c r="KL38" s="53"/>
      <c r="KM38" s="53"/>
      <c r="KN38" s="53"/>
      <c r="KO38" s="53"/>
      <c r="KP38" s="53"/>
      <c r="KQ38" s="53"/>
      <c r="KR38" s="53"/>
      <c r="KS38" s="20"/>
      <c r="KT38" s="53"/>
      <c r="KU38" s="53"/>
      <c r="KV38" s="53"/>
      <c r="KW38" s="53"/>
      <c r="KX38" s="53"/>
      <c r="KY38" s="53"/>
      <c r="KZ38" s="53"/>
      <c r="LA38" s="53"/>
      <c r="LB38" s="20"/>
      <c r="LC38" s="53"/>
      <c r="LD38" s="53"/>
      <c r="LE38" s="53"/>
      <c r="LF38" s="17"/>
      <c r="LG38" s="19"/>
      <c r="LH38" s="19"/>
      <c r="LI38" s="20"/>
      <c r="LJ38" s="16"/>
      <c r="LK38" s="20"/>
      <c r="LL38" s="53"/>
      <c r="LM38" s="53"/>
      <c r="LN38" s="53"/>
      <c r="LO38" s="55" t="s">
        <v>285</v>
      </c>
      <c r="LP38" s="53"/>
      <c r="LQ38" s="53"/>
      <c r="LR38" s="53"/>
      <c r="LS38" s="53"/>
      <c r="LT38" s="53"/>
      <c r="LU38" s="53"/>
      <c r="LV38" s="53"/>
      <c r="LW38" s="53"/>
      <c r="LX38" s="20"/>
      <c r="LY38" s="53"/>
      <c r="LZ38" s="53"/>
      <c r="MA38" s="53"/>
      <c r="MB38" s="53"/>
      <c r="MC38" s="53"/>
      <c r="MD38" s="53"/>
      <c r="ME38" s="53"/>
      <c r="MF38" s="53"/>
      <c r="MG38" s="53"/>
      <c r="MH38" s="17"/>
      <c r="MI38" s="19"/>
      <c r="MJ38" s="19"/>
      <c r="MK38" s="20"/>
      <c r="ML38" s="16"/>
      <c r="MM38" s="20"/>
      <c r="MN38" s="53"/>
      <c r="MO38" s="53"/>
      <c r="MP38" s="53"/>
      <c r="MQ38" s="53"/>
      <c r="MR38" s="53"/>
      <c r="MS38" s="53"/>
      <c r="MT38" s="55" t="s">
        <v>285</v>
      </c>
      <c r="MU38" s="17"/>
      <c r="MV38" s="17"/>
      <c r="MW38" s="17"/>
      <c r="MX38" s="17"/>
      <c r="MY38" s="17"/>
      <c r="MZ38" s="17"/>
      <c r="NA38" s="17"/>
      <c r="NB38" s="17"/>
      <c r="NC38" s="97"/>
      <c r="ND38" s="143" t="s">
        <v>229</v>
      </c>
      <c r="NE38" s="34"/>
      <c r="NF38" s="16"/>
      <c r="NG38" s="16"/>
      <c r="NH38" s="72"/>
      <c r="NI38" s="36"/>
      <c r="NJ38" s="68" t="s">
        <v>295</v>
      </c>
      <c r="NK38" s="37"/>
      <c r="NL38" s="37"/>
      <c r="NM38" s="37"/>
      <c r="NN38" s="37"/>
      <c r="NO38" s="37"/>
      <c r="NP38" s="37"/>
      <c r="NQ38" s="37"/>
      <c r="NR38" s="37"/>
      <c r="NS38" s="37"/>
      <c r="NT38" s="37"/>
      <c r="NU38" s="37"/>
      <c r="NV38" s="37"/>
      <c r="NW38" s="37"/>
      <c r="NX38" s="37"/>
      <c r="NY38" s="37"/>
      <c r="NZ38" s="37"/>
      <c r="OA38" s="37"/>
      <c r="OB38" s="37"/>
      <c r="OC38" s="73"/>
      <c r="OD38" s="73"/>
      <c r="OE38" s="82"/>
      <c r="OF38" s="73"/>
      <c r="OG38" s="73"/>
      <c r="OH38" s="82"/>
      <c r="OI38" s="82"/>
      <c r="OJ38" s="82"/>
      <c r="OK38" s="82"/>
      <c r="OL38" s="82"/>
      <c r="OM38" s="82"/>
      <c r="ON38" s="82"/>
      <c r="OO38" s="82"/>
      <c r="OP38" s="82"/>
      <c r="OQ38" s="82"/>
      <c r="OR38" s="82"/>
      <c r="OS38" s="57"/>
      <c r="OT38" s="56"/>
      <c r="OU38" s="56"/>
      <c r="OV38" s="56"/>
      <c r="OW38" s="42"/>
      <c r="OX38" s="37"/>
      <c r="OY38" s="37"/>
      <c r="OZ38" s="37"/>
      <c r="PA38" s="37"/>
      <c r="PB38" s="42"/>
      <c r="PC38" s="42"/>
      <c r="PD38" s="42"/>
      <c r="PE38" s="42"/>
      <c r="PF38" s="42"/>
      <c r="PG38" s="42"/>
      <c r="PH38" s="37"/>
      <c r="PI38" s="42"/>
      <c r="PJ38" s="42"/>
      <c r="PK38" s="42"/>
      <c r="PL38" s="42"/>
      <c r="PM38" s="37"/>
      <c r="PN38" s="42"/>
      <c r="PO38" s="42"/>
      <c r="PP38" s="42"/>
      <c r="PQ38" s="42"/>
      <c r="PR38" s="42"/>
      <c r="PS38" s="42"/>
      <c r="PT38" s="37"/>
      <c r="PU38" s="42"/>
      <c r="PV38" s="42"/>
      <c r="PW38" s="74"/>
      <c r="PX38" s="37"/>
      <c r="PY38" s="37"/>
      <c r="PZ38" s="37"/>
      <c r="QA38" s="42"/>
      <c r="QB38" s="42"/>
      <c r="QC38" s="70"/>
      <c r="QD38" s="70"/>
      <c r="QE38" s="70"/>
      <c r="QF38" s="83"/>
      <c r="QG38" s="42"/>
      <c r="QH38" s="42"/>
      <c r="QI38" s="42"/>
      <c r="QJ38" s="37"/>
      <c r="QK38" s="74"/>
      <c r="QL38" s="56"/>
      <c r="QM38" s="56"/>
      <c r="QN38" s="56"/>
      <c r="QO38" s="56"/>
      <c r="QP38" s="56"/>
      <c r="QQ38" s="56"/>
      <c r="QR38" s="56"/>
      <c r="QS38" s="56"/>
      <c r="QT38" s="56"/>
      <c r="QU38" s="56"/>
      <c r="QV38" s="56"/>
      <c r="QW38" s="56"/>
      <c r="QX38" s="56"/>
      <c r="QY38" s="56"/>
      <c r="QZ38" s="56"/>
      <c r="RA38" s="56"/>
      <c r="RB38" s="56"/>
      <c r="RC38" s="56"/>
      <c r="RD38" s="56"/>
      <c r="RE38" s="56"/>
      <c r="RF38" s="56"/>
      <c r="RG38" s="56"/>
      <c r="RH38" s="56"/>
      <c r="RI38" s="56"/>
      <c r="RJ38" s="56"/>
      <c r="RK38" s="56"/>
      <c r="RL38" s="56"/>
      <c r="RM38" s="56"/>
      <c r="RN38" s="56"/>
      <c r="RO38" s="56"/>
      <c r="RP38" s="56"/>
      <c r="RQ38" s="56"/>
      <c r="RR38" s="56"/>
      <c r="RS38" s="56"/>
      <c r="RT38" s="56"/>
      <c r="RU38" s="56"/>
      <c r="RV38" s="56"/>
      <c r="RW38" s="56"/>
      <c r="RX38" s="56"/>
      <c r="RY38" s="56"/>
      <c r="RZ38" s="56"/>
      <c r="SA38" s="56"/>
      <c r="SB38" s="56"/>
      <c r="SC38" s="56"/>
      <c r="SD38" s="58"/>
      <c r="SE38" s="58"/>
      <c r="SF38" s="79"/>
      <c r="SG38" s="79"/>
      <c r="SH38" s="141"/>
      <c r="SI38" s="60"/>
      <c r="SJ38" s="20"/>
      <c r="SK38" s="16"/>
      <c r="SL38" s="16"/>
      <c r="SM38" s="17"/>
      <c r="SN38" s="17"/>
      <c r="SO38" s="17"/>
      <c r="SP38" s="17"/>
      <c r="SQ38" s="17"/>
      <c r="SR38" s="17"/>
    </row>
    <row r="39" spans="1:512" s="121" customFormat="1" ht="13.5" customHeight="1" x14ac:dyDescent="0.2">
      <c r="A39" s="104"/>
      <c r="B39" s="62"/>
      <c r="C39" s="62"/>
      <c r="D39" s="62"/>
      <c r="E39" s="120"/>
      <c r="G39" s="122"/>
      <c r="H39" s="96"/>
      <c r="I39" s="123"/>
      <c r="J39" s="123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  <c r="DO39" s="62"/>
      <c r="DP39" s="62"/>
      <c r="DQ39" s="62"/>
      <c r="DR39" s="62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2"/>
      <c r="EH39" s="62"/>
      <c r="EI39" s="62"/>
      <c r="EJ39" s="62"/>
      <c r="EK39" s="62"/>
      <c r="EL39" s="62"/>
      <c r="EM39" s="62"/>
      <c r="EN39" s="62"/>
      <c r="EO39" s="62"/>
      <c r="EP39" s="62"/>
      <c r="EQ39" s="62"/>
      <c r="ER39" s="62"/>
      <c r="ES39" s="62"/>
      <c r="ET39" s="62"/>
      <c r="EU39" s="62"/>
      <c r="EV39" s="62"/>
      <c r="EW39" s="62"/>
      <c r="EX39" s="62"/>
      <c r="EY39" s="62"/>
      <c r="EZ39" s="62"/>
      <c r="FA39" s="62"/>
      <c r="FB39" s="62"/>
      <c r="FC39" s="62"/>
      <c r="FD39" s="62"/>
      <c r="FE39" s="62"/>
      <c r="FF39" s="62"/>
      <c r="FG39" s="62"/>
      <c r="FH39" s="62"/>
      <c r="FI39" s="62"/>
      <c r="FJ39" s="62"/>
      <c r="FK39" s="62"/>
      <c r="FL39" s="62"/>
      <c r="FM39" s="62"/>
      <c r="FN39" s="62"/>
      <c r="FO39" s="62"/>
      <c r="FP39" s="62"/>
      <c r="FQ39" s="62"/>
      <c r="FR39" s="62"/>
      <c r="FS39" s="62"/>
      <c r="FT39" s="62"/>
      <c r="FU39" s="62"/>
      <c r="FV39" s="62"/>
      <c r="FW39" s="62"/>
      <c r="FX39" s="62"/>
      <c r="FY39" s="62"/>
      <c r="FZ39" s="62"/>
      <c r="GA39" s="62"/>
      <c r="GB39" s="62"/>
      <c r="GC39" s="62"/>
      <c r="GD39" s="62"/>
      <c r="GE39" s="62"/>
      <c r="GF39" s="62"/>
      <c r="GG39" s="62"/>
      <c r="GH39" s="62"/>
      <c r="GI39" s="62"/>
      <c r="GJ39" s="62"/>
      <c r="GK39" s="62"/>
      <c r="GL39" s="62"/>
      <c r="GM39" s="62"/>
      <c r="GN39" s="62"/>
      <c r="GO39" s="62"/>
      <c r="GP39" s="62"/>
      <c r="GQ39" s="62"/>
      <c r="GR39" s="62"/>
      <c r="GS39" s="62"/>
      <c r="GT39" s="62"/>
      <c r="GU39" s="62"/>
      <c r="GV39" s="62"/>
      <c r="GW39" s="62"/>
      <c r="GX39" s="62"/>
      <c r="GY39" s="62"/>
      <c r="GZ39" s="62"/>
      <c r="HA39" s="62"/>
      <c r="HB39" s="62"/>
      <c r="HC39" s="62"/>
      <c r="HD39" s="62"/>
      <c r="HE39" s="62"/>
      <c r="HF39" s="62"/>
      <c r="HG39" s="62"/>
      <c r="HH39" s="62"/>
      <c r="HI39" s="62"/>
      <c r="HJ39" s="62"/>
      <c r="HK39" s="62"/>
      <c r="HL39" s="62"/>
      <c r="HM39" s="62"/>
      <c r="HN39" s="62"/>
      <c r="HO39" s="62"/>
      <c r="HP39" s="62"/>
      <c r="HQ39" s="62"/>
      <c r="HR39" s="62"/>
      <c r="HS39" s="62"/>
      <c r="HT39" s="62"/>
      <c r="HU39" s="62"/>
      <c r="HV39" s="62"/>
      <c r="HW39" s="62"/>
      <c r="HX39" s="62"/>
      <c r="HY39" s="62"/>
      <c r="HZ39" s="62"/>
      <c r="IA39" s="62"/>
      <c r="IB39" s="62"/>
      <c r="IC39" s="62"/>
      <c r="ID39" s="62"/>
      <c r="IE39" s="62"/>
      <c r="IF39" s="62"/>
      <c r="IG39" s="62"/>
      <c r="IH39" s="62"/>
      <c r="II39" s="62"/>
      <c r="IJ39" s="62"/>
      <c r="IK39" s="62"/>
      <c r="IL39" s="62"/>
      <c r="IM39" s="62"/>
      <c r="IN39" s="62"/>
      <c r="IO39" s="62"/>
      <c r="IP39" s="62"/>
      <c r="IQ39" s="62"/>
      <c r="IR39" s="62"/>
      <c r="IS39" s="62"/>
      <c r="IT39" s="62"/>
      <c r="IU39" s="62"/>
      <c r="IV39" s="62"/>
      <c r="IW39" s="62"/>
      <c r="IX39" s="62"/>
      <c r="IY39" s="62"/>
      <c r="IZ39" s="62"/>
      <c r="JA39" s="62"/>
      <c r="JB39" s="62"/>
      <c r="JC39" s="62"/>
      <c r="JD39" s="62"/>
      <c r="JE39" s="62"/>
      <c r="JF39" s="62"/>
      <c r="JG39" s="62"/>
      <c r="JH39" s="62"/>
      <c r="JI39" s="62"/>
      <c r="JJ39" s="62"/>
      <c r="JK39" s="62"/>
      <c r="JL39" s="62"/>
      <c r="JM39" s="62"/>
      <c r="JN39" s="62"/>
      <c r="JO39" s="62"/>
      <c r="JP39" s="62"/>
      <c r="JQ39" s="62"/>
      <c r="JR39" s="62"/>
      <c r="JS39" s="62"/>
      <c r="JT39" s="62"/>
      <c r="JU39" s="62"/>
      <c r="JV39" s="62"/>
      <c r="JW39" s="62"/>
      <c r="JX39" s="62"/>
      <c r="JY39" s="62"/>
      <c r="JZ39" s="62"/>
      <c r="KA39" s="62"/>
      <c r="KB39" s="62"/>
      <c r="KC39" s="62"/>
      <c r="KD39" s="62"/>
      <c r="KE39" s="62"/>
      <c r="KF39" s="62"/>
      <c r="KG39" s="62"/>
      <c r="KH39" s="62"/>
      <c r="KI39" s="62"/>
      <c r="KJ39" s="62"/>
      <c r="KK39" s="62"/>
      <c r="KL39" s="62"/>
      <c r="KM39" s="62"/>
      <c r="KN39" s="62"/>
      <c r="KO39" s="62"/>
      <c r="KP39" s="62"/>
      <c r="KQ39" s="62"/>
      <c r="KR39" s="62"/>
      <c r="KS39" s="62"/>
      <c r="KT39" s="62"/>
      <c r="KU39" s="62"/>
      <c r="KV39" s="62"/>
      <c r="KW39" s="62"/>
      <c r="KX39" s="62"/>
      <c r="KY39" s="62"/>
      <c r="KZ39" s="62"/>
      <c r="LA39" s="62"/>
      <c r="LB39" s="62"/>
      <c r="LC39" s="62"/>
      <c r="LD39" s="62"/>
      <c r="LE39" s="62"/>
      <c r="LF39" s="62"/>
      <c r="LG39" s="62"/>
      <c r="LH39" s="62"/>
      <c r="LI39" s="62"/>
      <c r="LJ39" s="62"/>
      <c r="LK39" s="62"/>
      <c r="LL39" s="62"/>
      <c r="LM39" s="62"/>
      <c r="LN39" s="62"/>
      <c r="LO39" s="62"/>
      <c r="LP39" s="62"/>
      <c r="LQ39" s="62"/>
      <c r="LR39" s="62"/>
      <c r="LS39" s="62"/>
      <c r="LT39" s="62"/>
      <c r="LU39" s="62"/>
      <c r="LV39" s="62"/>
      <c r="LW39" s="62"/>
      <c r="LX39" s="62"/>
      <c r="LY39" s="62"/>
      <c r="LZ39" s="62"/>
      <c r="MA39" s="62"/>
      <c r="MB39" s="62"/>
      <c r="MC39" s="62"/>
      <c r="MD39" s="62"/>
      <c r="ME39" s="62"/>
      <c r="MF39" s="62"/>
      <c r="MG39" s="62"/>
      <c r="MH39" s="62"/>
      <c r="MI39" s="62"/>
      <c r="MJ39" s="62"/>
      <c r="MK39" s="62"/>
      <c r="ML39" s="62"/>
      <c r="MM39" s="62"/>
      <c r="MN39" s="62"/>
      <c r="MO39" s="62"/>
      <c r="MP39" s="62"/>
      <c r="MQ39" s="62"/>
      <c r="MR39" s="62"/>
      <c r="MS39" s="62"/>
      <c r="MT39" s="62"/>
      <c r="MU39" s="62"/>
      <c r="MV39" s="62"/>
      <c r="MW39" s="62"/>
      <c r="MX39" s="62"/>
      <c r="MY39" s="62"/>
      <c r="MZ39" s="62"/>
      <c r="NA39" s="62"/>
      <c r="NB39" s="62"/>
      <c r="NC39" s="124"/>
      <c r="ND39" s="125"/>
      <c r="NE39" s="125"/>
      <c r="NF39" s="125"/>
      <c r="NG39" s="125"/>
      <c r="NH39" s="125"/>
      <c r="NI39" s="125"/>
      <c r="NJ39" s="62"/>
      <c r="SD39" s="62"/>
      <c r="SE39" s="62"/>
      <c r="SF39" s="62"/>
      <c r="SG39" s="62"/>
      <c r="SH39" s="62"/>
      <c r="SI39" s="62"/>
      <c r="SJ39" s="62"/>
      <c r="SK39" s="62"/>
      <c r="SL39" s="62"/>
      <c r="SM39" s="62"/>
      <c r="SN39" s="62"/>
      <c r="SO39" s="62"/>
      <c r="SP39" s="62"/>
      <c r="SQ39" s="62"/>
      <c r="SR39" s="62"/>
    </row>
    <row r="40" spans="1:512" s="106" customFormat="1" ht="12.75" x14ac:dyDescent="0.2">
      <c r="A40" s="135"/>
      <c r="B40" s="127"/>
      <c r="C40" s="127"/>
      <c r="D40" s="128"/>
      <c r="E40" s="129"/>
      <c r="F40" s="129"/>
      <c r="G40" s="130"/>
      <c r="H40" s="96"/>
      <c r="I40" s="123"/>
      <c r="J40" s="123"/>
      <c r="K40" s="62"/>
      <c r="L40" s="62"/>
      <c r="M40" s="62"/>
      <c r="N40" s="62"/>
      <c r="O40" s="62"/>
      <c r="P40" s="62"/>
      <c r="Q40" s="62"/>
      <c r="R40" s="62"/>
      <c r="S40" s="128"/>
      <c r="T40" s="128"/>
      <c r="U40" s="128"/>
      <c r="V40" s="62"/>
      <c r="W40" s="62"/>
      <c r="X40" s="62"/>
      <c r="Y40" s="62"/>
      <c r="Z40" s="62"/>
      <c r="AA40" s="62"/>
      <c r="AB40" s="62"/>
      <c r="AC40" s="136"/>
      <c r="AD40" s="136"/>
      <c r="AE40" s="136"/>
      <c r="AF40" s="136"/>
      <c r="AG40" s="127"/>
      <c r="AH40" s="62"/>
      <c r="AI40" s="62"/>
      <c r="AJ40" s="62"/>
      <c r="AK40" s="62"/>
      <c r="AL40" s="62"/>
      <c r="AM40" s="62"/>
      <c r="AN40" s="62"/>
      <c r="AO40" s="131"/>
      <c r="AP40" s="131"/>
      <c r="AQ40" s="131"/>
      <c r="AR40" s="131"/>
      <c r="AS40" s="62"/>
      <c r="AT40" s="62"/>
      <c r="AU40" s="62"/>
      <c r="AV40" s="62"/>
      <c r="AW40" s="62"/>
      <c r="AX40" s="62"/>
      <c r="AY40" s="131"/>
      <c r="AZ40" s="131"/>
      <c r="BA40" s="131"/>
      <c r="BB40" s="131"/>
      <c r="BC40" s="62"/>
      <c r="BD40" s="62"/>
      <c r="BE40" s="62"/>
      <c r="BF40" s="62"/>
      <c r="BG40" s="62"/>
      <c r="BH40" s="62"/>
      <c r="BI40" s="131"/>
      <c r="BJ40" s="131"/>
      <c r="BK40" s="131"/>
      <c r="BL40" s="131"/>
      <c r="BM40" s="131"/>
      <c r="BN40" s="131"/>
      <c r="BO40" s="131"/>
      <c r="BP40" s="127"/>
      <c r="BQ40" s="62"/>
      <c r="BR40" s="62"/>
      <c r="BS40" s="62"/>
      <c r="BT40" s="62"/>
      <c r="BU40" s="62"/>
      <c r="BV40" s="62"/>
      <c r="BW40" s="131"/>
      <c r="BX40" s="131"/>
      <c r="BY40" s="131"/>
      <c r="BZ40" s="62"/>
      <c r="CA40" s="62"/>
      <c r="CB40" s="62"/>
      <c r="CC40" s="62"/>
      <c r="CD40" s="62"/>
      <c r="CE40" s="62"/>
      <c r="CF40" s="131"/>
      <c r="CG40" s="131"/>
      <c r="CH40" s="131"/>
      <c r="CI40" s="62"/>
      <c r="CJ40" s="62"/>
      <c r="CK40" s="62"/>
      <c r="CL40" s="62"/>
      <c r="CM40" s="62"/>
      <c r="CN40" s="62"/>
      <c r="CO40" s="131"/>
      <c r="CP40" s="131"/>
      <c r="CQ40" s="131"/>
      <c r="CR40" s="62"/>
      <c r="CS40" s="62"/>
      <c r="CT40" s="62"/>
      <c r="CU40" s="62"/>
      <c r="CV40" s="62"/>
      <c r="CW40" s="62"/>
      <c r="CX40" s="131"/>
      <c r="CY40" s="131"/>
      <c r="CZ40" s="131"/>
      <c r="DA40" s="127"/>
      <c r="DB40" s="131"/>
      <c r="DC40" s="131"/>
      <c r="DD40" s="131"/>
      <c r="DE40" s="62"/>
      <c r="DF40" s="62"/>
      <c r="DG40" s="62"/>
      <c r="DH40" s="62"/>
      <c r="DI40" s="62"/>
      <c r="DJ40" s="62"/>
      <c r="DK40" s="131"/>
      <c r="DL40" s="131"/>
      <c r="DM40" s="131"/>
      <c r="DN40" s="62"/>
      <c r="DO40" s="62"/>
      <c r="DP40" s="62"/>
      <c r="DQ40" s="62"/>
      <c r="DR40" s="62"/>
      <c r="DS40" s="62"/>
      <c r="DT40" s="131"/>
      <c r="DU40" s="131"/>
      <c r="DV40" s="131"/>
      <c r="DW40" s="62"/>
      <c r="DX40" s="62"/>
      <c r="DY40" s="62"/>
      <c r="DZ40" s="62"/>
      <c r="EA40" s="62"/>
      <c r="EB40" s="62"/>
      <c r="EC40" s="131"/>
      <c r="ED40" s="131"/>
      <c r="EE40" s="131"/>
      <c r="EF40" s="62"/>
      <c r="EG40" s="62"/>
      <c r="EH40" s="62"/>
      <c r="EI40" s="62"/>
      <c r="EJ40" s="62"/>
      <c r="EK40" s="62"/>
      <c r="EL40" s="131"/>
      <c r="EM40" s="131"/>
      <c r="EN40" s="131"/>
      <c r="EO40" s="127"/>
      <c r="EP40" s="62"/>
      <c r="EQ40" s="62"/>
      <c r="ER40" s="62"/>
      <c r="ES40" s="62"/>
      <c r="ET40" s="62"/>
      <c r="EU40" s="62"/>
      <c r="EV40" s="131"/>
      <c r="EW40" s="131"/>
      <c r="EX40" s="131"/>
      <c r="EY40" s="62"/>
      <c r="EZ40" s="62"/>
      <c r="FA40" s="62"/>
      <c r="FB40" s="62"/>
      <c r="FC40" s="62"/>
      <c r="FD40" s="62"/>
      <c r="FE40" s="131"/>
      <c r="FF40" s="131"/>
      <c r="FG40" s="131"/>
      <c r="FH40" s="62"/>
      <c r="FI40" s="62"/>
      <c r="FJ40" s="62"/>
      <c r="FK40" s="62"/>
      <c r="FL40" s="62"/>
      <c r="FM40" s="62"/>
      <c r="FN40" s="131"/>
      <c r="FO40" s="131"/>
      <c r="FP40" s="131"/>
      <c r="FQ40" s="62"/>
      <c r="FR40" s="62"/>
      <c r="FS40" s="62"/>
      <c r="FT40" s="62"/>
      <c r="FU40" s="62"/>
      <c r="FV40" s="62"/>
      <c r="FW40" s="131"/>
      <c r="FX40" s="131"/>
      <c r="FY40" s="131"/>
      <c r="FZ40" s="127"/>
      <c r="GA40" s="62"/>
      <c r="GB40" s="62"/>
      <c r="GC40" s="62"/>
      <c r="GD40" s="62"/>
      <c r="GE40" s="62"/>
      <c r="GF40" s="62"/>
      <c r="GG40" s="131"/>
      <c r="GH40" s="131"/>
      <c r="GI40" s="131"/>
      <c r="GJ40" s="62"/>
      <c r="GK40" s="62"/>
      <c r="GL40" s="62"/>
      <c r="GM40" s="62"/>
      <c r="GN40" s="62"/>
      <c r="GO40" s="62"/>
      <c r="GP40" s="131"/>
      <c r="GQ40" s="131"/>
      <c r="GR40" s="131"/>
      <c r="GS40" s="62"/>
      <c r="GT40" s="62"/>
      <c r="GU40" s="62"/>
      <c r="GV40" s="62"/>
      <c r="GW40" s="62"/>
      <c r="GX40" s="62"/>
      <c r="GY40" s="131"/>
      <c r="GZ40" s="131"/>
      <c r="HA40" s="131"/>
      <c r="HB40" s="62"/>
      <c r="HC40" s="62"/>
      <c r="HD40" s="62"/>
      <c r="HE40" s="62"/>
      <c r="HF40" s="62"/>
      <c r="HG40" s="62"/>
      <c r="HH40" s="131"/>
      <c r="HI40" s="131"/>
      <c r="HJ40" s="131"/>
      <c r="HK40" s="127"/>
      <c r="HL40" s="62"/>
      <c r="HM40" s="62"/>
      <c r="HN40" s="62"/>
      <c r="HO40" s="62"/>
      <c r="HP40" s="62"/>
      <c r="HQ40" s="62"/>
      <c r="HR40" s="131"/>
      <c r="HS40" s="131"/>
      <c r="HT40" s="131"/>
      <c r="HU40" s="62"/>
      <c r="HV40" s="62"/>
      <c r="HW40" s="62"/>
      <c r="HX40" s="62"/>
      <c r="HY40" s="62"/>
      <c r="HZ40" s="62"/>
      <c r="IA40" s="131"/>
      <c r="IB40" s="131"/>
      <c r="IC40" s="131"/>
      <c r="ID40" s="62"/>
      <c r="IE40" s="62"/>
      <c r="IF40" s="62"/>
      <c r="IG40" s="62"/>
      <c r="IH40" s="62"/>
      <c r="II40" s="62"/>
      <c r="IJ40" s="131"/>
      <c r="IK40" s="131"/>
      <c r="IL40" s="131"/>
      <c r="IM40" s="62"/>
      <c r="IN40" s="62"/>
      <c r="IO40" s="62"/>
      <c r="IP40" s="62"/>
      <c r="IQ40" s="62"/>
      <c r="IR40" s="62"/>
      <c r="IS40" s="131"/>
      <c r="IT40" s="131"/>
      <c r="IU40" s="131"/>
      <c r="IV40" s="127"/>
      <c r="IW40" s="131"/>
      <c r="IX40" s="131"/>
      <c r="IY40" s="131"/>
      <c r="IZ40" s="131"/>
      <c r="JA40" s="131"/>
      <c r="JB40" s="131"/>
      <c r="JC40" s="62"/>
      <c r="JD40" s="62"/>
      <c r="JE40" s="62"/>
      <c r="JF40" s="62"/>
      <c r="JG40" s="62"/>
      <c r="JH40" s="62"/>
      <c r="JI40" s="131"/>
      <c r="JJ40" s="131"/>
      <c r="JK40" s="131"/>
      <c r="JL40" s="62"/>
      <c r="JM40" s="62"/>
      <c r="JN40" s="62"/>
      <c r="JO40" s="62"/>
      <c r="JP40" s="62"/>
      <c r="JQ40" s="62"/>
      <c r="JR40" s="131"/>
      <c r="JS40" s="131"/>
      <c r="JT40" s="131"/>
      <c r="JU40" s="62"/>
      <c r="JV40" s="62"/>
      <c r="JW40" s="62"/>
      <c r="JX40" s="62"/>
      <c r="JY40" s="62"/>
      <c r="JZ40" s="62"/>
      <c r="KA40" s="131"/>
      <c r="KB40" s="131"/>
      <c r="KC40" s="131"/>
      <c r="KD40" s="127"/>
      <c r="KE40" s="62"/>
      <c r="KF40" s="62"/>
      <c r="KG40" s="62"/>
      <c r="KH40" s="62"/>
      <c r="KI40" s="62"/>
      <c r="KJ40" s="62"/>
      <c r="KK40" s="131"/>
      <c r="KL40" s="131"/>
      <c r="KM40" s="131"/>
      <c r="KN40" s="62"/>
      <c r="KO40" s="62"/>
      <c r="KP40" s="62"/>
      <c r="KQ40" s="62"/>
      <c r="KR40" s="62"/>
      <c r="KS40" s="62"/>
      <c r="KT40" s="131"/>
      <c r="KU40" s="131"/>
      <c r="KV40" s="131"/>
      <c r="KW40" s="62"/>
      <c r="KX40" s="62"/>
      <c r="KY40" s="62"/>
      <c r="KZ40" s="62"/>
      <c r="LA40" s="62"/>
      <c r="LB40" s="62"/>
      <c r="LC40" s="131"/>
      <c r="LD40" s="131"/>
      <c r="LE40" s="131"/>
      <c r="LF40" s="62"/>
      <c r="LG40" s="62"/>
      <c r="LH40" s="62"/>
      <c r="LI40" s="62"/>
      <c r="LJ40" s="62"/>
      <c r="LK40" s="62"/>
      <c r="LL40" s="131"/>
      <c r="LM40" s="131"/>
      <c r="LN40" s="131"/>
      <c r="LO40" s="127"/>
      <c r="LP40" s="131"/>
      <c r="LQ40" s="131"/>
      <c r="LR40" s="131"/>
      <c r="LS40" s="62"/>
      <c r="LT40" s="62"/>
      <c r="LU40" s="62"/>
      <c r="LV40" s="62"/>
      <c r="LW40" s="62"/>
      <c r="LX40" s="62"/>
      <c r="LY40" s="131"/>
      <c r="LZ40" s="131"/>
      <c r="MA40" s="131"/>
      <c r="MB40" s="131"/>
      <c r="MC40" s="131"/>
      <c r="MD40" s="131"/>
      <c r="ME40" s="131"/>
      <c r="MF40" s="131"/>
      <c r="MG40" s="131"/>
      <c r="MH40" s="62"/>
      <c r="MI40" s="62"/>
      <c r="MJ40" s="62"/>
      <c r="MK40" s="62"/>
      <c r="ML40" s="62"/>
      <c r="MM40" s="62"/>
      <c r="MN40" s="131"/>
      <c r="MO40" s="131"/>
      <c r="MP40" s="131"/>
      <c r="MQ40" s="131"/>
      <c r="MR40" s="131"/>
      <c r="MS40" s="131"/>
      <c r="MT40" s="127"/>
      <c r="MU40" s="131"/>
      <c r="MV40" s="131"/>
      <c r="MW40" s="131"/>
      <c r="MX40" s="131"/>
      <c r="MY40" s="131"/>
      <c r="MZ40" s="131"/>
      <c r="NA40" s="131"/>
      <c r="NB40" s="131"/>
      <c r="NC40" s="132"/>
      <c r="ND40" s="132"/>
      <c r="NE40" s="132"/>
      <c r="NF40" s="132"/>
      <c r="NG40" s="132"/>
      <c r="NH40" s="132"/>
      <c r="NI40" s="132"/>
      <c r="NJ40" s="133"/>
      <c r="NK40" s="129"/>
      <c r="NL40" s="129"/>
      <c r="NM40" s="129"/>
      <c r="NN40" s="129"/>
      <c r="NO40" s="129"/>
      <c r="NP40" s="129"/>
      <c r="NQ40" s="129"/>
      <c r="SD40" s="133"/>
      <c r="SE40" s="133"/>
      <c r="SF40" s="133"/>
      <c r="SG40" s="133"/>
      <c r="SH40" s="133"/>
      <c r="SI40" s="133"/>
      <c r="SJ40" s="63"/>
      <c r="SK40" s="63"/>
      <c r="SL40" s="63"/>
      <c r="SM40" s="63"/>
      <c r="SN40" s="63"/>
      <c r="SO40" s="63"/>
      <c r="SP40" s="63"/>
      <c r="SQ40" s="63"/>
      <c r="SR40" s="63"/>
    </row>
    <row r="41" spans="1:512" s="106" customFormat="1" ht="12.75" x14ac:dyDescent="0.2">
      <c r="A41" s="134"/>
      <c r="B41" s="128"/>
      <c r="C41" s="128"/>
      <c r="D41" s="128"/>
      <c r="E41" s="129"/>
      <c r="G41" s="122"/>
      <c r="H41" s="96"/>
      <c r="I41" s="123"/>
      <c r="J41" s="123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05"/>
      <c r="AD41" s="105"/>
      <c r="AE41" s="105"/>
      <c r="AF41" s="105"/>
      <c r="AG41" s="128"/>
      <c r="AH41" s="131"/>
      <c r="AI41" s="131"/>
      <c r="AJ41" s="131"/>
      <c r="AK41" s="131"/>
      <c r="AL41" s="131"/>
      <c r="AM41" s="131"/>
      <c r="AN41" s="131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1"/>
      <c r="BB41" s="131"/>
      <c r="BC41" s="131"/>
      <c r="BD41" s="131"/>
      <c r="BE41" s="131"/>
      <c r="BF41" s="131"/>
      <c r="BG41" s="131"/>
      <c r="BH41" s="131"/>
      <c r="BI41" s="131"/>
      <c r="BJ41" s="131"/>
      <c r="BK41" s="131"/>
      <c r="BL41" s="131"/>
      <c r="BM41" s="131"/>
      <c r="BN41" s="131"/>
      <c r="BO41" s="131"/>
      <c r="BP41" s="128"/>
      <c r="BQ41" s="131"/>
      <c r="BR41" s="131"/>
      <c r="BS41" s="131"/>
      <c r="BT41" s="131"/>
      <c r="BU41" s="131"/>
      <c r="BV41" s="131"/>
      <c r="BW41" s="131"/>
      <c r="BX41" s="131"/>
      <c r="BY41" s="131"/>
      <c r="BZ41" s="131"/>
      <c r="CA41" s="131"/>
      <c r="CB41" s="131"/>
      <c r="CC41" s="131"/>
      <c r="CD41" s="131"/>
      <c r="CE41" s="131"/>
      <c r="CF41" s="131"/>
      <c r="CG41" s="131"/>
      <c r="CH41" s="131"/>
      <c r="CI41" s="131"/>
      <c r="CJ41" s="131"/>
      <c r="CK41" s="131"/>
      <c r="CL41" s="131"/>
      <c r="CM41" s="131"/>
      <c r="CN41" s="131"/>
      <c r="CO41" s="131"/>
      <c r="CP41" s="131"/>
      <c r="CQ41" s="131"/>
      <c r="CR41" s="131"/>
      <c r="CS41" s="131"/>
      <c r="CT41" s="131"/>
      <c r="CU41" s="131"/>
      <c r="CV41" s="131"/>
      <c r="CW41" s="131"/>
      <c r="CX41" s="131"/>
      <c r="CY41" s="131"/>
      <c r="CZ41" s="131"/>
      <c r="DA41" s="128"/>
      <c r="DB41" s="131"/>
      <c r="DC41" s="131"/>
      <c r="DD41" s="131"/>
      <c r="DE41" s="131"/>
      <c r="DF41" s="131"/>
      <c r="DG41" s="131"/>
      <c r="DH41" s="131"/>
      <c r="DI41" s="131"/>
      <c r="DJ41" s="131"/>
      <c r="DK41" s="131"/>
      <c r="DL41" s="131"/>
      <c r="DM41" s="131"/>
      <c r="DN41" s="131"/>
      <c r="DO41" s="131"/>
      <c r="DP41" s="131"/>
      <c r="DQ41" s="131"/>
      <c r="DR41" s="131"/>
      <c r="DS41" s="131"/>
      <c r="DT41" s="131"/>
      <c r="DU41" s="131"/>
      <c r="DV41" s="131"/>
      <c r="DW41" s="131"/>
      <c r="DX41" s="131"/>
      <c r="DY41" s="131"/>
      <c r="DZ41" s="131"/>
      <c r="EA41" s="131"/>
      <c r="EB41" s="131"/>
      <c r="EC41" s="131"/>
      <c r="ED41" s="131"/>
      <c r="EE41" s="131"/>
      <c r="EF41" s="131"/>
      <c r="EG41" s="131"/>
      <c r="EH41" s="131"/>
      <c r="EI41" s="131"/>
      <c r="EJ41" s="131"/>
      <c r="EK41" s="131"/>
      <c r="EL41" s="131"/>
      <c r="EM41" s="131"/>
      <c r="EN41" s="131"/>
      <c r="EO41" s="128"/>
      <c r="EP41" s="131"/>
      <c r="EQ41" s="131"/>
      <c r="ER41" s="131"/>
      <c r="ES41" s="131"/>
      <c r="ET41" s="131"/>
      <c r="EU41" s="131"/>
      <c r="EV41" s="131"/>
      <c r="EW41" s="131"/>
      <c r="EX41" s="131"/>
      <c r="EY41" s="131"/>
      <c r="EZ41" s="131"/>
      <c r="FA41" s="131"/>
      <c r="FB41" s="131"/>
      <c r="FC41" s="131"/>
      <c r="FD41" s="131"/>
      <c r="FE41" s="131"/>
      <c r="FF41" s="131"/>
      <c r="FG41" s="131"/>
      <c r="FH41" s="131"/>
      <c r="FI41" s="131"/>
      <c r="FJ41" s="131"/>
      <c r="FK41" s="131"/>
      <c r="FL41" s="131"/>
      <c r="FM41" s="131"/>
      <c r="FN41" s="131"/>
      <c r="FO41" s="131"/>
      <c r="FP41" s="131"/>
      <c r="FQ41" s="131"/>
      <c r="FR41" s="131"/>
      <c r="FS41" s="131"/>
      <c r="FT41" s="131"/>
      <c r="FU41" s="131"/>
      <c r="FV41" s="131"/>
      <c r="FW41" s="131"/>
      <c r="FX41" s="131"/>
      <c r="FY41" s="131"/>
      <c r="FZ41" s="128"/>
      <c r="GA41" s="131"/>
      <c r="GB41" s="131"/>
      <c r="GC41" s="131"/>
      <c r="GD41" s="131"/>
      <c r="GE41" s="131"/>
      <c r="GF41" s="131"/>
      <c r="GG41" s="131"/>
      <c r="GH41" s="131"/>
      <c r="GI41" s="131"/>
      <c r="GJ41" s="131"/>
      <c r="GK41" s="131"/>
      <c r="GL41" s="131"/>
      <c r="GM41" s="131"/>
      <c r="GN41" s="131"/>
      <c r="GO41" s="131"/>
      <c r="GP41" s="131"/>
      <c r="GQ41" s="131"/>
      <c r="GR41" s="131"/>
      <c r="GS41" s="131"/>
      <c r="GT41" s="131"/>
      <c r="GU41" s="131"/>
      <c r="GV41" s="131"/>
      <c r="GW41" s="131"/>
      <c r="GX41" s="131"/>
      <c r="GY41" s="131"/>
      <c r="GZ41" s="131"/>
      <c r="HA41" s="131"/>
      <c r="HB41" s="131"/>
      <c r="HC41" s="131"/>
      <c r="HD41" s="131"/>
      <c r="HE41" s="131"/>
      <c r="HF41" s="131"/>
      <c r="HG41" s="131"/>
      <c r="HH41" s="131"/>
      <c r="HI41" s="131"/>
      <c r="HJ41" s="131"/>
      <c r="HK41" s="128"/>
      <c r="HL41" s="131"/>
      <c r="HM41" s="131"/>
      <c r="HN41" s="131"/>
      <c r="HO41" s="131"/>
      <c r="HP41" s="131"/>
      <c r="HQ41" s="131"/>
      <c r="HR41" s="131"/>
      <c r="HS41" s="131"/>
      <c r="HT41" s="131"/>
      <c r="HU41" s="131"/>
      <c r="HV41" s="131"/>
      <c r="HW41" s="131"/>
      <c r="HX41" s="131"/>
      <c r="HY41" s="131"/>
      <c r="HZ41" s="131"/>
      <c r="IA41" s="131"/>
      <c r="IB41" s="131"/>
      <c r="IC41" s="131"/>
      <c r="ID41" s="131"/>
      <c r="IE41" s="131"/>
      <c r="IF41" s="131"/>
      <c r="IG41" s="131"/>
      <c r="IH41" s="131"/>
      <c r="II41" s="131"/>
      <c r="IJ41" s="131"/>
      <c r="IK41" s="131"/>
      <c r="IL41" s="131"/>
      <c r="IM41" s="131"/>
      <c r="IN41" s="131"/>
      <c r="IO41" s="131"/>
      <c r="IP41" s="131"/>
      <c r="IQ41" s="131"/>
      <c r="IR41" s="131"/>
      <c r="IS41" s="131"/>
      <c r="IT41" s="131"/>
      <c r="IU41" s="131"/>
      <c r="IV41" s="128"/>
      <c r="IW41" s="131"/>
      <c r="IX41" s="131"/>
      <c r="IY41" s="131"/>
      <c r="IZ41" s="131"/>
      <c r="JA41" s="131"/>
      <c r="JB41" s="131"/>
      <c r="JC41" s="131"/>
      <c r="JD41" s="131"/>
      <c r="JE41" s="131"/>
      <c r="JF41" s="131"/>
      <c r="JG41" s="131"/>
      <c r="JH41" s="131"/>
      <c r="JI41" s="131"/>
      <c r="JJ41" s="131"/>
      <c r="JK41" s="131"/>
      <c r="JL41" s="131"/>
      <c r="JM41" s="131"/>
      <c r="JN41" s="131"/>
      <c r="JO41" s="131"/>
      <c r="JP41" s="131"/>
      <c r="JQ41" s="131"/>
      <c r="JR41" s="131"/>
      <c r="JS41" s="131"/>
      <c r="JT41" s="131"/>
      <c r="JU41" s="131"/>
      <c r="JV41" s="131"/>
      <c r="JW41" s="131"/>
      <c r="JX41" s="131"/>
      <c r="JY41" s="131"/>
      <c r="JZ41" s="131"/>
      <c r="KA41" s="131"/>
      <c r="KB41" s="131"/>
      <c r="KC41" s="131"/>
      <c r="KD41" s="128"/>
      <c r="KE41" s="131"/>
      <c r="KF41" s="131"/>
      <c r="KG41" s="131"/>
      <c r="KH41" s="131"/>
      <c r="KI41" s="131"/>
      <c r="KJ41" s="131"/>
      <c r="KK41" s="131"/>
      <c r="KL41" s="131"/>
      <c r="KM41" s="131"/>
      <c r="KN41" s="131"/>
      <c r="KO41" s="131"/>
      <c r="KP41" s="131"/>
      <c r="KQ41" s="131"/>
      <c r="KR41" s="131"/>
      <c r="KS41" s="131"/>
      <c r="KT41" s="131"/>
      <c r="KU41" s="131"/>
      <c r="KV41" s="131"/>
      <c r="KW41" s="131"/>
      <c r="KX41" s="131"/>
      <c r="KY41" s="131"/>
      <c r="KZ41" s="131"/>
      <c r="LA41" s="131"/>
      <c r="LB41" s="131"/>
      <c r="LC41" s="131"/>
      <c r="LD41" s="131"/>
      <c r="LE41" s="131"/>
      <c r="LF41" s="131"/>
      <c r="LG41" s="131"/>
      <c r="LH41" s="131"/>
      <c r="LI41" s="131"/>
      <c r="LJ41" s="131"/>
      <c r="LK41" s="131"/>
      <c r="LL41" s="131"/>
      <c r="LM41" s="131"/>
      <c r="LN41" s="131"/>
      <c r="LO41" s="128"/>
      <c r="LP41" s="131"/>
      <c r="LQ41" s="131"/>
      <c r="LR41" s="131"/>
      <c r="LS41" s="131"/>
      <c r="LT41" s="131"/>
      <c r="LU41" s="131"/>
      <c r="LV41" s="131"/>
      <c r="LW41" s="131"/>
      <c r="LX41" s="131"/>
      <c r="LY41" s="131"/>
      <c r="LZ41" s="131"/>
      <c r="MA41" s="131"/>
      <c r="MB41" s="131"/>
      <c r="MC41" s="131"/>
      <c r="MD41" s="131"/>
      <c r="ME41" s="131"/>
      <c r="MF41" s="131"/>
      <c r="MG41" s="131"/>
      <c r="MH41" s="131"/>
      <c r="MI41" s="131"/>
      <c r="MJ41" s="131"/>
      <c r="MK41" s="131"/>
      <c r="ML41" s="131"/>
      <c r="MM41" s="131"/>
      <c r="MN41" s="131"/>
      <c r="MO41" s="131"/>
      <c r="MP41" s="131"/>
      <c r="MQ41" s="131"/>
      <c r="MR41" s="131"/>
      <c r="MS41" s="131"/>
      <c r="MT41" s="128"/>
      <c r="MU41" s="131"/>
      <c r="MV41" s="131"/>
      <c r="MW41" s="131"/>
      <c r="MX41" s="131"/>
      <c r="MY41" s="131"/>
      <c r="MZ41" s="131"/>
      <c r="NA41" s="131"/>
      <c r="NB41" s="131"/>
      <c r="NC41" s="124"/>
      <c r="ND41" s="132"/>
      <c r="NE41" s="132"/>
      <c r="NF41" s="132"/>
      <c r="NG41" s="132"/>
      <c r="NH41" s="132"/>
      <c r="NI41" s="132"/>
      <c r="NJ41" s="133"/>
      <c r="SD41" s="133"/>
      <c r="SE41" s="133"/>
      <c r="SF41" s="133"/>
      <c r="SG41" s="133"/>
      <c r="SH41" s="133"/>
      <c r="SI41" s="133"/>
      <c r="SJ41" s="63"/>
      <c r="SK41" s="63"/>
      <c r="SL41" s="63"/>
      <c r="SM41" s="63"/>
      <c r="SN41" s="63"/>
      <c r="SO41" s="63"/>
      <c r="SP41" s="63"/>
      <c r="SQ41" s="63"/>
      <c r="SR41" s="63"/>
    </row>
    <row r="42" spans="1:512" s="106" customFormat="1" ht="12.75" x14ac:dyDescent="0.2">
      <c r="B42" s="128"/>
      <c r="C42" s="128"/>
      <c r="D42" s="128"/>
      <c r="E42" s="129"/>
      <c r="G42" s="122"/>
      <c r="H42" s="96"/>
      <c r="I42" s="123"/>
      <c r="J42" s="123"/>
      <c r="K42" s="131"/>
      <c r="L42" s="131"/>
      <c r="M42" s="131"/>
      <c r="N42" s="131"/>
      <c r="O42" s="131"/>
      <c r="P42" s="131"/>
      <c r="Q42" s="131"/>
      <c r="R42" s="131"/>
      <c r="S42" s="128"/>
      <c r="T42" s="128"/>
      <c r="U42" s="128"/>
      <c r="V42" s="131"/>
      <c r="W42" s="131"/>
      <c r="X42" s="131"/>
      <c r="Y42" s="131"/>
      <c r="Z42" s="131"/>
      <c r="AA42" s="131"/>
      <c r="AB42" s="131"/>
      <c r="AC42" s="136"/>
      <c r="AD42" s="136"/>
      <c r="AE42" s="136"/>
      <c r="AF42" s="136"/>
      <c r="AG42" s="128"/>
      <c r="AH42" s="131"/>
      <c r="AI42" s="131"/>
      <c r="AJ42" s="131"/>
      <c r="AK42" s="131"/>
      <c r="AL42" s="131"/>
      <c r="AM42" s="131"/>
      <c r="AN42" s="131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1"/>
      <c r="BB42" s="131"/>
      <c r="BC42" s="131"/>
      <c r="BD42" s="131"/>
      <c r="BE42" s="131"/>
      <c r="BF42" s="131"/>
      <c r="BG42" s="131"/>
      <c r="BH42" s="131"/>
      <c r="BI42" s="131"/>
      <c r="BJ42" s="131"/>
      <c r="BK42" s="131"/>
      <c r="BL42" s="131"/>
      <c r="BM42" s="131"/>
      <c r="BN42" s="131"/>
      <c r="BO42" s="131"/>
      <c r="BP42" s="128"/>
      <c r="BQ42" s="131"/>
      <c r="BR42" s="131"/>
      <c r="BS42" s="131"/>
      <c r="BT42" s="131"/>
      <c r="BU42" s="131"/>
      <c r="BV42" s="131"/>
      <c r="BW42" s="131"/>
      <c r="BX42" s="131"/>
      <c r="BY42" s="131"/>
      <c r="BZ42" s="131"/>
      <c r="CA42" s="131"/>
      <c r="CB42" s="131"/>
      <c r="CC42" s="131"/>
      <c r="CD42" s="131"/>
      <c r="CE42" s="131"/>
      <c r="CF42" s="131"/>
      <c r="CG42" s="131"/>
      <c r="CH42" s="131"/>
      <c r="CI42" s="131"/>
      <c r="CJ42" s="131"/>
      <c r="CK42" s="131"/>
      <c r="CL42" s="131"/>
      <c r="CM42" s="131"/>
      <c r="CN42" s="131"/>
      <c r="CO42" s="131"/>
      <c r="CP42" s="131"/>
      <c r="CQ42" s="131"/>
      <c r="CR42" s="131"/>
      <c r="CS42" s="131"/>
      <c r="CT42" s="131"/>
      <c r="CU42" s="131"/>
      <c r="CV42" s="131"/>
      <c r="CW42" s="131"/>
      <c r="CX42" s="131"/>
      <c r="CY42" s="131"/>
      <c r="CZ42" s="131"/>
      <c r="DA42" s="128"/>
      <c r="DB42" s="131"/>
      <c r="DC42" s="131"/>
      <c r="DD42" s="131"/>
      <c r="DE42" s="131"/>
      <c r="DF42" s="131"/>
      <c r="DG42" s="131"/>
      <c r="DH42" s="131"/>
      <c r="DI42" s="131"/>
      <c r="DJ42" s="131"/>
      <c r="DK42" s="131"/>
      <c r="DL42" s="131"/>
      <c r="DM42" s="131"/>
      <c r="DN42" s="131"/>
      <c r="DO42" s="131"/>
      <c r="DP42" s="131"/>
      <c r="DQ42" s="131"/>
      <c r="DR42" s="131"/>
      <c r="DS42" s="131"/>
      <c r="DT42" s="131"/>
      <c r="DU42" s="131"/>
      <c r="DV42" s="131"/>
      <c r="DW42" s="131"/>
      <c r="DX42" s="131"/>
      <c r="DY42" s="131"/>
      <c r="DZ42" s="131"/>
      <c r="EA42" s="131"/>
      <c r="EB42" s="131"/>
      <c r="EC42" s="131"/>
      <c r="ED42" s="131"/>
      <c r="EE42" s="131"/>
      <c r="EF42" s="131"/>
      <c r="EG42" s="131"/>
      <c r="EH42" s="131"/>
      <c r="EI42" s="131"/>
      <c r="EJ42" s="131"/>
      <c r="EK42" s="131"/>
      <c r="EL42" s="131"/>
      <c r="EM42" s="131"/>
      <c r="EN42" s="131"/>
      <c r="EO42" s="128"/>
      <c r="EP42" s="131"/>
      <c r="EQ42" s="131"/>
      <c r="ER42" s="131"/>
      <c r="ES42" s="131"/>
      <c r="ET42" s="131"/>
      <c r="EU42" s="131"/>
      <c r="EV42" s="131"/>
      <c r="EW42" s="131"/>
      <c r="EX42" s="131"/>
      <c r="EY42" s="131"/>
      <c r="EZ42" s="131"/>
      <c r="FA42" s="131"/>
      <c r="FB42" s="131"/>
      <c r="FC42" s="131"/>
      <c r="FD42" s="131"/>
      <c r="FE42" s="131"/>
      <c r="FF42" s="131"/>
      <c r="FG42" s="131"/>
      <c r="FH42" s="131"/>
      <c r="FI42" s="131"/>
      <c r="FJ42" s="131"/>
      <c r="FK42" s="131"/>
      <c r="FL42" s="131"/>
      <c r="FM42" s="131"/>
      <c r="FN42" s="131"/>
      <c r="FO42" s="131"/>
      <c r="FP42" s="131"/>
      <c r="FQ42" s="131"/>
      <c r="FR42" s="131"/>
      <c r="FS42" s="131"/>
      <c r="FT42" s="131"/>
      <c r="FU42" s="131"/>
      <c r="FV42" s="131"/>
      <c r="FW42" s="131"/>
      <c r="FX42" s="131"/>
      <c r="FY42" s="131"/>
      <c r="FZ42" s="128"/>
      <c r="GA42" s="131"/>
      <c r="GB42" s="131"/>
      <c r="GC42" s="131"/>
      <c r="GD42" s="131"/>
      <c r="GE42" s="131"/>
      <c r="GF42" s="131"/>
      <c r="GG42" s="131"/>
      <c r="GH42" s="131"/>
      <c r="GI42" s="131"/>
      <c r="GJ42" s="131"/>
      <c r="GK42" s="131"/>
      <c r="GL42" s="131"/>
      <c r="GM42" s="131"/>
      <c r="GN42" s="131"/>
      <c r="GO42" s="131"/>
      <c r="GP42" s="131"/>
      <c r="GQ42" s="131"/>
      <c r="GR42" s="131"/>
      <c r="GS42" s="131"/>
      <c r="GT42" s="131"/>
      <c r="GU42" s="131"/>
      <c r="GV42" s="131"/>
      <c r="GW42" s="131"/>
      <c r="GX42" s="131"/>
      <c r="GY42" s="131"/>
      <c r="GZ42" s="131"/>
      <c r="HA42" s="131"/>
      <c r="HB42" s="131"/>
      <c r="HC42" s="131"/>
      <c r="HD42" s="131"/>
      <c r="HE42" s="131"/>
      <c r="HF42" s="131"/>
      <c r="HG42" s="131"/>
      <c r="HH42" s="131"/>
      <c r="HI42" s="131"/>
      <c r="HJ42" s="131"/>
      <c r="HK42" s="128"/>
      <c r="HL42" s="131"/>
      <c r="HM42" s="131"/>
      <c r="HN42" s="131"/>
      <c r="HO42" s="131"/>
      <c r="HP42" s="131"/>
      <c r="HQ42" s="131"/>
      <c r="HR42" s="131"/>
      <c r="HS42" s="131"/>
      <c r="HT42" s="131"/>
      <c r="HU42" s="131"/>
      <c r="HV42" s="131"/>
      <c r="HW42" s="131"/>
      <c r="HX42" s="131"/>
      <c r="HY42" s="131"/>
      <c r="HZ42" s="131"/>
      <c r="IA42" s="131"/>
      <c r="IB42" s="131"/>
      <c r="IC42" s="131"/>
      <c r="ID42" s="131"/>
      <c r="IE42" s="131"/>
      <c r="IF42" s="131"/>
      <c r="IG42" s="131"/>
      <c r="IH42" s="131"/>
      <c r="II42" s="131"/>
      <c r="IJ42" s="131"/>
      <c r="IK42" s="131"/>
      <c r="IL42" s="131"/>
      <c r="IM42" s="131"/>
      <c r="IN42" s="131"/>
      <c r="IO42" s="131"/>
      <c r="IP42" s="131"/>
      <c r="IQ42" s="131"/>
      <c r="IR42" s="131"/>
      <c r="IS42" s="131"/>
      <c r="IT42" s="131"/>
      <c r="IU42" s="131"/>
      <c r="IV42" s="128"/>
      <c r="IW42" s="131"/>
      <c r="IX42" s="131"/>
      <c r="IY42" s="131"/>
      <c r="IZ42" s="131"/>
      <c r="JA42" s="131"/>
      <c r="JB42" s="131"/>
      <c r="JC42" s="131"/>
      <c r="JD42" s="131"/>
      <c r="JE42" s="131"/>
      <c r="JF42" s="131"/>
      <c r="JG42" s="131"/>
      <c r="JH42" s="131"/>
      <c r="JI42" s="131"/>
      <c r="JJ42" s="131"/>
      <c r="JK42" s="131"/>
      <c r="JL42" s="131"/>
      <c r="JM42" s="131"/>
      <c r="JN42" s="131"/>
      <c r="JO42" s="131"/>
      <c r="JP42" s="131"/>
      <c r="JQ42" s="131"/>
      <c r="JR42" s="131"/>
      <c r="JS42" s="131"/>
      <c r="JT42" s="131"/>
      <c r="JU42" s="131"/>
      <c r="JV42" s="131"/>
      <c r="JW42" s="131"/>
      <c r="JX42" s="131"/>
      <c r="JY42" s="131"/>
      <c r="JZ42" s="131"/>
      <c r="KA42" s="131"/>
      <c r="KB42" s="131"/>
      <c r="KC42" s="131"/>
      <c r="KD42" s="128"/>
      <c r="KE42" s="131"/>
      <c r="KF42" s="131"/>
      <c r="KG42" s="131"/>
      <c r="KH42" s="131"/>
      <c r="KI42" s="131"/>
      <c r="KJ42" s="131"/>
      <c r="KK42" s="131"/>
      <c r="KL42" s="131"/>
      <c r="KM42" s="131"/>
      <c r="KN42" s="131"/>
      <c r="KO42" s="131"/>
      <c r="KP42" s="131"/>
      <c r="KQ42" s="131"/>
      <c r="KR42" s="131"/>
      <c r="KS42" s="131"/>
      <c r="KT42" s="131"/>
      <c r="KU42" s="131"/>
      <c r="KV42" s="131"/>
      <c r="KW42" s="131"/>
      <c r="KX42" s="131"/>
      <c r="KY42" s="131"/>
      <c r="KZ42" s="131"/>
      <c r="LA42" s="131"/>
      <c r="LB42" s="131"/>
      <c r="LC42" s="131"/>
      <c r="LD42" s="131"/>
      <c r="LE42" s="131"/>
      <c r="LF42" s="131"/>
      <c r="LG42" s="131"/>
      <c r="LH42" s="131"/>
      <c r="LI42" s="131"/>
      <c r="LJ42" s="131"/>
      <c r="LK42" s="131"/>
      <c r="LL42" s="131"/>
      <c r="LM42" s="131"/>
      <c r="LN42" s="131"/>
      <c r="LO42" s="128"/>
      <c r="LP42" s="131"/>
      <c r="LQ42" s="131"/>
      <c r="LR42" s="131"/>
      <c r="LS42" s="131"/>
      <c r="LT42" s="131"/>
      <c r="LU42" s="131"/>
      <c r="LV42" s="131"/>
      <c r="LW42" s="131"/>
      <c r="LX42" s="131"/>
      <c r="LY42" s="131"/>
      <c r="LZ42" s="131"/>
      <c r="MA42" s="131"/>
      <c r="MB42" s="131"/>
      <c r="MC42" s="131"/>
      <c r="MD42" s="131"/>
      <c r="ME42" s="131"/>
      <c r="MF42" s="131"/>
      <c r="MG42" s="131"/>
      <c r="MH42" s="131"/>
      <c r="MI42" s="131"/>
      <c r="MJ42" s="131"/>
      <c r="MK42" s="131"/>
      <c r="ML42" s="131"/>
      <c r="MM42" s="131"/>
      <c r="MN42" s="131"/>
      <c r="MO42" s="131"/>
      <c r="MP42" s="131"/>
      <c r="MQ42" s="131"/>
      <c r="MR42" s="131"/>
      <c r="MS42" s="131"/>
      <c r="MT42" s="128"/>
      <c r="MU42" s="131"/>
      <c r="MV42" s="131"/>
      <c r="MW42" s="131"/>
      <c r="MX42" s="131"/>
      <c r="MY42" s="131"/>
      <c r="MZ42" s="131"/>
      <c r="NA42" s="131"/>
      <c r="NB42" s="131"/>
      <c r="NC42" s="124"/>
      <c r="ND42" s="132"/>
      <c r="NE42" s="132"/>
      <c r="NF42" s="132"/>
      <c r="NG42" s="132"/>
      <c r="NH42" s="132"/>
      <c r="NI42" s="132"/>
      <c r="NJ42" s="133"/>
      <c r="SD42" s="133"/>
      <c r="SE42" s="133"/>
      <c r="SF42" s="133"/>
      <c r="SG42" s="133"/>
      <c r="SH42" s="133"/>
      <c r="SI42" s="133"/>
      <c r="SJ42" s="63"/>
      <c r="SK42" s="63"/>
      <c r="SL42" s="63"/>
      <c r="SM42" s="63"/>
      <c r="SN42" s="63"/>
      <c r="SO42" s="63"/>
      <c r="SP42" s="63"/>
      <c r="SQ42" s="63"/>
      <c r="SR42" s="63"/>
    </row>
    <row r="43" spans="1:512" s="106" customFormat="1" ht="12.75" x14ac:dyDescent="0.2">
      <c r="A43" s="134"/>
      <c r="B43" s="128"/>
      <c r="C43" s="128"/>
      <c r="D43" s="128"/>
      <c r="E43" s="129"/>
      <c r="G43" s="122"/>
      <c r="H43" s="96"/>
      <c r="I43" s="123"/>
      <c r="J43" s="123"/>
      <c r="K43" s="131"/>
      <c r="L43" s="131"/>
      <c r="M43" s="131"/>
      <c r="N43" s="131"/>
      <c r="O43" s="131"/>
      <c r="P43" s="131"/>
      <c r="Q43" s="131"/>
      <c r="R43" s="131"/>
      <c r="S43" s="128"/>
      <c r="T43" s="128"/>
      <c r="U43" s="128"/>
      <c r="V43" s="131"/>
      <c r="W43" s="131"/>
      <c r="X43" s="131"/>
      <c r="Y43" s="131"/>
      <c r="Z43" s="131"/>
      <c r="AA43" s="131"/>
      <c r="AB43" s="131"/>
      <c r="AC43" s="136"/>
      <c r="AD43" s="136"/>
      <c r="AE43" s="136"/>
      <c r="AF43" s="136"/>
      <c r="AG43" s="128"/>
      <c r="AH43" s="131"/>
      <c r="AI43" s="131"/>
      <c r="AJ43" s="131"/>
      <c r="AK43" s="131"/>
      <c r="AL43" s="131"/>
      <c r="AM43" s="131"/>
      <c r="AN43" s="131"/>
      <c r="AO43" s="131"/>
      <c r="AP43" s="131"/>
      <c r="AQ43" s="131"/>
      <c r="AR43" s="131"/>
      <c r="AS43" s="131"/>
      <c r="AT43" s="131"/>
      <c r="AU43" s="131"/>
      <c r="AV43" s="131"/>
      <c r="AW43" s="131"/>
      <c r="AX43" s="131"/>
      <c r="AY43" s="131"/>
      <c r="AZ43" s="131"/>
      <c r="BA43" s="131"/>
      <c r="BB43" s="131"/>
      <c r="BC43" s="131"/>
      <c r="BD43" s="131"/>
      <c r="BE43" s="131"/>
      <c r="BF43" s="131"/>
      <c r="BG43" s="131"/>
      <c r="BH43" s="131"/>
      <c r="BI43" s="131"/>
      <c r="BJ43" s="131"/>
      <c r="BK43" s="131"/>
      <c r="BL43" s="131"/>
      <c r="BM43" s="131"/>
      <c r="BN43" s="131"/>
      <c r="BO43" s="131"/>
      <c r="BP43" s="128"/>
      <c r="BQ43" s="131"/>
      <c r="BR43" s="131"/>
      <c r="BS43" s="131"/>
      <c r="BT43" s="131"/>
      <c r="BU43" s="131"/>
      <c r="BV43" s="131"/>
      <c r="BW43" s="131"/>
      <c r="BX43" s="131"/>
      <c r="BY43" s="131"/>
      <c r="BZ43" s="131"/>
      <c r="CA43" s="131"/>
      <c r="CB43" s="131"/>
      <c r="CC43" s="131"/>
      <c r="CD43" s="131"/>
      <c r="CE43" s="131"/>
      <c r="CF43" s="131"/>
      <c r="CG43" s="131"/>
      <c r="CH43" s="131"/>
      <c r="CI43" s="131"/>
      <c r="CJ43" s="131"/>
      <c r="CK43" s="131"/>
      <c r="CL43" s="131"/>
      <c r="CM43" s="131"/>
      <c r="CN43" s="131"/>
      <c r="CO43" s="131"/>
      <c r="CP43" s="131"/>
      <c r="CQ43" s="131"/>
      <c r="CR43" s="131"/>
      <c r="CS43" s="131"/>
      <c r="CT43" s="131"/>
      <c r="CU43" s="131"/>
      <c r="CV43" s="131"/>
      <c r="CW43" s="131"/>
      <c r="CX43" s="131"/>
      <c r="CY43" s="131"/>
      <c r="CZ43" s="131"/>
      <c r="DA43" s="128"/>
      <c r="DB43" s="131"/>
      <c r="DC43" s="131"/>
      <c r="DD43" s="131"/>
      <c r="DE43" s="131"/>
      <c r="DF43" s="131"/>
      <c r="DG43" s="131"/>
      <c r="DH43" s="131"/>
      <c r="DI43" s="131"/>
      <c r="DJ43" s="131"/>
      <c r="DK43" s="131"/>
      <c r="DL43" s="131"/>
      <c r="DM43" s="131"/>
      <c r="DN43" s="131"/>
      <c r="DO43" s="131"/>
      <c r="DP43" s="131"/>
      <c r="DQ43" s="131"/>
      <c r="DR43" s="131"/>
      <c r="DS43" s="131"/>
      <c r="DT43" s="131"/>
      <c r="DU43" s="131"/>
      <c r="DV43" s="131"/>
      <c r="DW43" s="131"/>
      <c r="DX43" s="131"/>
      <c r="DY43" s="131"/>
      <c r="DZ43" s="131"/>
      <c r="EA43" s="131"/>
      <c r="EB43" s="131"/>
      <c r="EC43" s="131"/>
      <c r="ED43" s="131"/>
      <c r="EE43" s="131"/>
      <c r="EF43" s="131"/>
      <c r="EG43" s="131"/>
      <c r="EH43" s="131"/>
      <c r="EI43" s="131"/>
      <c r="EJ43" s="131"/>
      <c r="EK43" s="131"/>
      <c r="EL43" s="131"/>
      <c r="EM43" s="131"/>
      <c r="EN43" s="131"/>
      <c r="EO43" s="128"/>
      <c r="EP43" s="131"/>
      <c r="EQ43" s="131"/>
      <c r="ER43" s="131"/>
      <c r="ES43" s="131"/>
      <c r="ET43" s="131"/>
      <c r="EU43" s="131"/>
      <c r="EV43" s="131"/>
      <c r="EW43" s="131"/>
      <c r="EX43" s="131"/>
      <c r="EY43" s="131"/>
      <c r="EZ43" s="131"/>
      <c r="FA43" s="131"/>
      <c r="FB43" s="131"/>
      <c r="FC43" s="131"/>
      <c r="FD43" s="131"/>
      <c r="FE43" s="131"/>
      <c r="FF43" s="131"/>
      <c r="FG43" s="131"/>
      <c r="FH43" s="131"/>
      <c r="FI43" s="131"/>
      <c r="FJ43" s="131"/>
      <c r="FK43" s="131"/>
      <c r="FL43" s="131"/>
      <c r="FM43" s="131"/>
      <c r="FN43" s="131"/>
      <c r="FO43" s="131"/>
      <c r="FP43" s="131"/>
      <c r="FQ43" s="131"/>
      <c r="FR43" s="131"/>
      <c r="FS43" s="131"/>
      <c r="FT43" s="131"/>
      <c r="FU43" s="131"/>
      <c r="FV43" s="131"/>
      <c r="FW43" s="131"/>
      <c r="FX43" s="131"/>
      <c r="FY43" s="131"/>
      <c r="FZ43" s="128"/>
      <c r="GA43" s="131"/>
      <c r="GB43" s="131"/>
      <c r="GC43" s="131"/>
      <c r="GD43" s="131"/>
      <c r="GE43" s="131"/>
      <c r="GF43" s="131"/>
      <c r="GG43" s="131"/>
      <c r="GH43" s="131"/>
      <c r="GI43" s="131"/>
      <c r="GJ43" s="131"/>
      <c r="GK43" s="131"/>
      <c r="GL43" s="131"/>
      <c r="GM43" s="131"/>
      <c r="GN43" s="131"/>
      <c r="GO43" s="131"/>
      <c r="GP43" s="131"/>
      <c r="GQ43" s="131"/>
      <c r="GR43" s="131"/>
      <c r="GS43" s="131"/>
      <c r="GT43" s="131"/>
      <c r="GU43" s="131"/>
      <c r="GV43" s="131"/>
      <c r="GW43" s="131"/>
      <c r="GX43" s="131"/>
      <c r="GY43" s="131"/>
      <c r="GZ43" s="131"/>
      <c r="HA43" s="131"/>
      <c r="HB43" s="131"/>
      <c r="HC43" s="131"/>
      <c r="HD43" s="131"/>
      <c r="HE43" s="131"/>
      <c r="HF43" s="131"/>
      <c r="HG43" s="131"/>
      <c r="HH43" s="131"/>
      <c r="HI43" s="131"/>
      <c r="HJ43" s="131"/>
      <c r="HK43" s="128"/>
      <c r="HL43" s="131"/>
      <c r="HM43" s="131"/>
      <c r="HN43" s="131"/>
      <c r="HO43" s="131"/>
      <c r="HP43" s="131"/>
      <c r="HQ43" s="131"/>
      <c r="HR43" s="131"/>
      <c r="HS43" s="131"/>
      <c r="HT43" s="131"/>
      <c r="HU43" s="131"/>
      <c r="HV43" s="131"/>
      <c r="HW43" s="131"/>
      <c r="HX43" s="131"/>
      <c r="HY43" s="131"/>
      <c r="HZ43" s="131"/>
      <c r="IA43" s="131"/>
      <c r="IB43" s="131"/>
      <c r="IC43" s="131"/>
      <c r="ID43" s="131"/>
      <c r="IE43" s="131"/>
      <c r="IF43" s="131"/>
      <c r="IG43" s="131"/>
      <c r="IH43" s="131"/>
      <c r="II43" s="131"/>
      <c r="IJ43" s="131"/>
      <c r="IK43" s="131"/>
      <c r="IL43" s="131"/>
      <c r="IM43" s="131"/>
      <c r="IN43" s="131"/>
      <c r="IO43" s="131"/>
      <c r="IP43" s="131"/>
      <c r="IQ43" s="131"/>
      <c r="IR43" s="131"/>
      <c r="IS43" s="131"/>
      <c r="IT43" s="131"/>
      <c r="IU43" s="131"/>
      <c r="IV43" s="128"/>
      <c r="IW43" s="131"/>
      <c r="IX43" s="131"/>
      <c r="IY43" s="131"/>
      <c r="IZ43" s="131"/>
      <c r="JA43" s="131"/>
      <c r="JB43" s="131"/>
      <c r="JC43" s="131"/>
      <c r="JD43" s="131"/>
      <c r="JE43" s="131"/>
      <c r="JF43" s="131"/>
      <c r="JG43" s="131"/>
      <c r="JH43" s="131"/>
      <c r="JI43" s="131"/>
      <c r="JJ43" s="131"/>
      <c r="JK43" s="131"/>
      <c r="JL43" s="131"/>
      <c r="JM43" s="131"/>
      <c r="JN43" s="131"/>
      <c r="JO43" s="131"/>
      <c r="JP43" s="131"/>
      <c r="JQ43" s="131"/>
      <c r="JR43" s="131"/>
      <c r="JS43" s="131"/>
      <c r="JT43" s="131"/>
      <c r="JU43" s="131"/>
      <c r="JV43" s="131"/>
      <c r="JW43" s="131"/>
      <c r="JX43" s="131"/>
      <c r="JY43" s="131"/>
      <c r="JZ43" s="131"/>
      <c r="KA43" s="131"/>
      <c r="KB43" s="131"/>
      <c r="KC43" s="131"/>
      <c r="KD43" s="128"/>
      <c r="KE43" s="131"/>
      <c r="KF43" s="131"/>
      <c r="KG43" s="131"/>
      <c r="KH43" s="131"/>
      <c r="KI43" s="131"/>
      <c r="KJ43" s="131"/>
      <c r="KK43" s="131"/>
      <c r="KL43" s="131"/>
      <c r="KM43" s="131"/>
      <c r="KN43" s="131"/>
      <c r="KO43" s="131"/>
      <c r="KP43" s="131"/>
      <c r="KQ43" s="131"/>
      <c r="KR43" s="131"/>
      <c r="KS43" s="131"/>
      <c r="KT43" s="131"/>
      <c r="KU43" s="131"/>
      <c r="KV43" s="131"/>
      <c r="KW43" s="131"/>
      <c r="KX43" s="131"/>
      <c r="KY43" s="131"/>
      <c r="KZ43" s="131"/>
      <c r="LA43" s="131"/>
      <c r="LB43" s="131"/>
      <c r="LC43" s="131"/>
      <c r="LD43" s="131"/>
      <c r="LE43" s="131"/>
      <c r="LF43" s="131"/>
      <c r="LG43" s="131"/>
      <c r="LH43" s="131"/>
      <c r="LI43" s="131"/>
      <c r="LJ43" s="131"/>
      <c r="LK43" s="131"/>
      <c r="LL43" s="131"/>
      <c r="LM43" s="131"/>
      <c r="LN43" s="131"/>
      <c r="LO43" s="128"/>
      <c r="LP43" s="131"/>
      <c r="LQ43" s="131"/>
      <c r="LR43" s="131"/>
      <c r="LS43" s="131"/>
      <c r="LT43" s="131"/>
      <c r="LU43" s="131"/>
      <c r="LV43" s="131"/>
      <c r="LW43" s="131"/>
      <c r="LX43" s="131"/>
      <c r="LY43" s="131"/>
      <c r="LZ43" s="131"/>
      <c r="MA43" s="131"/>
      <c r="MB43" s="131"/>
      <c r="MC43" s="131"/>
      <c r="MD43" s="131"/>
      <c r="ME43" s="131"/>
      <c r="MF43" s="131"/>
      <c r="MG43" s="131"/>
      <c r="MH43" s="131"/>
      <c r="MI43" s="131"/>
      <c r="MJ43" s="131"/>
      <c r="MK43" s="131"/>
      <c r="ML43" s="131"/>
      <c r="MM43" s="131"/>
      <c r="MN43" s="131"/>
      <c r="MO43" s="131"/>
      <c r="MP43" s="131"/>
      <c r="MQ43" s="131"/>
      <c r="MR43" s="131"/>
      <c r="MS43" s="131"/>
      <c r="MT43" s="128"/>
      <c r="MU43" s="131"/>
      <c r="MV43" s="131"/>
      <c r="MW43" s="131"/>
      <c r="MX43" s="131"/>
      <c r="MY43" s="131"/>
      <c r="MZ43" s="131"/>
      <c r="NA43" s="131"/>
      <c r="NB43" s="131"/>
      <c r="NC43" s="124"/>
      <c r="ND43" s="132"/>
      <c r="NE43" s="132"/>
      <c r="NF43" s="132"/>
      <c r="NG43" s="132"/>
      <c r="NH43" s="132"/>
      <c r="NI43" s="132"/>
      <c r="NJ43" s="133"/>
      <c r="SD43" s="133"/>
      <c r="SE43" s="133"/>
      <c r="SF43" s="133"/>
      <c r="SG43" s="133"/>
      <c r="SH43" s="133"/>
      <c r="SI43" s="133"/>
      <c r="SJ43" s="63"/>
      <c r="SK43" s="63"/>
      <c r="SL43" s="63"/>
      <c r="SM43" s="63"/>
      <c r="SN43" s="63"/>
      <c r="SO43" s="63"/>
      <c r="SP43" s="63"/>
      <c r="SQ43" s="63"/>
      <c r="SR43" s="63"/>
    </row>
    <row r="44" spans="1:512" s="106" customFormat="1" ht="12.75" x14ac:dyDescent="0.2">
      <c r="B44" s="62"/>
      <c r="C44" s="62"/>
      <c r="D44" s="62"/>
      <c r="E44" s="129"/>
      <c r="G44" s="130"/>
      <c r="H44" s="96"/>
      <c r="I44" s="123"/>
      <c r="J44" s="123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136"/>
      <c r="AD44" s="136"/>
      <c r="AE44" s="136"/>
      <c r="AF44" s="136"/>
      <c r="AG44" s="62"/>
      <c r="AH44" s="62"/>
      <c r="AI44" s="62"/>
      <c r="AJ44" s="62"/>
      <c r="AK44" s="62"/>
      <c r="AL44" s="62"/>
      <c r="AM44" s="62"/>
      <c r="AN44" s="62"/>
      <c r="AO44" s="62"/>
      <c r="AP44" s="137"/>
      <c r="AQ44" s="137"/>
      <c r="AR44" s="62"/>
      <c r="AS44" s="62"/>
      <c r="AT44" s="62"/>
      <c r="AU44" s="62"/>
      <c r="AV44" s="62"/>
      <c r="AW44" s="62"/>
      <c r="AX44" s="62"/>
      <c r="AY44" s="131"/>
      <c r="AZ44" s="131"/>
      <c r="BA44" s="131"/>
      <c r="BB44" s="131"/>
      <c r="BC44" s="62"/>
      <c r="BD44" s="62"/>
      <c r="BE44" s="62"/>
      <c r="BF44" s="62"/>
      <c r="BG44" s="62"/>
      <c r="BH44" s="62"/>
      <c r="BI44" s="62"/>
      <c r="BJ44" s="137"/>
      <c r="BK44" s="137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137"/>
      <c r="BY44" s="62"/>
      <c r="BZ44" s="62"/>
      <c r="CA44" s="62"/>
      <c r="CB44" s="62"/>
      <c r="CC44" s="62"/>
      <c r="CD44" s="62"/>
      <c r="CE44" s="62"/>
      <c r="CF44" s="62"/>
      <c r="CG44" s="137"/>
      <c r="CH44" s="62"/>
      <c r="CI44" s="62"/>
      <c r="CJ44" s="62"/>
      <c r="CK44" s="62"/>
      <c r="CL44" s="62"/>
      <c r="CM44" s="62"/>
      <c r="CN44" s="62"/>
      <c r="CO44" s="62"/>
      <c r="CP44" s="137"/>
      <c r="CQ44" s="62"/>
      <c r="CR44" s="62"/>
      <c r="CS44" s="62"/>
      <c r="CT44" s="62"/>
      <c r="CU44" s="62"/>
      <c r="CV44" s="62"/>
      <c r="CW44" s="62"/>
      <c r="CX44" s="62"/>
      <c r="CY44" s="137"/>
      <c r="CZ44" s="62"/>
      <c r="DA44" s="62"/>
      <c r="DB44" s="62"/>
      <c r="DC44" s="137"/>
      <c r="DD44" s="62"/>
      <c r="DE44" s="62"/>
      <c r="DF44" s="62"/>
      <c r="DG44" s="62"/>
      <c r="DH44" s="62"/>
      <c r="DI44" s="62"/>
      <c r="DJ44" s="62"/>
      <c r="DK44" s="62"/>
      <c r="DL44" s="137"/>
      <c r="DM44" s="62"/>
      <c r="DN44" s="62"/>
      <c r="DO44" s="62"/>
      <c r="DP44" s="62"/>
      <c r="DQ44" s="62"/>
      <c r="DR44" s="62"/>
      <c r="DS44" s="62"/>
      <c r="DT44" s="62"/>
      <c r="DU44" s="137"/>
      <c r="DV44" s="62"/>
      <c r="DW44" s="62"/>
      <c r="DX44" s="62"/>
      <c r="DY44" s="62"/>
      <c r="DZ44" s="62"/>
      <c r="EA44" s="62"/>
      <c r="EB44" s="62"/>
      <c r="EC44" s="62"/>
      <c r="ED44" s="137"/>
      <c r="EE44" s="62"/>
      <c r="EF44" s="62"/>
      <c r="EG44" s="62"/>
      <c r="EH44" s="62"/>
      <c r="EI44" s="62"/>
      <c r="EJ44" s="62"/>
      <c r="EK44" s="62"/>
      <c r="EL44" s="62"/>
      <c r="EM44" s="137"/>
      <c r="EN44" s="62"/>
      <c r="EO44" s="62"/>
      <c r="EP44" s="62"/>
      <c r="EQ44" s="62"/>
      <c r="ER44" s="62"/>
      <c r="ES44" s="62"/>
      <c r="ET44" s="62"/>
      <c r="EU44" s="62"/>
      <c r="EV44" s="62"/>
      <c r="EW44" s="137"/>
      <c r="EX44" s="62"/>
      <c r="EY44" s="62"/>
      <c r="EZ44" s="62"/>
      <c r="FA44" s="62"/>
      <c r="FB44" s="62"/>
      <c r="FC44" s="62"/>
      <c r="FD44" s="62"/>
      <c r="FE44" s="62"/>
      <c r="FF44" s="137"/>
      <c r="FG44" s="62"/>
      <c r="FH44" s="62"/>
      <c r="FI44" s="62"/>
      <c r="FJ44" s="62"/>
      <c r="FK44" s="62"/>
      <c r="FL44" s="62"/>
      <c r="FM44" s="62"/>
      <c r="FN44" s="62"/>
      <c r="FO44" s="137"/>
      <c r="FP44" s="62"/>
      <c r="FQ44" s="62"/>
      <c r="FR44" s="62"/>
      <c r="FS44" s="62"/>
      <c r="FT44" s="62"/>
      <c r="FU44" s="62"/>
      <c r="FV44" s="62"/>
      <c r="FW44" s="62"/>
      <c r="FX44" s="137"/>
      <c r="FY44" s="62"/>
      <c r="FZ44" s="62"/>
      <c r="GA44" s="62"/>
      <c r="GB44" s="62"/>
      <c r="GC44" s="62"/>
      <c r="GD44" s="62"/>
      <c r="GE44" s="62"/>
      <c r="GF44" s="62"/>
      <c r="GG44" s="62"/>
      <c r="GH44" s="137"/>
      <c r="GI44" s="62"/>
      <c r="GJ44" s="62"/>
      <c r="GK44" s="62"/>
      <c r="GL44" s="62"/>
      <c r="GM44" s="62"/>
      <c r="GN44" s="62"/>
      <c r="GO44" s="62"/>
      <c r="GP44" s="62"/>
      <c r="GQ44" s="137"/>
      <c r="GR44" s="62"/>
      <c r="GS44" s="62"/>
      <c r="GT44" s="62"/>
      <c r="GU44" s="62"/>
      <c r="GV44" s="62"/>
      <c r="GW44" s="62"/>
      <c r="GX44" s="62"/>
      <c r="GY44" s="62"/>
      <c r="GZ44" s="137"/>
      <c r="HA44" s="62"/>
      <c r="HB44" s="62"/>
      <c r="HC44" s="62"/>
      <c r="HD44" s="62"/>
      <c r="HE44" s="62"/>
      <c r="HF44" s="62"/>
      <c r="HG44" s="62"/>
      <c r="HH44" s="62"/>
      <c r="HI44" s="137"/>
      <c r="HJ44" s="62"/>
      <c r="HK44" s="62"/>
      <c r="HL44" s="62"/>
      <c r="HM44" s="62"/>
      <c r="HN44" s="62"/>
      <c r="HO44" s="62"/>
      <c r="HP44" s="62"/>
      <c r="HQ44" s="62"/>
      <c r="HR44" s="62"/>
      <c r="HS44" s="137"/>
      <c r="HT44" s="62"/>
      <c r="HU44" s="62"/>
      <c r="HV44" s="62"/>
      <c r="HW44" s="62"/>
      <c r="HX44" s="62"/>
      <c r="HY44" s="62"/>
      <c r="HZ44" s="62"/>
      <c r="IA44" s="62"/>
      <c r="IB44" s="137"/>
      <c r="IC44" s="62"/>
      <c r="ID44" s="62"/>
      <c r="IE44" s="62"/>
      <c r="IF44" s="62"/>
      <c r="IG44" s="62"/>
      <c r="IH44" s="62"/>
      <c r="II44" s="62"/>
      <c r="IJ44" s="62"/>
      <c r="IK44" s="137"/>
      <c r="IL44" s="62"/>
      <c r="IM44" s="62"/>
      <c r="IN44" s="62"/>
      <c r="IO44" s="62"/>
      <c r="IP44" s="62"/>
      <c r="IQ44" s="62"/>
      <c r="IR44" s="62"/>
      <c r="IS44" s="62"/>
      <c r="IT44" s="137"/>
      <c r="IU44" s="62"/>
      <c r="IV44" s="62"/>
      <c r="IW44" s="62"/>
      <c r="IX44" s="62"/>
      <c r="IY44" s="62"/>
      <c r="IZ44" s="62"/>
      <c r="JA44" s="137"/>
      <c r="JB44" s="62"/>
      <c r="JC44" s="62"/>
      <c r="JD44" s="62"/>
      <c r="JE44" s="62"/>
      <c r="JF44" s="62"/>
      <c r="JG44" s="62"/>
      <c r="JH44" s="62"/>
      <c r="JI44" s="62"/>
      <c r="JJ44" s="137"/>
      <c r="JK44" s="62"/>
      <c r="JL44" s="62"/>
      <c r="JM44" s="62"/>
      <c r="JN44" s="62"/>
      <c r="JO44" s="62"/>
      <c r="JP44" s="62"/>
      <c r="JQ44" s="62"/>
      <c r="JR44" s="62"/>
      <c r="JS44" s="137"/>
      <c r="JT44" s="62"/>
      <c r="JU44" s="62"/>
      <c r="JV44" s="62"/>
      <c r="JW44" s="62"/>
      <c r="JX44" s="62"/>
      <c r="JY44" s="62"/>
      <c r="JZ44" s="62"/>
      <c r="KA44" s="62"/>
      <c r="KB44" s="137"/>
      <c r="KC44" s="62"/>
      <c r="KD44" s="62"/>
      <c r="KE44" s="62"/>
      <c r="KF44" s="62"/>
      <c r="KG44" s="62"/>
      <c r="KH44" s="62"/>
      <c r="KI44" s="62"/>
      <c r="KJ44" s="62"/>
      <c r="KK44" s="62"/>
      <c r="KL44" s="137"/>
      <c r="KM44" s="62"/>
      <c r="KN44" s="62"/>
      <c r="KO44" s="62"/>
      <c r="KP44" s="62"/>
      <c r="KQ44" s="62"/>
      <c r="KR44" s="62"/>
      <c r="KS44" s="62"/>
      <c r="KT44" s="62"/>
      <c r="KU44" s="137"/>
      <c r="KV44" s="62"/>
      <c r="KW44" s="62"/>
      <c r="KX44" s="62"/>
      <c r="KY44" s="62"/>
      <c r="KZ44" s="62"/>
      <c r="LA44" s="62"/>
      <c r="LB44" s="62"/>
      <c r="LC44" s="62"/>
      <c r="LD44" s="137"/>
      <c r="LE44" s="62"/>
      <c r="LF44" s="62"/>
      <c r="LG44" s="62"/>
      <c r="LH44" s="62"/>
      <c r="LI44" s="62"/>
      <c r="LJ44" s="62"/>
      <c r="LK44" s="62"/>
      <c r="LL44" s="62"/>
      <c r="LM44" s="137"/>
      <c r="LN44" s="62"/>
      <c r="LO44" s="62"/>
      <c r="LP44" s="62"/>
      <c r="LQ44" s="62"/>
      <c r="LR44" s="62"/>
      <c r="LS44" s="62"/>
      <c r="LT44" s="62"/>
      <c r="LU44" s="62"/>
      <c r="LV44" s="62"/>
      <c r="LW44" s="62"/>
      <c r="LX44" s="62"/>
      <c r="LY44" s="62"/>
      <c r="LZ44" s="137"/>
      <c r="MA44" s="62"/>
      <c r="MB44" s="62"/>
      <c r="MC44" s="137"/>
      <c r="MD44" s="62"/>
      <c r="ME44" s="62"/>
      <c r="MF44" s="137"/>
      <c r="MG44" s="62"/>
      <c r="MH44" s="62"/>
      <c r="MI44" s="62"/>
      <c r="MJ44" s="62"/>
      <c r="MK44" s="62"/>
      <c r="ML44" s="62"/>
      <c r="MM44" s="62"/>
      <c r="MN44" s="62"/>
      <c r="MO44" s="137"/>
      <c r="MP44" s="62"/>
      <c r="MQ44" s="62"/>
      <c r="MR44" s="62"/>
      <c r="MS44" s="62"/>
      <c r="MT44" s="62"/>
      <c r="MU44" s="62"/>
      <c r="MV44" s="62"/>
      <c r="MW44" s="62"/>
      <c r="MX44" s="62"/>
      <c r="MY44" s="62"/>
      <c r="MZ44" s="62"/>
      <c r="NA44" s="62"/>
      <c r="NB44" s="62"/>
      <c r="NC44" s="125"/>
      <c r="ND44" s="125"/>
      <c r="NE44" s="125"/>
      <c r="NF44" s="125"/>
      <c r="NG44" s="125"/>
      <c r="NH44" s="125"/>
      <c r="NI44" s="125"/>
      <c r="NJ44" s="62"/>
      <c r="SD44" s="62"/>
      <c r="SE44" s="62"/>
      <c r="SF44" s="62"/>
      <c r="SG44" s="62"/>
      <c r="SH44" s="62"/>
      <c r="SI44" s="62"/>
      <c r="SJ44" s="62"/>
      <c r="SK44" s="62"/>
      <c r="SL44" s="62"/>
      <c r="SM44" s="62"/>
      <c r="SN44" s="62"/>
      <c r="SO44" s="62"/>
      <c r="SP44" s="62"/>
      <c r="SQ44" s="62"/>
      <c r="SR44" s="62"/>
    </row>
    <row r="45" spans="1:512" s="106" customFormat="1" ht="12.75" x14ac:dyDescent="0.2">
      <c r="B45" s="62"/>
      <c r="C45" s="62"/>
      <c r="D45" s="62"/>
      <c r="E45" s="129"/>
      <c r="G45" s="130"/>
      <c r="H45" s="96"/>
      <c r="I45" s="123"/>
      <c r="J45" s="123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136"/>
      <c r="AD45" s="136"/>
      <c r="AE45" s="136"/>
      <c r="AF45" s="136"/>
      <c r="AG45" s="62"/>
      <c r="AH45" s="62"/>
      <c r="AI45" s="62"/>
      <c r="AJ45" s="62"/>
      <c r="AK45" s="62"/>
      <c r="AL45" s="62"/>
      <c r="AM45" s="62"/>
      <c r="AN45" s="62"/>
      <c r="AO45" s="62"/>
      <c r="AP45" s="137"/>
      <c r="AQ45" s="137"/>
      <c r="AR45" s="62"/>
      <c r="AS45" s="62"/>
      <c r="AT45" s="62"/>
      <c r="AU45" s="62"/>
      <c r="AV45" s="62"/>
      <c r="AW45" s="62"/>
      <c r="AX45" s="62"/>
      <c r="AY45" s="131"/>
      <c r="AZ45" s="131"/>
      <c r="BA45" s="131"/>
      <c r="BB45" s="131"/>
      <c r="BC45" s="62"/>
      <c r="BD45" s="62"/>
      <c r="BE45" s="62"/>
      <c r="BF45" s="62"/>
      <c r="BG45" s="62"/>
      <c r="BH45" s="62"/>
      <c r="BI45" s="62"/>
      <c r="BJ45" s="137"/>
      <c r="BK45" s="137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137"/>
      <c r="BY45" s="62"/>
      <c r="BZ45" s="62"/>
      <c r="CA45" s="62"/>
      <c r="CB45" s="62"/>
      <c r="CC45" s="62"/>
      <c r="CD45" s="62"/>
      <c r="CE45" s="62"/>
      <c r="CF45" s="62"/>
      <c r="CG45" s="137"/>
      <c r="CH45" s="62"/>
      <c r="CI45" s="62"/>
      <c r="CJ45" s="62"/>
      <c r="CK45" s="62"/>
      <c r="CL45" s="62"/>
      <c r="CM45" s="62"/>
      <c r="CN45" s="62"/>
      <c r="CO45" s="62"/>
      <c r="CP45" s="137"/>
      <c r="CQ45" s="62"/>
      <c r="CR45" s="62"/>
      <c r="CS45" s="62"/>
      <c r="CT45" s="62"/>
      <c r="CU45" s="62"/>
      <c r="CV45" s="62"/>
      <c r="CW45" s="62"/>
      <c r="CX45" s="62"/>
      <c r="CY45" s="137"/>
      <c r="CZ45" s="62"/>
      <c r="DA45" s="62"/>
      <c r="DB45" s="62"/>
      <c r="DC45" s="137"/>
      <c r="DD45" s="62"/>
      <c r="DE45" s="62"/>
      <c r="DF45" s="62"/>
      <c r="DG45" s="62"/>
      <c r="DH45" s="62"/>
      <c r="DI45" s="62"/>
      <c r="DJ45" s="62"/>
      <c r="DK45" s="62"/>
      <c r="DL45" s="137"/>
      <c r="DM45" s="62"/>
      <c r="DN45" s="62"/>
      <c r="DO45" s="62"/>
      <c r="DP45" s="62"/>
      <c r="DQ45" s="62"/>
      <c r="DR45" s="62"/>
      <c r="DS45" s="62"/>
      <c r="DT45" s="62"/>
      <c r="DU45" s="137"/>
      <c r="DV45" s="62"/>
      <c r="DW45" s="62"/>
      <c r="DX45" s="62"/>
      <c r="DY45" s="62"/>
      <c r="DZ45" s="62"/>
      <c r="EA45" s="62"/>
      <c r="EB45" s="62"/>
      <c r="EC45" s="62"/>
      <c r="ED45" s="137"/>
      <c r="EE45" s="62"/>
      <c r="EF45" s="62"/>
      <c r="EG45" s="62"/>
      <c r="EH45" s="62"/>
      <c r="EI45" s="62"/>
      <c r="EJ45" s="62"/>
      <c r="EK45" s="62"/>
      <c r="EL45" s="62"/>
      <c r="EM45" s="137"/>
      <c r="EN45" s="62"/>
      <c r="EO45" s="62"/>
      <c r="EP45" s="62"/>
      <c r="EQ45" s="62"/>
      <c r="ER45" s="62"/>
      <c r="ES45" s="62"/>
      <c r="ET45" s="62"/>
      <c r="EU45" s="62"/>
      <c r="EV45" s="62"/>
      <c r="EW45" s="137"/>
      <c r="EX45" s="62"/>
      <c r="EY45" s="62"/>
      <c r="EZ45" s="62"/>
      <c r="FA45" s="62"/>
      <c r="FB45" s="62"/>
      <c r="FC45" s="62"/>
      <c r="FD45" s="62"/>
      <c r="FE45" s="62"/>
      <c r="FF45" s="137"/>
      <c r="FG45" s="62"/>
      <c r="FH45" s="62"/>
      <c r="FI45" s="62"/>
      <c r="FJ45" s="62"/>
      <c r="FK45" s="62"/>
      <c r="FL45" s="62"/>
      <c r="FM45" s="62"/>
      <c r="FN45" s="62"/>
      <c r="FO45" s="137"/>
      <c r="FP45" s="62"/>
      <c r="FQ45" s="62"/>
      <c r="FR45" s="62"/>
      <c r="FS45" s="62"/>
      <c r="FT45" s="62"/>
      <c r="FU45" s="62"/>
      <c r="FV45" s="62"/>
      <c r="FW45" s="62"/>
      <c r="FX45" s="137"/>
      <c r="FY45" s="62"/>
      <c r="FZ45" s="62"/>
      <c r="GA45" s="62"/>
      <c r="GB45" s="62"/>
      <c r="GC45" s="62"/>
      <c r="GD45" s="62"/>
      <c r="GE45" s="62"/>
      <c r="GF45" s="62"/>
      <c r="GG45" s="62"/>
      <c r="GH45" s="137"/>
      <c r="GI45" s="62"/>
      <c r="GJ45" s="62"/>
      <c r="GK45" s="62"/>
      <c r="GL45" s="62"/>
      <c r="GM45" s="62"/>
      <c r="GN45" s="62"/>
      <c r="GO45" s="62"/>
      <c r="GP45" s="62"/>
      <c r="GQ45" s="137"/>
      <c r="GR45" s="62"/>
      <c r="GS45" s="62"/>
      <c r="GT45" s="62"/>
      <c r="GU45" s="62"/>
      <c r="GV45" s="62"/>
      <c r="GW45" s="62"/>
      <c r="GX45" s="62"/>
      <c r="GY45" s="62"/>
      <c r="GZ45" s="137"/>
      <c r="HA45" s="62"/>
      <c r="HB45" s="62"/>
      <c r="HC45" s="62"/>
      <c r="HD45" s="62"/>
      <c r="HE45" s="62"/>
      <c r="HF45" s="62"/>
      <c r="HG45" s="62"/>
      <c r="HH45" s="62"/>
      <c r="HI45" s="137"/>
      <c r="HJ45" s="62"/>
      <c r="HK45" s="62"/>
      <c r="HL45" s="62"/>
      <c r="HM45" s="62"/>
      <c r="HN45" s="62"/>
      <c r="HO45" s="62"/>
      <c r="HP45" s="62"/>
      <c r="HQ45" s="62"/>
      <c r="HR45" s="62"/>
      <c r="HS45" s="137"/>
      <c r="HT45" s="62"/>
      <c r="HU45" s="62"/>
      <c r="HV45" s="62"/>
      <c r="HW45" s="62"/>
      <c r="HX45" s="62"/>
      <c r="HY45" s="62"/>
      <c r="HZ45" s="62"/>
      <c r="IA45" s="62"/>
      <c r="IB45" s="137"/>
      <c r="IC45" s="62"/>
      <c r="ID45" s="62"/>
      <c r="IE45" s="62"/>
      <c r="IF45" s="62"/>
      <c r="IG45" s="62"/>
      <c r="IH45" s="62"/>
      <c r="II45" s="62"/>
      <c r="IJ45" s="62"/>
      <c r="IK45" s="137"/>
      <c r="IL45" s="62"/>
      <c r="IM45" s="62"/>
      <c r="IN45" s="62"/>
      <c r="IO45" s="62"/>
      <c r="IP45" s="62"/>
      <c r="IQ45" s="62"/>
      <c r="IR45" s="62"/>
      <c r="IS45" s="62"/>
      <c r="IT45" s="137"/>
      <c r="IU45" s="62"/>
      <c r="IV45" s="62"/>
      <c r="IW45" s="62"/>
      <c r="IX45" s="62"/>
      <c r="IY45" s="62"/>
      <c r="IZ45" s="62"/>
      <c r="JA45" s="137"/>
      <c r="JB45" s="62"/>
      <c r="JC45" s="62"/>
      <c r="JD45" s="62"/>
      <c r="JE45" s="62"/>
      <c r="JF45" s="62"/>
      <c r="JG45" s="62"/>
      <c r="JH45" s="62"/>
      <c r="JI45" s="62"/>
      <c r="JJ45" s="137"/>
      <c r="JK45" s="62"/>
      <c r="JL45" s="62"/>
      <c r="JM45" s="62"/>
      <c r="JN45" s="62"/>
      <c r="JO45" s="62"/>
      <c r="JP45" s="62"/>
      <c r="JQ45" s="62"/>
      <c r="JR45" s="62"/>
      <c r="JS45" s="137"/>
      <c r="JT45" s="62"/>
      <c r="JU45" s="62"/>
      <c r="JV45" s="62"/>
      <c r="JW45" s="62"/>
      <c r="JX45" s="62"/>
      <c r="JY45" s="62"/>
      <c r="JZ45" s="62"/>
      <c r="KA45" s="62"/>
      <c r="KB45" s="137"/>
      <c r="KC45" s="62"/>
      <c r="KD45" s="62"/>
      <c r="KE45" s="62"/>
      <c r="KF45" s="62"/>
      <c r="KG45" s="62"/>
      <c r="KH45" s="62"/>
      <c r="KI45" s="62"/>
      <c r="KJ45" s="62"/>
      <c r="KK45" s="62"/>
      <c r="KL45" s="137"/>
      <c r="KM45" s="62"/>
      <c r="KN45" s="62"/>
      <c r="KO45" s="62"/>
      <c r="KP45" s="62"/>
      <c r="KQ45" s="62"/>
      <c r="KR45" s="62"/>
      <c r="KS45" s="62"/>
      <c r="KT45" s="62"/>
      <c r="KU45" s="137"/>
      <c r="KV45" s="62"/>
      <c r="KW45" s="62"/>
      <c r="KX45" s="62"/>
      <c r="KY45" s="62"/>
      <c r="KZ45" s="62"/>
      <c r="LA45" s="62"/>
      <c r="LB45" s="62"/>
      <c r="LC45" s="62"/>
      <c r="LD45" s="137"/>
      <c r="LE45" s="62"/>
      <c r="LF45" s="62"/>
      <c r="LG45" s="62"/>
      <c r="LH45" s="62"/>
      <c r="LI45" s="62"/>
      <c r="LJ45" s="62"/>
      <c r="LK45" s="62"/>
      <c r="LL45" s="62"/>
      <c r="LM45" s="137"/>
      <c r="LN45" s="62"/>
      <c r="LO45" s="62"/>
      <c r="LP45" s="62"/>
      <c r="LQ45" s="62"/>
      <c r="LR45" s="62"/>
      <c r="LS45" s="62"/>
      <c r="LT45" s="62"/>
      <c r="LU45" s="62"/>
      <c r="LV45" s="62"/>
      <c r="LW45" s="62"/>
      <c r="LX45" s="62"/>
      <c r="LY45" s="62"/>
      <c r="LZ45" s="137"/>
      <c r="MA45" s="62"/>
      <c r="MB45" s="62"/>
      <c r="MC45" s="137"/>
      <c r="MD45" s="62"/>
      <c r="ME45" s="62"/>
      <c r="MF45" s="137"/>
      <c r="MG45" s="62"/>
      <c r="MH45" s="62"/>
      <c r="MI45" s="62"/>
      <c r="MJ45" s="62"/>
      <c r="MK45" s="62"/>
      <c r="ML45" s="62"/>
      <c r="MM45" s="62"/>
      <c r="MN45" s="62"/>
      <c r="MO45" s="137"/>
      <c r="MP45" s="62"/>
      <c r="MQ45" s="62"/>
      <c r="MR45" s="62"/>
      <c r="MS45" s="62"/>
      <c r="MT45" s="62"/>
      <c r="MU45" s="62"/>
      <c r="MV45" s="62"/>
      <c r="MW45" s="62"/>
      <c r="MX45" s="62"/>
      <c r="MY45" s="62"/>
      <c r="MZ45" s="62"/>
      <c r="NA45" s="62"/>
      <c r="NB45" s="62"/>
      <c r="NC45" s="125"/>
      <c r="ND45" s="125"/>
      <c r="NE45" s="125"/>
      <c r="NF45" s="125"/>
      <c r="NG45" s="125"/>
      <c r="NH45" s="125"/>
      <c r="NI45" s="125"/>
      <c r="NJ45" s="62"/>
      <c r="SD45" s="62"/>
      <c r="SE45" s="62"/>
      <c r="SF45" s="62"/>
      <c r="SG45" s="62"/>
      <c r="SH45" s="62"/>
      <c r="SI45" s="62"/>
      <c r="SJ45" s="62"/>
      <c r="SK45" s="62"/>
      <c r="SL45" s="62"/>
      <c r="SM45" s="62"/>
      <c r="SN45" s="62"/>
      <c r="SO45" s="62"/>
      <c r="SP45" s="62"/>
      <c r="SQ45" s="62"/>
      <c r="SR45" s="62"/>
    </row>
    <row r="46" spans="1:512" s="106" customFormat="1" ht="12.75" x14ac:dyDescent="0.2">
      <c r="B46" s="62"/>
      <c r="C46" s="62"/>
      <c r="D46" s="62"/>
      <c r="E46" s="129"/>
      <c r="G46" s="130"/>
      <c r="H46" s="96"/>
      <c r="I46" s="123"/>
      <c r="J46" s="123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136"/>
      <c r="AD46" s="136"/>
      <c r="AE46" s="136"/>
      <c r="AF46" s="136"/>
      <c r="AG46" s="62"/>
      <c r="AH46" s="62"/>
      <c r="AI46" s="62"/>
      <c r="AJ46" s="62"/>
      <c r="AK46" s="62"/>
      <c r="AL46" s="62"/>
      <c r="AM46" s="62"/>
      <c r="AN46" s="62"/>
      <c r="AO46" s="62"/>
      <c r="AP46" s="137"/>
      <c r="AQ46" s="137"/>
      <c r="AR46" s="62"/>
      <c r="AS46" s="62"/>
      <c r="AT46" s="62"/>
      <c r="AU46" s="62"/>
      <c r="AV46" s="62"/>
      <c r="AW46" s="62"/>
      <c r="AX46" s="62"/>
      <c r="AY46" s="131"/>
      <c r="AZ46" s="131"/>
      <c r="BA46" s="131"/>
      <c r="BB46" s="131"/>
      <c r="BC46" s="62"/>
      <c r="BD46" s="62"/>
      <c r="BE46" s="62"/>
      <c r="BF46" s="62"/>
      <c r="BG46" s="62"/>
      <c r="BH46" s="62"/>
      <c r="BI46" s="62"/>
      <c r="BJ46" s="137"/>
      <c r="BK46" s="137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137"/>
      <c r="BY46" s="62"/>
      <c r="BZ46" s="62"/>
      <c r="CA46" s="62"/>
      <c r="CB46" s="62"/>
      <c r="CC46" s="62"/>
      <c r="CD46" s="62"/>
      <c r="CE46" s="62"/>
      <c r="CF46" s="62"/>
      <c r="CG46" s="137"/>
      <c r="CH46" s="62"/>
      <c r="CI46" s="62"/>
      <c r="CJ46" s="62"/>
      <c r="CK46" s="62"/>
      <c r="CL46" s="62"/>
      <c r="CM46" s="62"/>
      <c r="CN46" s="62"/>
      <c r="CO46" s="62"/>
      <c r="CP46" s="137"/>
      <c r="CQ46" s="62"/>
      <c r="CR46" s="62"/>
      <c r="CS46" s="62"/>
      <c r="CT46" s="62"/>
      <c r="CU46" s="62"/>
      <c r="CV46" s="62"/>
      <c r="CW46" s="62"/>
      <c r="CX46" s="62"/>
      <c r="CY46" s="137"/>
      <c r="CZ46" s="62"/>
      <c r="DA46" s="62"/>
      <c r="DB46" s="62"/>
      <c r="DC46" s="137"/>
      <c r="DD46" s="62"/>
      <c r="DE46" s="62"/>
      <c r="DF46" s="62"/>
      <c r="DG46" s="62"/>
      <c r="DH46" s="62"/>
      <c r="DI46" s="62"/>
      <c r="DJ46" s="62"/>
      <c r="DK46" s="62"/>
      <c r="DL46" s="137"/>
      <c r="DM46" s="62"/>
      <c r="DN46" s="62"/>
      <c r="DO46" s="62"/>
      <c r="DP46" s="62"/>
      <c r="DQ46" s="62"/>
      <c r="DR46" s="62"/>
      <c r="DS46" s="62"/>
      <c r="DT46" s="62"/>
      <c r="DU46" s="137"/>
      <c r="DV46" s="62"/>
      <c r="DW46" s="62"/>
      <c r="DX46" s="62"/>
      <c r="DY46" s="62"/>
      <c r="DZ46" s="62"/>
      <c r="EA46" s="62"/>
      <c r="EB46" s="62"/>
      <c r="EC46" s="62"/>
      <c r="ED46" s="137"/>
      <c r="EE46" s="62"/>
      <c r="EF46" s="62"/>
      <c r="EG46" s="62"/>
      <c r="EH46" s="62"/>
      <c r="EI46" s="62"/>
      <c r="EJ46" s="62"/>
      <c r="EK46" s="62"/>
      <c r="EL46" s="62"/>
      <c r="EM46" s="137"/>
      <c r="EN46" s="62"/>
      <c r="EO46" s="62"/>
      <c r="EP46" s="62"/>
      <c r="EQ46" s="62"/>
      <c r="ER46" s="62"/>
      <c r="ES46" s="62"/>
      <c r="ET46" s="62"/>
      <c r="EU46" s="62"/>
      <c r="EV46" s="62"/>
      <c r="EW46" s="137"/>
      <c r="EX46" s="62"/>
      <c r="EY46" s="62"/>
      <c r="EZ46" s="62"/>
      <c r="FA46" s="62"/>
      <c r="FB46" s="62"/>
      <c r="FC46" s="62"/>
      <c r="FD46" s="62"/>
      <c r="FE46" s="62"/>
      <c r="FF46" s="137"/>
      <c r="FG46" s="62"/>
      <c r="FH46" s="62"/>
      <c r="FI46" s="62"/>
      <c r="FJ46" s="62"/>
      <c r="FK46" s="62"/>
      <c r="FL46" s="62"/>
      <c r="FM46" s="62"/>
      <c r="FN46" s="62"/>
      <c r="FO46" s="137"/>
      <c r="FP46" s="62"/>
      <c r="FQ46" s="62"/>
      <c r="FR46" s="62"/>
      <c r="FS46" s="62"/>
      <c r="FT46" s="62"/>
      <c r="FU46" s="62"/>
      <c r="FV46" s="62"/>
      <c r="FW46" s="62"/>
      <c r="FX46" s="137"/>
      <c r="FY46" s="62"/>
      <c r="FZ46" s="62"/>
      <c r="GA46" s="62"/>
      <c r="GB46" s="62"/>
      <c r="GC46" s="62"/>
      <c r="GD46" s="62"/>
      <c r="GE46" s="62"/>
      <c r="GF46" s="62"/>
      <c r="GG46" s="62"/>
      <c r="GH46" s="137"/>
      <c r="GI46" s="62"/>
      <c r="GJ46" s="62"/>
      <c r="GK46" s="62"/>
      <c r="GL46" s="62"/>
      <c r="GM46" s="62"/>
      <c r="GN46" s="62"/>
      <c r="GO46" s="62"/>
      <c r="GP46" s="62"/>
      <c r="GQ46" s="137"/>
      <c r="GR46" s="62"/>
      <c r="GS46" s="62"/>
      <c r="GT46" s="62"/>
      <c r="GU46" s="62"/>
      <c r="GV46" s="62"/>
      <c r="GW46" s="62"/>
      <c r="GX46" s="62"/>
      <c r="GY46" s="62"/>
      <c r="GZ46" s="137"/>
      <c r="HA46" s="62"/>
      <c r="HB46" s="62"/>
      <c r="HC46" s="62"/>
      <c r="HD46" s="62"/>
      <c r="HE46" s="62"/>
      <c r="HF46" s="62"/>
      <c r="HG46" s="62"/>
      <c r="HH46" s="62"/>
      <c r="HI46" s="137"/>
      <c r="HJ46" s="62"/>
      <c r="HK46" s="62"/>
      <c r="HL46" s="62"/>
      <c r="HM46" s="62"/>
      <c r="HN46" s="62"/>
      <c r="HO46" s="62"/>
      <c r="HP46" s="62"/>
      <c r="HQ46" s="62"/>
      <c r="HR46" s="62"/>
      <c r="HS46" s="137"/>
      <c r="HT46" s="62"/>
      <c r="HU46" s="62"/>
      <c r="HV46" s="62"/>
      <c r="HW46" s="62"/>
      <c r="HX46" s="62"/>
      <c r="HY46" s="62"/>
      <c r="HZ46" s="62"/>
      <c r="IA46" s="62"/>
      <c r="IB46" s="137"/>
      <c r="IC46" s="62"/>
      <c r="ID46" s="62"/>
      <c r="IE46" s="62"/>
      <c r="IF46" s="62"/>
      <c r="IG46" s="62"/>
      <c r="IH46" s="62"/>
      <c r="II46" s="62"/>
      <c r="IJ46" s="62"/>
      <c r="IK46" s="137"/>
      <c r="IL46" s="62"/>
      <c r="IM46" s="62"/>
      <c r="IN46" s="62"/>
      <c r="IO46" s="62"/>
      <c r="IP46" s="62"/>
      <c r="IQ46" s="62"/>
      <c r="IR46" s="62"/>
      <c r="IS46" s="62"/>
      <c r="IT46" s="137"/>
      <c r="IU46" s="62"/>
      <c r="IV46" s="62"/>
      <c r="IW46" s="62"/>
      <c r="IX46" s="62"/>
      <c r="IY46" s="62"/>
      <c r="IZ46" s="62"/>
      <c r="JA46" s="137"/>
      <c r="JB46" s="62"/>
      <c r="JC46" s="62"/>
      <c r="JD46" s="62"/>
      <c r="JE46" s="62"/>
      <c r="JF46" s="62"/>
      <c r="JG46" s="62"/>
      <c r="JH46" s="62"/>
      <c r="JI46" s="62"/>
      <c r="JJ46" s="137"/>
      <c r="JK46" s="62"/>
      <c r="JL46" s="62"/>
      <c r="JM46" s="62"/>
      <c r="JN46" s="62"/>
      <c r="JO46" s="62"/>
      <c r="JP46" s="62"/>
      <c r="JQ46" s="62"/>
      <c r="JR46" s="62"/>
      <c r="JS46" s="137"/>
      <c r="JT46" s="62"/>
      <c r="JU46" s="62"/>
      <c r="JV46" s="62"/>
      <c r="JW46" s="62"/>
      <c r="JX46" s="62"/>
      <c r="JY46" s="62"/>
      <c r="JZ46" s="62"/>
      <c r="KA46" s="62"/>
      <c r="KB46" s="137"/>
      <c r="KC46" s="62"/>
      <c r="KD46" s="62"/>
      <c r="KE46" s="62"/>
      <c r="KF46" s="62"/>
      <c r="KG46" s="62"/>
      <c r="KH46" s="62"/>
      <c r="KI46" s="62"/>
      <c r="KJ46" s="62"/>
      <c r="KK46" s="62"/>
      <c r="KL46" s="137"/>
      <c r="KM46" s="62"/>
      <c r="KN46" s="62"/>
      <c r="KO46" s="62"/>
      <c r="KP46" s="62"/>
      <c r="KQ46" s="62"/>
      <c r="KR46" s="62"/>
      <c r="KS46" s="62"/>
      <c r="KT46" s="62"/>
      <c r="KU46" s="137"/>
      <c r="KV46" s="62"/>
      <c r="KW46" s="62"/>
      <c r="KX46" s="62"/>
      <c r="KY46" s="62"/>
      <c r="KZ46" s="62"/>
      <c r="LA46" s="62"/>
      <c r="LB46" s="62"/>
      <c r="LC46" s="62"/>
      <c r="LD46" s="137"/>
      <c r="LE46" s="62"/>
      <c r="LF46" s="62"/>
      <c r="LG46" s="62"/>
      <c r="LH46" s="62"/>
      <c r="LI46" s="62"/>
      <c r="LJ46" s="62"/>
      <c r="LK46" s="62"/>
      <c r="LL46" s="62"/>
      <c r="LM46" s="137"/>
      <c r="LN46" s="62"/>
      <c r="LO46" s="62"/>
      <c r="LP46" s="62"/>
      <c r="LQ46" s="62"/>
      <c r="LR46" s="62"/>
      <c r="LS46" s="62"/>
      <c r="LT46" s="62"/>
      <c r="LU46" s="62"/>
      <c r="LV46" s="62"/>
      <c r="LW46" s="62"/>
      <c r="LX46" s="62"/>
      <c r="LY46" s="62"/>
      <c r="LZ46" s="137"/>
      <c r="MA46" s="62"/>
      <c r="MB46" s="62"/>
      <c r="MC46" s="137"/>
      <c r="MD46" s="62"/>
      <c r="ME46" s="62"/>
      <c r="MF46" s="137"/>
      <c r="MG46" s="62"/>
      <c r="MH46" s="62"/>
      <c r="MI46" s="62"/>
      <c r="MJ46" s="62"/>
      <c r="MK46" s="62"/>
      <c r="ML46" s="62"/>
      <c r="MM46" s="62"/>
      <c r="MN46" s="62"/>
      <c r="MO46" s="137"/>
      <c r="MP46" s="62"/>
      <c r="MQ46" s="62"/>
      <c r="MR46" s="62"/>
      <c r="MS46" s="62"/>
      <c r="MT46" s="62"/>
      <c r="MU46" s="62"/>
      <c r="MV46" s="62"/>
      <c r="MW46" s="62"/>
      <c r="MX46" s="62"/>
      <c r="MY46" s="62"/>
      <c r="MZ46" s="62"/>
      <c r="NA46" s="62"/>
      <c r="NB46" s="62"/>
      <c r="NC46" s="125"/>
      <c r="ND46" s="125"/>
      <c r="NE46" s="125"/>
      <c r="NF46" s="125"/>
      <c r="NG46" s="125"/>
      <c r="NH46" s="125"/>
      <c r="NI46" s="125"/>
      <c r="NJ46" s="62"/>
      <c r="SD46" s="62"/>
      <c r="SE46" s="62"/>
      <c r="SF46" s="62"/>
      <c r="SG46" s="62"/>
      <c r="SH46" s="62"/>
      <c r="SI46" s="62"/>
      <c r="SJ46" s="62"/>
      <c r="SK46" s="62"/>
      <c r="SL46" s="62"/>
      <c r="SM46" s="62"/>
      <c r="SN46" s="62"/>
      <c r="SO46" s="62"/>
      <c r="SP46" s="62"/>
      <c r="SQ46" s="62"/>
      <c r="SR46" s="62"/>
    </row>
    <row r="47" spans="1:512" s="106" customFormat="1" ht="12.75" x14ac:dyDescent="0.2">
      <c r="B47" s="62"/>
      <c r="C47" s="62"/>
      <c r="D47" s="62"/>
      <c r="E47" s="129"/>
      <c r="G47" s="130"/>
      <c r="H47" s="96"/>
      <c r="I47" s="123"/>
      <c r="J47" s="123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136"/>
      <c r="AD47" s="136"/>
      <c r="AE47" s="136"/>
      <c r="AF47" s="136"/>
      <c r="AG47" s="62"/>
      <c r="AH47" s="62"/>
      <c r="AI47" s="62"/>
      <c r="AJ47" s="62"/>
      <c r="AK47" s="62"/>
      <c r="AL47" s="62"/>
      <c r="AM47" s="62"/>
      <c r="AN47" s="62"/>
      <c r="AO47" s="62"/>
      <c r="AP47" s="137"/>
      <c r="AQ47" s="137"/>
      <c r="AR47" s="62"/>
      <c r="AS47" s="62"/>
      <c r="AT47" s="62"/>
      <c r="AU47" s="62"/>
      <c r="AV47" s="62"/>
      <c r="AW47" s="62"/>
      <c r="AX47" s="62"/>
      <c r="AY47" s="131"/>
      <c r="AZ47" s="131"/>
      <c r="BA47" s="131"/>
      <c r="BB47" s="131"/>
      <c r="BC47" s="62"/>
      <c r="BD47" s="62"/>
      <c r="BE47" s="62"/>
      <c r="BF47" s="62"/>
      <c r="BG47" s="62"/>
      <c r="BH47" s="62"/>
      <c r="BI47" s="62"/>
      <c r="BJ47" s="137"/>
      <c r="BK47" s="137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137"/>
      <c r="BY47" s="62"/>
      <c r="BZ47" s="62"/>
      <c r="CA47" s="62"/>
      <c r="CB47" s="62"/>
      <c r="CC47" s="62"/>
      <c r="CD47" s="62"/>
      <c r="CE47" s="62"/>
      <c r="CF47" s="62"/>
      <c r="CG47" s="137"/>
      <c r="CH47" s="62"/>
      <c r="CI47" s="62"/>
      <c r="CJ47" s="62"/>
      <c r="CK47" s="62"/>
      <c r="CL47" s="62"/>
      <c r="CM47" s="62"/>
      <c r="CN47" s="62"/>
      <c r="CO47" s="62"/>
      <c r="CP47" s="137"/>
      <c r="CQ47" s="62"/>
      <c r="CR47" s="62"/>
      <c r="CS47" s="62"/>
      <c r="CT47" s="62"/>
      <c r="CU47" s="62"/>
      <c r="CV47" s="62"/>
      <c r="CW47" s="62"/>
      <c r="CX47" s="62"/>
      <c r="CY47" s="137"/>
      <c r="CZ47" s="62"/>
      <c r="DA47" s="62"/>
      <c r="DB47" s="62"/>
      <c r="DC47" s="137"/>
      <c r="DD47" s="62"/>
      <c r="DE47" s="62"/>
      <c r="DF47" s="62"/>
      <c r="DG47" s="62"/>
      <c r="DH47" s="62"/>
      <c r="DI47" s="62"/>
      <c r="DJ47" s="62"/>
      <c r="DK47" s="62"/>
      <c r="DL47" s="137"/>
      <c r="DM47" s="62"/>
      <c r="DN47" s="62"/>
      <c r="DO47" s="62"/>
      <c r="DP47" s="62"/>
      <c r="DQ47" s="62"/>
      <c r="DR47" s="62"/>
      <c r="DS47" s="62"/>
      <c r="DT47" s="62"/>
      <c r="DU47" s="137"/>
      <c r="DV47" s="62"/>
      <c r="DW47" s="62"/>
      <c r="DX47" s="62"/>
      <c r="DY47" s="62"/>
      <c r="DZ47" s="62"/>
      <c r="EA47" s="62"/>
      <c r="EB47" s="62"/>
      <c r="EC47" s="62"/>
      <c r="ED47" s="137"/>
      <c r="EE47" s="62"/>
      <c r="EF47" s="62"/>
      <c r="EG47" s="62"/>
      <c r="EH47" s="62"/>
      <c r="EI47" s="62"/>
      <c r="EJ47" s="62"/>
      <c r="EK47" s="62"/>
      <c r="EL47" s="62"/>
      <c r="EM47" s="137"/>
      <c r="EN47" s="62"/>
      <c r="EO47" s="62"/>
      <c r="EP47" s="62"/>
      <c r="EQ47" s="62"/>
      <c r="ER47" s="62"/>
      <c r="ES47" s="62"/>
      <c r="ET47" s="62"/>
      <c r="EU47" s="62"/>
      <c r="EV47" s="62"/>
      <c r="EW47" s="137"/>
      <c r="EX47" s="62"/>
      <c r="EY47" s="62"/>
      <c r="EZ47" s="62"/>
      <c r="FA47" s="62"/>
      <c r="FB47" s="62"/>
      <c r="FC47" s="62"/>
      <c r="FD47" s="62"/>
      <c r="FE47" s="62"/>
      <c r="FF47" s="137"/>
      <c r="FG47" s="62"/>
      <c r="FH47" s="62"/>
      <c r="FI47" s="62"/>
      <c r="FJ47" s="62"/>
      <c r="FK47" s="62"/>
      <c r="FL47" s="62"/>
      <c r="FM47" s="62"/>
      <c r="FN47" s="62"/>
      <c r="FO47" s="137"/>
      <c r="FP47" s="62"/>
      <c r="FQ47" s="62"/>
      <c r="FR47" s="62"/>
      <c r="FS47" s="62"/>
      <c r="FT47" s="62"/>
      <c r="FU47" s="62"/>
      <c r="FV47" s="62"/>
      <c r="FW47" s="62"/>
      <c r="FX47" s="137"/>
      <c r="FY47" s="62"/>
      <c r="FZ47" s="62"/>
      <c r="GA47" s="62"/>
      <c r="GB47" s="62"/>
      <c r="GC47" s="62"/>
      <c r="GD47" s="62"/>
      <c r="GE47" s="62"/>
      <c r="GF47" s="62"/>
      <c r="GG47" s="62"/>
      <c r="GH47" s="137"/>
      <c r="GI47" s="62"/>
      <c r="GJ47" s="62"/>
      <c r="GK47" s="62"/>
      <c r="GL47" s="62"/>
      <c r="GM47" s="62"/>
      <c r="GN47" s="62"/>
      <c r="GO47" s="62"/>
      <c r="GP47" s="62"/>
      <c r="GQ47" s="137"/>
      <c r="GR47" s="62"/>
      <c r="GS47" s="62"/>
      <c r="GT47" s="62"/>
      <c r="GU47" s="62"/>
      <c r="GV47" s="62"/>
      <c r="GW47" s="62"/>
      <c r="GX47" s="62"/>
      <c r="GY47" s="62"/>
      <c r="GZ47" s="137"/>
      <c r="HA47" s="62"/>
      <c r="HB47" s="62"/>
      <c r="HC47" s="62"/>
      <c r="HD47" s="62"/>
      <c r="HE47" s="62"/>
      <c r="HF47" s="62"/>
      <c r="HG47" s="62"/>
      <c r="HH47" s="62"/>
      <c r="HI47" s="137"/>
      <c r="HJ47" s="62"/>
      <c r="HK47" s="62"/>
      <c r="HL47" s="62"/>
      <c r="HM47" s="62"/>
      <c r="HN47" s="62"/>
      <c r="HO47" s="62"/>
      <c r="HP47" s="62"/>
      <c r="HQ47" s="62"/>
      <c r="HR47" s="62"/>
      <c r="HS47" s="137"/>
      <c r="HT47" s="62"/>
      <c r="HU47" s="62"/>
      <c r="HV47" s="62"/>
      <c r="HW47" s="62"/>
      <c r="HX47" s="62"/>
      <c r="HY47" s="62"/>
      <c r="HZ47" s="62"/>
      <c r="IA47" s="62"/>
      <c r="IB47" s="137"/>
      <c r="IC47" s="62"/>
      <c r="ID47" s="62"/>
      <c r="IE47" s="62"/>
      <c r="IF47" s="62"/>
      <c r="IG47" s="62"/>
      <c r="IH47" s="62"/>
      <c r="II47" s="62"/>
      <c r="IJ47" s="62"/>
      <c r="IK47" s="137"/>
      <c r="IL47" s="62"/>
      <c r="IM47" s="62"/>
      <c r="IN47" s="62"/>
      <c r="IO47" s="62"/>
      <c r="IP47" s="62"/>
      <c r="IQ47" s="62"/>
      <c r="IR47" s="62"/>
      <c r="IS47" s="62"/>
      <c r="IT47" s="137"/>
      <c r="IU47" s="62"/>
      <c r="IV47" s="62"/>
      <c r="IW47" s="62"/>
      <c r="IX47" s="62"/>
      <c r="IY47" s="62"/>
      <c r="IZ47" s="62"/>
      <c r="JA47" s="137"/>
      <c r="JB47" s="62"/>
      <c r="JC47" s="62"/>
      <c r="JD47" s="62"/>
      <c r="JE47" s="62"/>
      <c r="JF47" s="62"/>
      <c r="JG47" s="62"/>
      <c r="JH47" s="62"/>
      <c r="JI47" s="62"/>
      <c r="JJ47" s="137"/>
      <c r="JK47" s="62"/>
      <c r="JL47" s="62"/>
      <c r="JM47" s="62"/>
      <c r="JN47" s="62"/>
      <c r="JO47" s="62"/>
      <c r="JP47" s="62"/>
      <c r="JQ47" s="62"/>
      <c r="JR47" s="62"/>
      <c r="JS47" s="137"/>
      <c r="JT47" s="62"/>
      <c r="JU47" s="62"/>
      <c r="JV47" s="62"/>
      <c r="JW47" s="62"/>
      <c r="JX47" s="62"/>
      <c r="JY47" s="62"/>
      <c r="JZ47" s="62"/>
      <c r="KA47" s="62"/>
      <c r="KB47" s="137"/>
      <c r="KC47" s="62"/>
      <c r="KD47" s="62"/>
      <c r="KE47" s="62"/>
      <c r="KF47" s="62"/>
      <c r="KG47" s="62"/>
      <c r="KH47" s="62"/>
      <c r="KI47" s="62"/>
      <c r="KJ47" s="62"/>
      <c r="KK47" s="62"/>
      <c r="KL47" s="137"/>
      <c r="KM47" s="62"/>
      <c r="KN47" s="62"/>
      <c r="KO47" s="62"/>
      <c r="KP47" s="62"/>
      <c r="KQ47" s="62"/>
      <c r="KR47" s="62"/>
      <c r="KS47" s="62"/>
      <c r="KT47" s="62"/>
      <c r="KU47" s="137"/>
      <c r="KV47" s="62"/>
      <c r="KW47" s="62"/>
      <c r="KX47" s="62"/>
      <c r="KY47" s="62"/>
      <c r="KZ47" s="62"/>
      <c r="LA47" s="62"/>
      <c r="LB47" s="62"/>
      <c r="LC47" s="62"/>
      <c r="LD47" s="137"/>
      <c r="LE47" s="62"/>
      <c r="LF47" s="62"/>
      <c r="LG47" s="62"/>
      <c r="LH47" s="62"/>
      <c r="LI47" s="62"/>
      <c r="LJ47" s="62"/>
      <c r="LK47" s="62"/>
      <c r="LL47" s="62"/>
      <c r="LM47" s="137"/>
      <c r="LN47" s="62"/>
      <c r="LO47" s="62"/>
      <c r="LP47" s="62"/>
      <c r="LQ47" s="62"/>
      <c r="LR47" s="62"/>
      <c r="LS47" s="62"/>
      <c r="LT47" s="62"/>
      <c r="LU47" s="62"/>
      <c r="LV47" s="62"/>
      <c r="LW47" s="62"/>
      <c r="LX47" s="62"/>
      <c r="LY47" s="62"/>
      <c r="LZ47" s="137"/>
      <c r="MA47" s="62"/>
      <c r="MB47" s="62"/>
      <c r="MC47" s="137"/>
      <c r="MD47" s="62"/>
      <c r="ME47" s="62"/>
      <c r="MF47" s="137"/>
      <c r="MG47" s="62"/>
      <c r="MH47" s="62"/>
      <c r="MI47" s="62"/>
      <c r="MJ47" s="62"/>
      <c r="MK47" s="62"/>
      <c r="ML47" s="62"/>
      <c r="MM47" s="62"/>
      <c r="MN47" s="62"/>
      <c r="MO47" s="137"/>
      <c r="MP47" s="62"/>
      <c r="MQ47" s="62"/>
      <c r="MR47" s="62"/>
      <c r="MS47" s="62"/>
      <c r="MT47" s="62"/>
      <c r="MU47" s="62"/>
      <c r="MV47" s="62"/>
      <c r="MW47" s="62"/>
      <c r="MX47" s="62"/>
      <c r="MY47" s="62"/>
      <c r="MZ47" s="62"/>
      <c r="NA47" s="62"/>
      <c r="NB47" s="62"/>
      <c r="NC47" s="125"/>
      <c r="ND47" s="125"/>
      <c r="NE47" s="125"/>
      <c r="NF47" s="125"/>
      <c r="NG47" s="125"/>
      <c r="NH47" s="125"/>
      <c r="NI47" s="125"/>
      <c r="NJ47" s="62"/>
      <c r="SD47" s="62"/>
      <c r="SE47" s="62"/>
      <c r="SF47" s="62"/>
      <c r="SG47" s="62"/>
      <c r="SH47" s="62"/>
      <c r="SI47" s="62"/>
      <c r="SJ47" s="62"/>
      <c r="SK47" s="62"/>
      <c r="SL47" s="62"/>
      <c r="SM47" s="62"/>
      <c r="SN47" s="62"/>
      <c r="SO47" s="62"/>
      <c r="SP47" s="62"/>
      <c r="SQ47" s="62"/>
      <c r="SR47" s="62"/>
    </row>
    <row r="48" spans="1:512" s="106" customFormat="1" ht="12.75" x14ac:dyDescent="0.2">
      <c r="B48" s="62"/>
      <c r="C48" s="62"/>
      <c r="D48" s="62"/>
      <c r="E48" s="129"/>
      <c r="G48" s="130"/>
      <c r="H48" s="96"/>
      <c r="I48" s="123"/>
      <c r="J48" s="123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136"/>
      <c r="AD48" s="136"/>
      <c r="AE48" s="136"/>
      <c r="AF48" s="136"/>
      <c r="AG48" s="62"/>
      <c r="AH48" s="62"/>
      <c r="AI48" s="62"/>
      <c r="AJ48" s="62"/>
      <c r="AK48" s="62"/>
      <c r="AL48" s="62"/>
      <c r="AM48" s="62"/>
      <c r="AN48" s="62"/>
      <c r="AO48" s="62"/>
      <c r="AP48" s="137"/>
      <c r="AQ48" s="137"/>
      <c r="AR48" s="62"/>
      <c r="AS48" s="62"/>
      <c r="AT48" s="62"/>
      <c r="AU48" s="62"/>
      <c r="AV48" s="62"/>
      <c r="AW48" s="62"/>
      <c r="AX48" s="62"/>
      <c r="AY48" s="131"/>
      <c r="AZ48" s="131"/>
      <c r="BA48" s="131"/>
      <c r="BB48" s="131"/>
      <c r="BC48" s="62"/>
      <c r="BD48" s="62"/>
      <c r="BE48" s="62"/>
      <c r="BF48" s="62"/>
      <c r="BG48" s="62"/>
      <c r="BH48" s="62"/>
      <c r="BI48" s="62"/>
      <c r="BJ48" s="137"/>
      <c r="BK48" s="137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137"/>
      <c r="BY48" s="62"/>
      <c r="BZ48" s="62"/>
      <c r="CA48" s="62"/>
      <c r="CB48" s="62"/>
      <c r="CC48" s="62"/>
      <c r="CD48" s="62"/>
      <c r="CE48" s="62"/>
      <c r="CF48" s="62"/>
      <c r="CG48" s="137"/>
      <c r="CH48" s="62"/>
      <c r="CI48" s="62"/>
      <c r="CJ48" s="62"/>
      <c r="CK48" s="62"/>
      <c r="CL48" s="62"/>
      <c r="CM48" s="62"/>
      <c r="CN48" s="62"/>
      <c r="CO48" s="62"/>
      <c r="CP48" s="137"/>
      <c r="CQ48" s="62"/>
      <c r="CR48" s="62"/>
      <c r="CS48" s="62"/>
      <c r="CT48" s="62"/>
      <c r="CU48" s="62"/>
      <c r="CV48" s="62"/>
      <c r="CW48" s="62"/>
      <c r="CX48" s="62"/>
      <c r="CY48" s="137"/>
      <c r="CZ48" s="62"/>
      <c r="DA48" s="62"/>
      <c r="DB48" s="62"/>
      <c r="DC48" s="137"/>
      <c r="DD48" s="62"/>
      <c r="DE48" s="62"/>
      <c r="DF48" s="62"/>
      <c r="DG48" s="62"/>
      <c r="DH48" s="62"/>
      <c r="DI48" s="62"/>
      <c r="DJ48" s="62"/>
      <c r="DK48" s="62"/>
      <c r="DL48" s="137"/>
      <c r="DM48" s="62"/>
      <c r="DN48" s="62"/>
      <c r="DO48" s="62"/>
      <c r="DP48" s="62"/>
      <c r="DQ48" s="62"/>
      <c r="DR48" s="62"/>
      <c r="DS48" s="62"/>
      <c r="DT48" s="62"/>
      <c r="DU48" s="137"/>
      <c r="DV48" s="62"/>
      <c r="DW48" s="62"/>
      <c r="DX48" s="62"/>
      <c r="DY48" s="62"/>
      <c r="DZ48" s="62"/>
      <c r="EA48" s="62"/>
      <c r="EB48" s="62"/>
      <c r="EC48" s="62"/>
      <c r="ED48" s="137"/>
      <c r="EE48" s="62"/>
      <c r="EF48" s="62"/>
      <c r="EG48" s="62"/>
      <c r="EH48" s="62"/>
      <c r="EI48" s="62"/>
      <c r="EJ48" s="62"/>
      <c r="EK48" s="62"/>
      <c r="EL48" s="62"/>
      <c r="EM48" s="137"/>
      <c r="EN48" s="62"/>
      <c r="EO48" s="62"/>
      <c r="EP48" s="62"/>
      <c r="EQ48" s="62"/>
      <c r="ER48" s="62"/>
      <c r="ES48" s="62"/>
      <c r="ET48" s="62"/>
      <c r="EU48" s="62"/>
      <c r="EV48" s="62"/>
      <c r="EW48" s="137"/>
      <c r="EX48" s="62"/>
      <c r="EY48" s="62"/>
      <c r="EZ48" s="62"/>
      <c r="FA48" s="62"/>
      <c r="FB48" s="62"/>
      <c r="FC48" s="62"/>
      <c r="FD48" s="62"/>
      <c r="FE48" s="62"/>
      <c r="FF48" s="137"/>
      <c r="FG48" s="62"/>
      <c r="FH48" s="62"/>
      <c r="FI48" s="62"/>
      <c r="FJ48" s="62"/>
      <c r="FK48" s="62"/>
      <c r="FL48" s="62"/>
      <c r="FM48" s="62"/>
      <c r="FN48" s="62"/>
      <c r="FO48" s="137"/>
      <c r="FP48" s="62"/>
      <c r="FQ48" s="62"/>
      <c r="FR48" s="62"/>
      <c r="FS48" s="62"/>
      <c r="FT48" s="62"/>
      <c r="FU48" s="62"/>
      <c r="FV48" s="62"/>
      <c r="FW48" s="62"/>
      <c r="FX48" s="137"/>
      <c r="FY48" s="62"/>
      <c r="FZ48" s="62"/>
      <c r="GA48" s="62"/>
      <c r="GB48" s="62"/>
      <c r="GC48" s="62"/>
      <c r="GD48" s="62"/>
      <c r="GE48" s="62"/>
      <c r="GF48" s="62"/>
      <c r="GG48" s="62"/>
      <c r="GH48" s="137"/>
      <c r="GI48" s="62"/>
      <c r="GJ48" s="62"/>
      <c r="GK48" s="62"/>
      <c r="GL48" s="62"/>
      <c r="GM48" s="62"/>
      <c r="GN48" s="62"/>
      <c r="GO48" s="62"/>
      <c r="GP48" s="62"/>
      <c r="GQ48" s="137"/>
      <c r="GR48" s="62"/>
      <c r="GS48" s="62"/>
      <c r="GT48" s="62"/>
      <c r="GU48" s="62"/>
      <c r="GV48" s="62"/>
      <c r="GW48" s="62"/>
      <c r="GX48" s="62"/>
      <c r="GY48" s="62"/>
      <c r="GZ48" s="137"/>
      <c r="HA48" s="62"/>
      <c r="HB48" s="62"/>
      <c r="HC48" s="62"/>
      <c r="HD48" s="62"/>
      <c r="HE48" s="62"/>
      <c r="HF48" s="62"/>
      <c r="HG48" s="62"/>
      <c r="HH48" s="62"/>
      <c r="HI48" s="137"/>
      <c r="HJ48" s="62"/>
      <c r="HK48" s="62"/>
      <c r="HL48" s="62"/>
      <c r="HM48" s="62"/>
      <c r="HN48" s="62"/>
      <c r="HO48" s="62"/>
      <c r="HP48" s="62"/>
      <c r="HQ48" s="62"/>
      <c r="HR48" s="62"/>
      <c r="HS48" s="137"/>
      <c r="HT48" s="62"/>
      <c r="HU48" s="62"/>
      <c r="HV48" s="62"/>
      <c r="HW48" s="62"/>
      <c r="HX48" s="62"/>
      <c r="HY48" s="62"/>
      <c r="HZ48" s="62"/>
      <c r="IA48" s="62"/>
      <c r="IB48" s="137"/>
      <c r="IC48" s="62"/>
      <c r="ID48" s="62"/>
      <c r="IE48" s="62"/>
      <c r="IF48" s="62"/>
      <c r="IG48" s="62"/>
      <c r="IH48" s="62"/>
      <c r="II48" s="62"/>
      <c r="IJ48" s="62"/>
      <c r="IK48" s="137"/>
      <c r="IL48" s="62"/>
      <c r="IM48" s="62"/>
      <c r="IN48" s="62"/>
      <c r="IO48" s="62"/>
      <c r="IP48" s="62"/>
      <c r="IQ48" s="62"/>
      <c r="IR48" s="62"/>
      <c r="IS48" s="62"/>
      <c r="IT48" s="137"/>
      <c r="IU48" s="62"/>
      <c r="IV48" s="62"/>
      <c r="IW48" s="62"/>
      <c r="IX48" s="62"/>
      <c r="IY48" s="62"/>
      <c r="IZ48" s="62"/>
      <c r="JA48" s="137"/>
      <c r="JB48" s="62"/>
      <c r="JC48" s="62"/>
      <c r="JD48" s="62"/>
      <c r="JE48" s="62"/>
      <c r="JF48" s="62"/>
      <c r="JG48" s="62"/>
      <c r="JH48" s="62"/>
      <c r="JI48" s="62"/>
      <c r="JJ48" s="137"/>
      <c r="JK48" s="62"/>
      <c r="JL48" s="62"/>
      <c r="JM48" s="62"/>
      <c r="JN48" s="62"/>
      <c r="JO48" s="62"/>
      <c r="JP48" s="62"/>
      <c r="JQ48" s="62"/>
      <c r="JR48" s="62"/>
      <c r="JS48" s="137"/>
      <c r="JT48" s="62"/>
      <c r="JU48" s="62"/>
      <c r="JV48" s="62"/>
      <c r="JW48" s="62"/>
      <c r="JX48" s="62"/>
      <c r="JY48" s="62"/>
      <c r="JZ48" s="62"/>
      <c r="KA48" s="62"/>
      <c r="KB48" s="137"/>
      <c r="KC48" s="62"/>
      <c r="KD48" s="62"/>
      <c r="KE48" s="62"/>
      <c r="KF48" s="62"/>
      <c r="KG48" s="62"/>
      <c r="KH48" s="62"/>
      <c r="KI48" s="62"/>
      <c r="KJ48" s="62"/>
      <c r="KK48" s="62"/>
      <c r="KL48" s="137"/>
      <c r="KM48" s="62"/>
      <c r="KN48" s="62"/>
      <c r="KO48" s="62"/>
      <c r="KP48" s="62"/>
      <c r="KQ48" s="62"/>
      <c r="KR48" s="62"/>
      <c r="KS48" s="62"/>
      <c r="KT48" s="62"/>
      <c r="KU48" s="137"/>
      <c r="KV48" s="62"/>
      <c r="KW48" s="62"/>
      <c r="KX48" s="62"/>
      <c r="KY48" s="62"/>
      <c r="KZ48" s="62"/>
      <c r="LA48" s="62"/>
      <c r="LB48" s="62"/>
      <c r="LC48" s="62"/>
      <c r="LD48" s="137"/>
      <c r="LE48" s="62"/>
      <c r="LF48" s="62"/>
      <c r="LG48" s="62"/>
      <c r="LH48" s="62"/>
      <c r="LI48" s="62"/>
      <c r="LJ48" s="62"/>
      <c r="LK48" s="62"/>
      <c r="LL48" s="62"/>
      <c r="LM48" s="137"/>
      <c r="LN48" s="62"/>
      <c r="LO48" s="62"/>
      <c r="LP48" s="62"/>
      <c r="LQ48" s="62"/>
      <c r="LR48" s="62"/>
      <c r="LS48" s="62"/>
      <c r="LT48" s="62"/>
      <c r="LU48" s="62"/>
      <c r="LV48" s="62"/>
      <c r="LW48" s="62"/>
      <c r="LX48" s="62"/>
      <c r="LY48" s="62"/>
      <c r="LZ48" s="137"/>
      <c r="MA48" s="62"/>
      <c r="MB48" s="62"/>
      <c r="MC48" s="137"/>
      <c r="MD48" s="62"/>
      <c r="ME48" s="62"/>
      <c r="MF48" s="137"/>
      <c r="MG48" s="62"/>
      <c r="MH48" s="62"/>
      <c r="MI48" s="62"/>
      <c r="MJ48" s="62"/>
      <c r="MK48" s="62"/>
      <c r="ML48" s="62"/>
      <c r="MM48" s="62"/>
      <c r="MN48" s="62"/>
      <c r="MO48" s="137"/>
      <c r="MP48" s="62"/>
      <c r="MQ48" s="62"/>
      <c r="MR48" s="62"/>
      <c r="MS48" s="62"/>
      <c r="MT48" s="62"/>
      <c r="MU48" s="62"/>
      <c r="MV48" s="62"/>
      <c r="MW48" s="62"/>
      <c r="MX48" s="62"/>
      <c r="MY48" s="62"/>
      <c r="MZ48" s="62"/>
      <c r="NA48" s="62"/>
      <c r="NB48" s="62"/>
      <c r="NC48" s="125"/>
      <c r="ND48" s="125"/>
      <c r="NE48" s="125"/>
      <c r="NF48" s="125"/>
      <c r="NG48" s="125"/>
      <c r="NH48" s="125"/>
      <c r="NI48" s="125"/>
      <c r="NJ48" s="62"/>
      <c r="SD48" s="62"/>
      <c r="SE48" s="62"/>
      <c r="SF48" s="62"/>
      <c r="SG48" s="62"/>
      <c r="SH48" s="62"/>
      <c r="SI48" s="62"/>
      <c r="SJ48" s="62"/>
      <c r="SK48" s="62"/>
      <c r="SL48" s="62"/>
      <c r="SM48" s="62"/>
      <c r="SN48" s="62"/>
      <c r="SO48" s="62"/>
      <c r="SP48" s="62"/>
      <c r="SQ48" s="62"/>
      <c r="SR48" s="62"/>
    </row>
    <row r="49" spans="2:512" s="106" customFormat="1" ht="12.75" x14ac:dyDescent="0.2">
      <c r="B49" s="62"/>
      <c r="C49" s="62"/>
      <c r="D49" s="62"/>
      <c r="E49" s="129"/>
      <c r="G49" s="130"/>
      <c r="H49" s="96"/>
      <c r="I49" s="123"/>
      <c r="J49" s="123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136"/>
      <c r="AD49" s="136"/>
      <c r="AE49" s="136"/>
      <c r="AF49" s="136"/>
      <c r="AG49" s="62"/>
      <c r="AH49" s="62"/>
      <c r="AI49" s="62"/>
      <c r="AJ49" s="62"/>
      <c r="AK49" s="62"/>
      <c r="AL49" s="62"/>
      <c r="AM49" s="62"/>
      <c r="AN49" s="62"/>
      <c r="AO49" s="62"/>
      <c r="AP49" s="137"/>
      <c r="AQ49" s="137"/>
      <c r="AR49" s="62"/>
      <c r="AS49" s="62"/>
      <c r="AT49" s="62"/>
      <c r="AU49" s="62"/>
      <c r="AV49" s="62"/>
      <c r="AW49" s="62"/>
      <c r="AX49" s="62"/>
      <c r="AY49" s="131"/>
      <c r="AZ49" s="131"/>
      <c r="BA49" s="131"/>
      <c r="BB49" s="131"/>
      <c r="BC49" s="62"/>
      <c r="BD49" s="62"/>
      <c r="BE49" s="62"/>
      <c r="BF49" s="62"/>
      <c r="BG49" s="62"/>
      <c r="BH49" s="62"/>
      <c r="BI49" s="62"/>
      <c r="BJ49" s="137"/>
      <c r="BK49" s="137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137"/>
      <c r="BY49" s="62"/>
      <c r="BZ49" s="62"/>
      <c r="CA49" s="62"/>
      <c r="CB49" s="62"/>
      <c r="CC49" s="62"/>
      <c r="CD49" s="62"/>
      <c r="CE49" s="62"/>
      <c r="CF49" s="62"/>
      <c r="CG49" s="137"/>
      <c r="CH49" s="62"/>
      <c r="CI49" s="62"/>
      <c r="CJ49" s="62"/>
      <c r="CK49" s="62"/>
      <c r="CL49" s="62"/>
      <c r="CM49" s="62"/>
      <c r="CN49" s="62"/>
      <c r="CO49" s="62"/>
      <c r="CP49" s="137"/>
      <c r="CQ49" s="62"/>
      <c r="CR49" s="62"/>
      <c r="CS49" s="62"/>
      <c r="CT49" s="62"/>
      <c r="CU49" s="62"/>
      <c r="CV49" s="62"/>
      <c r="CW49" s="62"/>
      <c r="CX49" s="62"/>
      <c r="CY49" s="137"/>
      <c r="CZ49" s="62"/>
      <c r="DA49" s="62"/>
      <c r="DB49" s="62"/>
      <c r="DC49" s="137"/>
      <c r="DD49" s="62"/>
      <c r="DE49" s="62"/>
      <c r="DF49" s="62"/>
      <c r="DG49" s="62"/>
      <c r="DH49" s="62"/>
      <c r="DI49" s="62"/>
      <c r="DJ49" s="62"/>
      <c r="DK49" s="62"/>
      <c r="DL49" s="137"/>
      <c r="DM49" s="62"/>
      <c r="DN49" s="62"/>
      <c r="DO49" s="62"/>
      <c r="DP49" s="62"/>
      <c r="DQ49" s="62"/>
      <c r="DR49" s="62"/>
      <c r="DS49" s="62"/>
      <c r="DT49" s="62"/>
      <c r="DU49" s="137"/>
      <c r="DV49" s="62"/>
      <c r="DW49" s="62"/>
      <c r="DX49" s="62"/>
      <c r="DY49" s="62"/>
      <c r="DZ49" s="62"/>
      <c r="EA49" s="62"/>
      <c r="EB49" s="62"/>
      <c r="EC49" s="62"/>
      <c r="ED49" s="137"/>
      <c r="EE49" s="62"/>
      <c r="EF49" s="62"/>
      <c r="EG49" s="62"/>
      <c r="EH49" s="62"/>
      <c r="EI49" s="62"/>
      <c r="EJ49" s="62"/>
      <c r="EK49" s="62"/>
      <c r="EL49" s="62"/>
      <c r="EM49" s="137"/>
      <c r="EN49" s="62"/>
      <c r="EO49" s="62"/>
      <c r="EP49" s="62"/>
      <c r="EQ49" s="62"/>
      <c r="ER49" s="62"/>
      <c r="ES49" s="62"/>
      <c r="ET49" s="62"/>
      <c r="EU49" s="62"/>
      <c r="EV49" s="62"/>
      <c r="EW49" s="137"/>
      <c r="EX49" s="62"/>
      <c r="EY49" s="62"/>
      <c r="EZ49" s="62"/>
      <c r="FA49" s="62"/>
      <c r="FB49" s="62"/>
      <c r="FC49" s="62"/>
      <c r="FD49" s="62"/>
      <c r="FE49" s="62"/>
      <c r="FF49" s="137"/>
      <c r="FG49" s="62"/>
      <c r="FH49" s="62"/>
      <c r="FI49" s="62"/>
      <c r="FJ49" s="62"/>
      <c r="FK49" s="62"/>
      <c r="FL49" s="62"/>
      <c r="FM49" s="62"/>
      <c r="FN49" s="62"/>
      <c r="FO49" s="137"/>
      <c r="FP49" s="62"/>
      <c r="FQ49" s="62"/>
      <c r="FR49" s="62"/>
      <c r="FS49" s="62"/>
      <c r="FT49" s="62"/>
      <c r="FU49" s="62"/>
      <c r="FV49" s="62"/>
      <c r="FW49" s="62"/>
      <c r="FX49" s="137"/>
      <c r="FY49" s="62"/>
      <c r="FZ49" s="62"/>
      <c r="GA49" s="62"/>
      <c r="GB49" s="62"/>
      <c r="GC49" s="62"/>
      <c r="GD49" s="62"/>
      <c r="GE49" s="62"/>
      <c r="GF49" s="62"/>
      <c r="GG49" s="62"/>
      <c r="GH49" s="137"/>
      <c r="GI49" s="62"/>
      <c r="GJ49" s="62"/>
      <c r="GK49" s="62"/>
      <c r="GL49" s="62"/>
      <c r="GM49" s="62"/>
      <c r="GN49" s="62"/>
      <c r="GO49" s="62"/>
      <c r="GP49" s="62"/>
      <c r="GQ49" s="137"/>
      <c r="GR49" s="62"/>
      <c r="GS49" s="62"/>
      <c r="GT49" s="62"/>
      <c r="GU49" s="62"/>
      <c r="GV49" s="62"/>
      <c r="GW49" s="62"/>
      <c r="GX49" s="62"/>
      <c r="GY49" s="62"/>
      <c r="GZ49" s="137"/>
      <c r="HA49" s="62"/>
      <c r="HB49" s="62"/>
      <c r="HC49" s="62"/>
      <c r="HD49" s="62"/>
      <c r="HE49" s="62"/>
      <c r="HF49" s="62"/>
      <c r="HG49" s="62"/>
      <c r="HH49" s="62"/>
      <c r="HI49" s="137"/>
      <c r="HJ49" s="62"/>
      <c r="HK49" s="62"/>
      <c r="HL49" s="62"/>
      <c r="HM49" s="62"/>
      <c r="HN49" s="62"/>
      <c r="HO49" s="62"/>
      <c r="HP49" s="62"/>
      <c r="HQ49" s="62"/>
      <c r="HR49" s="62"/>
      <c r="HS49" s="137"/>
      <c r="HT49" s="62"/>
      <c r="HU49" s="62"/>
      <c r="HV49" s="62"/>
      <c r="HW49" s="62"/>
      <c r="HX49" s="62"/>
      <c r="HY49" s="62"/>
      <c r="HZ49" s="62"/>
      <c r="IA49" s="62"/>
      <c r="IB49" s="137"/>
      <c r="IC49" s="62"/>
      <c r="ID49" s="62"/>
      <c r="IE49" s="62"/>
      <c r="IF49" s="62"/>
      <c r="IG49" s="62"/>
      <c r="IH49" s="62"/>
      <c r="II49" s="62"/>
      <c r="IJ49" s="62"/>
      <c r="IK49" s="137"/>
      <c r="IL49" s="62"/>
      <c r="IM49" s="62"/>
      <c r="IN49" s="62"/>
      <c r="IO49" s="62"/>
      <c r="IP49" s="62"/>
      <c r="IQ49" s="62"/>
      <c r="IR49" s="62"/>
      <c r="IS49" s="62"/>
      <c r="IT49" s="137"/>
      <c r="IU49" s="62"/>
      <c r="IV49" s="62"/>
      <c r="IW49" s="62"/>
      <c r="IX49" s="62"/>
      <c r="IY49" s="62"/>
      <c r="IZ49" s="62"/>
      <c r="JA49" s="137"/>
      <c r="JB49" s="62"/>
      <c r="JC49" s="62"/>
      <c r="JD49" s="62"/>
      <c r="JE49" s="62"/>
      <c r="JF49" s="62"/>
      <c r="JG49" s="62"/>
      <c r="JH49" s="62"/>
      <c r="JI49" s="62"/>
      <c r="JJ49" s="137"/>
      <c r="JK49" s="62"/>
      <c r="JL49" s="62"/>
      <c r="JM49" s="62"/>
      <c r="JN49" s="62"/>
      <c r="JO49" s="62"/>
      <c r="JP49" s="62"/>
      <c r="JQ49" s="62"/>
      <c r="JR49" s="62"/>
      <c r="JS49" s="137"/>
      <c r="JT49" s="62"/>
      <c r="JU49" s="62"/>
      <c r="JV49" s="62"/>
      <c r="JW49" s="62"/>
      <c r="JX49" s="62"/>
      <c r="JY49" s="62"/>
      <c r="JZ49" s="62"/>
      <c r="KA49" s="62"/>
      <c r="KB49" s="137"/>
      <c r="KC49" s="62"/>
      <c r="KD49" s="62"/>
      <c r="KE49" s="62"/>
      <c r="KF49" s="62"/>
      <c r="KG49" s="62"/>
      <c r="KH49" s="62"/>
      <c r="KI49" s="62"/>
      <c r="KJ49" s="62"/>
      <c r="KK49" s="62"/>
      <c r="KL49" s="137"/>
      <c r="KM49" s="62"/>
      <c r="KN49" s="62"/>
      <c r="KO49" s="62"/>
      <c r="KP49" s="62"/>
      <c r="KQ49" s="62"/>
      <c r="KR49" s="62"/>
      <c r="KS49" s="62"/>
      <c r="KT49" s="62"/>
      <c r="KU49" s="137"/>
      <c r="KV49" s="62"/>
      <c r="KW49" s="62"/>
      <c r="KX49" s="62"/>
      <c r="KY49" s="62"/>
      <c r="KZ49" s="62"/>
      <c r="LA49" s="62"/>
      <c r="LB49" s="62"/>
      <c r="LC49" s="62"/>
      <c r="LD49" s="137"/>
      <c r="LE49" s="62"/>
      <c r="LF49" s="62"/>
      <c r="LG49" s="62"/>
      <c r="LH49" s="62"/>
      <c r="LI49" s="62"/>
      <c r="LJ49" s="62"/>
      <c r="LK49" s="62"/>
      <c r="LL49" s="62"/>
      <c r="LM49" s="137"/>
      <c r="LN49" s="62"/>
      <c r="LO49" s="62"/>
      <c r="LP49" s="62"/>
      <c r="LQ49" s="62"/>
      <c r="LR49" s="62"/>
      <c r="LS49" s="62"/>
      <c r="LT49" s="62"/>
      <c r="LU49" s="62"/>
      <c r="LV49" s="62"/>
      <c r="LW49" s="62"/>
      <c r="LX49" s="62"/>
      <c r="LY49" s="62"/>
      <c r="LZ49" s="137"/>
      <c r="MA49" s="62"/>
      <c r="MB49" s="62"/>
      <c r="MC49" s="137"/>
      <c r="MD49" s="62"/>
      <c r="ME49" s="62"/>
      <c r="MF49" s="137"/>
      <c r="MG49" s="62"/>
      <c r="MH49" s="62"/>
      <c r="MI49" s="62"/>
      <c r="MJ49" s="62"/>
      <c r="MK49" s="62"/>
      <c r="ML49" s="62"/>
      <c r="MM49" s="62"/>
      <c r="MN49" s="62"/>
      <c r="MO49" s="137"/>
      <c r="MP49" s="62"/>
      <c r="MQ49" s="62"/>
      <c r="MR49" s="62"/>
      <c r="MS49" s="62"/>
      <c r="MT49" s="62"/>
      <c r="MU49" s="62"/>
      <c r="MV49" s="62"/>
      <c r="MW49" s="62"/>
      <c r="MX49" s="62"/>
      <c r="MY49" s="62"/>
      <c r="MZ49" s="62"/>
      <c r="NA49" s="62"/>
      <c r="NB49" s="62"/>
      <c r="NC49" s="125"/>
      <c r="ND49" s="125"/>
      <c r="NE49" s="125"/>
      <c r="NF49" s="125"/>
      <c r="NG49" s="125"/>
      <c r="NH49" s="125"/>
      <c r="NI49" s="125"/>
      <c r="NJ49" s="62"/>
      <c r="SD49" s="62"/>
      <c r="SE49" s="62"/>
      <c r="SF49" s="62"/>
      <c r="SG49" s="62"/>
      <c r="SH49" s="62"/>
      <c r="SI49" s="62"/>
      <c r="SJ49" s="62"/>
      <c r="SK49" s="62"/>
      <c r="SL49" s="62"/>
      <c r="SM49" s="62"/>
      <c r="SN49" s="62"/>
      <c r="SO49" s="62"/>
      <c r="SP49" s="62"/>
      <c r="SQ49" s="62"/>
      <c r="SR49" s="62"/>
    </row>
    <row r="50" spans="2:512" s="106" customFormat="1" ht="12.75" x14ac:dyDescent="0.2">
      <c r="B50" s="62"/>
      <c r="C50" s="62"/>
      <c r="D50" s="62"/>
      <c r="E50" s="129"/>
      <c r="G50" s="130"/>
      <c r="H50" s="96"/>
      <c r="I50" s="123"/>
      <c r="J50" s="123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136"/>
      <c r="AD50" s="136"/>
      <c r="AE50" s="136"/>
      <c r="AF50" s="136"/>
      <c r="AG50" s="62"/>
      <c r="AH50" s="62"/>
      <c r="AI50" s="62"/>
      <c r="AJ50" s="62"/>
      <c r="AK50" s="62"/>
      <c r="AL50" s="62"/>
      <c r="AM50" s="62"/>
      <c r="AN50" s="62"/>
      <c r="AO50" s="62"/>
      <c r="AP50" s="137"/>
      <c r="AQ50" s="137"/>
      <c r="AR50" s="62"/>
      <c r="AS50" s="62"/>
      <c r="AT50" s="62"/>
      <c r="AU50" s="62"/>
      <c r="AV50" s="62"/>
      <c r="AW50" s="62"/>
      <c r="AX50" s="62"/>
      <c r="AY50" s="131"/>
      <c r="AZ50" s="131"/>
      <c r="BA50" s="131"/>
      <c r="BB50" s="131"/>
      <c r="BC50" s="62"/>
      <c r="BD50" s="62"/>
      <c r="BE50" s="62"/>
      <c r="BF50" s="62"/>
      <c r="BG50" s="62"/>
      <c r="BH50" s="62"/>
      <c r="BI50" s="62"/>
      <c r="BJ50" s="137"/>
      <c r="BK50" s="137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137"/>
      <c r="BY50" s="62"/>
      <c r="BZ50" s="62"/>
      <c r="CA50" s="62"/>
      <c r="CB50" s="62"/>
      <c r="CC50" s="62"/>
      <c r="CD50" s="62"/>
      <c r="CE50" s="62"/>
      <c r="CF50" s="62"/>
      <c r="CG50" s="137"/>
      <c r="CH50" s="62"/>
      <c r="CI50" s="62"/>
      <c r="CJ50" s="62"/>
      <c r="CK50" s="62"/>
      <c r="CL50" s="62"/>
      <c r="CM50" s="62"/>
      <c r="CN50" s="62"/>
      <c r="CO50" s="62"/>
      <c r="CP50" s="137"/>
      <c r="CQ50" s="62"/>
      <c r="CR50" s="62"/>
      <c r="CS50" s="62"/>
      <c r="CT50" s="62"/>
      <c r="CU50" s="62"/>
      <c r="CV50" s="62"/>
      <c r="CW50" s="62"/>
      <c r="CX50" s="62"/>
      <c r="CY50" s="137"/>
      <c r="CZ50" s="62"/>
      <c r="DA50" s="62"/>
      <c r="DB50" s="62"/>
      <c r="DC50" s="137"/>
      <c r="DD50" s="62"/>
      <c r="DE50" s="62"/>
      <c r="DF50" s="62"/>
      <c r="DG50" s="62"/>
      <c r="DH50" s="62"/>
      <c r="DI50" s="62"/>
      <c r="DJ50" s="62"/>
      <c r="DK50" s="62"/>
      <c r="DL50" s="137"/>
      <c r="DM50" s="62"/>
      <c r="DN50" s="62"/>
      <c r="DO50" s="62"/>
      <c r="DP50" s="62"/>
      <c r="DQ50" s="62"/>
      <c r="DR50" s="62"/>
      <c r="DS50" s="62"/>
      <c r="DT50" s="62"/>
      <c r="DU50" s="137"/>
      <c r="DV50" s="62"/>
      <c r="DW50" s="62"/>
      <c r="DX50" s="62"/>
      <c r="DY50" s="62"/>
      <c r="DZ50" s="62"/>
      <c r="EA50" s="62"/>
      <c r="EB50" s="62"/>
      <c r="EC50" s="62"/>
      <c r="ED50" s="137"/>
      <c r="EE50" s="62"/>
      <c r="EF50" s="62"/>
      <c r="EG50" s="62"/>
      <c r="EH50" s="62"/>
      <c r="EI50" s="62"/>
      <c r="EJ50" s="62"/>
      <c r="EK50" s="62"/>
      <c r="EL50" s="62"/>
      <c r="EM50" s="137"/>
      <c r="EN50" s="62"/>
      <c r="EO50" s="62"/>
      <c r="EP50" s="62"/>
      <c r="EQ50" s="62"/>
      <c r="ER50" s="62"/>
      <c r="ES50" s="62"/>
      <c r="ET50" s="62"/>
      <c r="EU50" s="62"/>
      <c r="EV50" s="62"/>
      <c r="EW50" s="137"/>
      <c r="EX50" s="62"/>
      <c r="EY50" s="62"/>
      <c r="EZ50" s="62"/>
      <c r="FA50" s="62"/>
      <c r="FB50" s="62"/>
      <c r="FC50" s="62"/>
      <c r="FD50" s="62"/>
      <c r="FE50" s="62"/>
      <c r="FF50" s="137"/>
      <c r="FG50" s="62"/>
      <c r="FH50" s="62"/>
      <c r="FI50" s="62"/>
      <c r="FJ50" s="62"/>
      <c r="FK50" s="62"/>
      <c r="FL50" s="62"/>
      <c r="FM50" s="62"/>
      <c r="FN50" s="62"/>
      <c r="FO50" s="137"/>
      <c r="FP50" s="62"/>
      <c r="FQ50" s="62"/>
      <c r="FR50" s="62"/>
      <c r="FS50" s="62"/>
      <c r="FT50" s="62"/>
      <c r="FU50" s="62"/>
      <c r="FV50" s="62"/>
      <c r="FW50" s="62"/>
      <c r="FX50" s="137"/>
      <c r="FY50" s="62"/>
      <c r="FZ50" s="62"/>
      <c r="GA50" s="62"/>
      <c r="GB50" s="62"/>
      <c r="GC50" s="62"/>
      <c r="GD50" s="62"/>
      <c r="GE50" s="62"/>
      <c r="GF50" s="62"/>
      <c r="GG50" s="62"/>
      <c r="GH50" s="137"/>
      <c r="GI50" s="62"/>
      <c r="GJ50" s="62"/>
      <c r="GK50" s="62"/>
      <c r="GL50" s="62"/>
      <c r="GM50" s="62"/>
      <c r="GN50" s="62"/>
      <c r="GO50" s="62"/>
      <c r="GP50" s="62"/>
      <c r="GQ50" s="137"/>
      <c r="GR50" s="62"/>
      <c r="GS50" s="62"/>
      <c r="GT50" s="62"/>
      <c r="GU50" s="62"/>
      <c r="GV50" s="62"/>
      <c r="GW50" s="62"/>
      <c r="GX50" s="62"/>
      <c r="GY50" s="62"/>
      <c r="GZ50" s="137"/>
      <c r="HA50" s="62"/>
      <c r="HB50" s="62"/>
      <c r="HC50" s="62"/>
      <c r="HD50" s="62"/>
      <c r="HE50" s="62"/>
      <c r="HF50" s="62"/>
      <c r="HG50" s="62"/>
      <c r="HH50" s="62"/>
      <c r="HI50" s="137"/>
      <c r="HJ50" s="62"/>
      <c r="HK50" s="62"/>
      <c r="HL50" s="62"/>
      <c r="HM50" s="62"/>
      <c r="HN50" s="62"/>
      <c r="HO50" s="62"/>
      <c r="HP50" s="62"/>
      <c r="HQ50" s="62"/>
      <c r="HR50" s="62"/>
      <c r="HS50" s="137"/>
      <c r="HT50" s="62"/>
      <c r="HU50" s="62"/>
      <c r="HV50" s="62"/>
      <c r="HW50" s="62"/>
      <c r="HX50" s="62"/>
      <c r="HY50" s="62"/>
      <c r="HZ50" s="62"/>
      <c r="IA50" s="62"/>
      <c r="IB50" s="137"/>
      <c r="IC50" s="62"/>
      <c r="ID50" s="62"/>
      <c r="IE50" s="62"/>
      <c r="IF50" s="62"/>
      <c r="IG50" s="62"/>
      <c r="IH50" s="62"/>
      <c r="II50" s="62"/>
      <c r="IJ50" s="62"/>
      <c r="IK50" s="137"/>
      <c r="IL50" s="62"/>
      <c r="IM50" s="62"/>
      <c r="IN50" s="62"/>
      <c r="IO50" s="62"/>
      <c r="IP50" s="62"/>
      <c r="IQ50" s="62"/>
      <c r="IR50" s="62"/>
      <c r="IS50" s="62"/>
      <c r="IT50" s="137"/>
      <c r="IU50" s="62"/>
      <c r="IV50" s="62"/>
      <c r="IW50" s="62"/>
      <c r="IX50" s="62"/>
      <c r="IY50" s="62"/>
      <c r="IZ50" s="62"/>
      <c r="JA50" s="137"/>
      <c r="JB50" s="62"/>
      <c r="JC50" s="62"/>
      <c r="JD50" s="62"/>
      <c r="JE50" s="62"/>
      <c r="JF50" s="62"/>
      <c r="JG50" s="62"/>
      <c r="JH50" s="62"/>
      <c r="JI50" s="62"/>
      <c r="JJ50" s="137"/>
      <c r="JK50" s="62"/>
      <c r="JL50" s="62"/>
      <c r="JM50" s="62"/>
      <c r="JN50" s="62"/>
      <c r="JO50" s="62"/>
      <c r="JP50" s="62"/>
      <c r="JQ50" s="62"/>
      <c r="JR50" s="62"/>
      <c r="JS50" s="137"/>
      <c r="JT50" s="62"/>
      <c r="JU50" s="62"/>
      <c r="JV50" s="62"/>
      <c r="JW50" s="62"/>
      <c r="JX50" s="62"/>
      <c r="JY50" s="62"/>
      <c r="JZ50" s="62"/>
      <c r="KA50" s="62"/>
      <c r="KB50" s="137"/>
      <c r="KC50" s="62"/>
      <c r="KD50" s="62"/>
      <c r="KE50" s="62"/>
      <c r="KF50" s="62"/>
      <c r="KG50" s="62"/>
      <c r="KH50" s="62"/>
      <c r="KI50" s="62"/>
      <c r="KJ50" s="62"/>
      <c r="KK50" s="62"/>
      <c r="KL50" s="137"/>
      <c r="KM50" s="62"/>
      <c r="KN50" s="62"/>
      <c r="KO50" s="62"/>
      <c r="KP50" s="62"/>
      <c r="KQ50" s="62"/>
      <c r="KR50" s="62"/>
      <c r="KS50" s="62"/>
      <c r="KT50" s="62"/>
      <c r="KU50" s="137"/>
      <c r="KV50" s="62"/>
      <c r="KW50" s="62"/>
      <c r="KX50" s="62"/>
      <c r="KY50" s="62"/>
      <c r="KZ50" s="62"/>
      <c r="LA50" s="62"/>
      <c r="LB50" s="62"/>
      <c r="LC50" s="62"/>
      <c r="LD50" s="62"/>
      <c r="LE50" s="62"/>
      <c r="LF50" s="62"/>
      <c r="LG50" s="62"/>
      <c r="LH50" s="62"/>
      <c r="LI50" s="62"/>
      <c r="LJ50" s="62"/>
      <c r="LK50" s="62"/>
      <c r="LL50" s="62"/>
      <c r="LM50" s="137"/>
      <c r="LN50" s="62"/>
      <c r="LO50" s="62"/>
      <c r="LP50" s="62"/>
      <c r="LQ50" s="62"/>
      <c r="LR50" s="62"/>
      <c r="LS50" s="62"/>
      <c r="LT50" s="62"/>
      <c r="LU50" s="62"/>
      <c r="LV50" s="62"/>
      <c r="LW50" s="62"/>
      <c r="LX50" s="62"/>
      <c r="LY50" s="62"/>
      <c r="LZ50" s="137"/>
      <c r="MA50" s="62"/>
      <c r="MB50" s="62"/>
      <c r="MC50" s="137"/>
      <c r="MD50" s="62"/>
      <c r="ME50" s="62"/>
      <c r="MF50" s="137"/>
      <c r="MG50" s="62"/>
      <c r="MH50" s="62"/>
      <c r="MI50" s="62"/>
      <c r="MJ50" s="62"/>
      <c r="MK50" s="62"/>
      <c r="ML50" s="62"/>
      <c r="MM50" s="62"/>
      <c r="MN50" s="62"/>
      <c r="MO50" s="137"/>
      <c r="MP50" s="62"/>
      <c r="MQ50" s="62"/>
      <c r="MR50" s="62"/>
      <c r="MS50" s="62"/>
      <c r="MT50" s="62"/>
      <c r="MU50" s="62"/>
      <c r="MV50" s="62"/>
      <c r="MW50" s="62"/>
      <c r="MX50" s="62"/>
      <c r="MY50" s="62"/>
      <c r="MZ50" s="62"/>
      <c r="NA50" s="62"/>
      <c r="NB50" s="62"/>
      <c r="NC50" s="125"/>
      <c r="ND50" s="125"/>
      <c r="NE50" s="125"/>
      <c r="NF50" s="125"/>
      <c r="NG50" s="125"/>
      <c r="NH50" s="125"/>
      <c r="NI50" s="125"/>
      <c r="NJ50" s="62"/>
      <c r="SD50" s="62"/>
      <c r="SE50" s="62"/>
      <c r="SF50" s="62"/>
      <c r="SG50" s="62"/>
      <c r="SH50" s="62"/>
      <c r="SI50" s="62"/>
      <c r="SJ50" s="62"/>
      <c r="SK50" s="62"/>
      <c r="SL50" s="62"/>
      <c r="SM50" s="62"/>
      <c r="SN50" s="62"/>
      <c r="SO50" s="62"/>
      <c r="SP50" s="62"/>
      <c r="SQ50" s="62"/>
      <c r="SR50" s="62"/>
    </row>
  </sheetData>
  <mergeCells count="1038">
    <mergeCell ref="LO24:LO26"/>
    <mergeCell ref="MT2:MT4"/>
    <mergeCell ref="MT14:MT16"/>
    <mergeCell ref="MT24:MT26"/>
    <mergeCell ref="AG14:AG16"/>
    <mergeCell ref="AG24:AG26"/>
    <mergeCell ref="BP2:BP4"/>
    <mergeCell ref="BP14:BP16"/>
    <mergeCell ref="BP24:BP26"/>
    <mergeCell ref="DA2:DA4"/>
    <mergeCell ref="DA14:DA16"/>
    <mergeCell ref="DA24:DA26"/>
    <mergeCell ref="EO2:EO4"/>
    <mergeCell ref="EO14:EO16"/>
    <mergeCell ref="EO24:EO26"/>
    <mergeCell ref="FZ2:FZ4"/>
    <mergeCell ref="FZ14:FZ16"/>
    <mergeCell ref="FZ24:FZ26"/>
    <mergeCell ref="HK2:HK4"/>
    <mergeCell ref="HK14:HK16"/>
    <mergeCell ref="HK24:HK26"/>
    <mergeCell ref="D24:D26"/>
    <mergeCell ref="SM25:SM26"/>
    <mergeCell ref="SN25:SN26"/>
    <mergeCell ref="SO25:SO26"/>
    <mergeCell ref="SP25:SP26"/>
    <mergeCell ref="SQ25:SQ26"/>
    <mergeCell ref="SR25:SR26"/>
    <mergeCell ref="RW25:RW26"/>
    <mergeCell ref="RX25:RX26"/>
    <mergeCell ref="RY25:RY26"/>
    <mergeCell ref="RZ25:RZ26"/>
    <mergeCell ref="SA25:SA26"/>
    <mergeCell ref="SB25:SB26"/>
    <mergeCell ref="RQ25:RQ26"/>
    <mergeCell ref="RR25:RR26"/>
    <mergeCell ref="RS25:RS26"/>
    <mergeCell ref="RT25:RT26"/>
    <mergeCell ref="RU25:RU26"/>
    <mergeCell ref="RV25:RV26"/>
    <mergeCell ref="QY25:QY26"/>
    <mergeCell ref="QZ25:QZ26"/>
    <mergeCell ref="RA25:RF25"/>
    <mergeCell ref="RG25:RJ25"/>
    <mergeCell ref="RK25:RK26"/>
    <mergeCell ref="LU25:LU26"/>
    <mergeCell ref="LV25:LW25"/>
    <mergeCell ref="LX25:LX26"/>
    <mergeCell ref="LY25:MA25"/>
    <mergeCell ref="MB25:MD25"/>
    <mergeCell ref="ME25:MG25"/>
    <mergeCell ref="LH25:LH26"/>
    <mergeCell ref="LI25:LJ25"/>
    <mergeCell ref="LK25:LK26"/>
    <mergeCell ref="LL25:LN25"/>
    <mergeCell ref="LP25:LR25"/>
    <mergeCell ref="LS25:LT25"/>
    <mergeCell ref="RL25:RL26"/>
    <mergeCell ref="OM25:OM26"/>
    <mergeCell ref="ON25:ON26"/>
    <mergeCell ref="OO25:OO26"/>
    <mergeCell ref="OP25:OP26"/>
    <mergeCell ref="OQ25:OQ26"/>
    <mergeCell ref="OR25:OR26"/>
    <mergeCell ref="MN25:MP25"/>
    <mergeCell ref="MQ25:MS25"/>
    <mergeCell ref="MU25:MV25"/>
    <mergeCell ref="MW25:MX25"/>
    <mergeCell ref="MY25:MZ25"/>
    <mergeCell ref="NA25:NB25"/>
    <mergeCell ref="PO24:PO26"/>
    <mergeCell ref="PP24:PS25"/>
    <mergeCell ref="PT24:PW25"/>
    <mergeCell ref="PX24:QB25"/>
    <mergeCell ref="QC24:QC26"/>
    <mergeCell ref="QD24:QD26"/>
    <mergeCell ref="OT24:OT26"/>
    <mergeCell ref="NS24:NS26"/>
    <mergeCell ref="NT24:NV25"/>
    <mergeCell ref="NW24:NY25"/>
    <mergeCell ref="NI24:NI26"/>
    <mergeCell ref="NJ24:NJ26"/>
    <mergeCell ref="NK24:NK26"/>
    <mergeCell ref="NL24:NL26"/>
    <mergeCell ref="NM24:NN25"/>
    <mergeCell ref="KJ25:KJ26"/>
    <mergeCell ref="JO25:JP25"/>
    <mergeCell ref="JQ25:JQ26"/>
    <mergeCell ref="JR25:JT25"/>
    <mergeCell ref="JU25:JV25"/>
    <mergeCell ref="JW25:JW26"/>
    <mergeCell ref="JX25:JY25"/>
    <mergeCell ref="KW25:KX25"/>
    <mergeCell ref="KY25:KY26"/>
    <mergeCell ref="KZ25:LA25"/>
    <mergeCell ref="LB25:LB26"/>
    <mergeCell ref="LC25:LE25"/>
    <mergeCell ref="LF25:LG25"/>
    <mergeCell ref="KK25:KM25"/>
    <mergeCell ref="KN25:KO25"/>
    <mergeCell ref="KP25:KP26"/>
    <mergeCell ref="KQ25:KR25"/>
    <mergeCell ref="KS25:KS26"/>
    <mergeCell ref="KT25:KV25"/>
    <mergeCell ref="KD24:KD26"/>
    <mergeCell ref="JE25:JE26"/>
    <mergeCell ref="JF25:JG25"/>
    <mergeCell ref="JH25:JH26"/>
    <mergeCell ref="JI25:JK25"/>
    <mergeCell ref="JL25:JM25"/>
    <mergeCell ref="JN25:JN26"/>
    <mergeCell ref="IP25:IQ25"/>
    <mergeCell ref="IR25:IR26"/>
    <mergeCell ref="IS25:IU25"/>
    <mergeCell ref="IW25:IY25"/>
    <mergeCell ref="IZ25:JB25"/>
    <mergeCell ref="JC25:JD25"/>
    <mergeCell ref="JZ25:JZ26"/>
    <mergeCell ref="KA25:KC25"/>
    <mergeCell ref="KE25:KF25"/>
    <mergeCell ref="KG25:KG26"/>
    <mergeCell ref="KH25:KI25"/>
    <mergeCell ref="IV24:IV26"/>
    <mergeCell ref="HR25:HT25"/>
    <mergeCell ref="GX25:GX26"/>
    <mergeCell ref="GY25:HA25"/>
    <mergeCell ref="HB25:HC25"/>
    <mergeCell ref="HD25:HD26"/>
    <mergeCell ref="HE25:HF25"/>
    <mergeCell ref="HG25:HG26"/>
    <mergeCell ref="IF25:IF26"/>
    <mergeCell ref="IG25:IH25"/>
    <mergeCell ref="II25:II26"/>
    <mergeCell ref="IJ25:IL25"/>
    <mergeCell ref="IM25:IN25"/>
    <mergeCell ref="IO25:IO26"/>
    <mergeCell ref="HU25:HV25"/>
    <mergeCell ref="HW25:HW26"/>
    <mergeCell ref="HX25:HY25"/>
    <mergeCell ref="HZ25:HZ26"/>
    <mergeCell ref="IA25:IC25"/>
    <mergeCell ref="ID25:IE25"/>
    <mergeCell ref="GM25:GN25"/>
    <mergeCell ref="GO25:GO26"/>
    <mergeCell ref="GP25:GR25"/>
    <mergeCell ref="GS25:GT25"/>
    <mergeCell ref="GU25:GU26"/>
    <mergeCell ref="GV25:GW25"/>
    <mergeCell ref="GC25:GC26"/>
    <mergeCell ref="GD25:GE25"/>
    <mergeCell ref="GF25:GF26"/>
    <mergeCell ref="GG25:GI25"/>
    <mergeCell ref="GJ25:GK25"/>
    <mergeCell ref="GL25:GL26"/>
    <mergeCell ref="HH25:HJ25"/>
    <mergeCell ref="HL25:HM25"/>
    <mergeCell ref="HN25:HN26"/>
    <mergeCell ref="HO25:HP25"/>
    <mergeCell ref="HQ25:HQ26"/>
    <mergeCell ref="FD25:FD26"/>
    <mergeCell ref="EI25:EJ25"/>
    <mergeCell ref="EK25:EK26"/>
    <mergeCell ref="EL25:EN25"/>
    <mergeCell ref="EP25:EQ25"/>
    <mergeCell ref="ER25:ER26"/>
    <mergeCell ref="ES25:ET25"/>
    <mergeCell ref="FQ25:FR25"/>
    <mergeCell ref="FS25:FS26"/>
    <mergeCell ref="FT25:FU25"/>
    <mergeCell ref="FV25:FV26"/>
    <mergeCell ref="FW25:FY25"/>
    <mergeCell ref="GA25:GB25"/>
    <mergeCell ref="FE25:FG25"/>
    <mergeCell ref="FH25:FI25"/>
    <mergeCell ref="FJ25:FJ26"/>
    <mergeCell ref="FK25:FL25"/>
    <mergeCell ref="FM25:FM26"/>
    <mergeCell ref="FN25:FP25"/>
    <mergeCell ref="DY25:DY26"/>
    <mergeCell ref="DZ25:EA25"/>
    <mergeCell ref="EB25:EB26"/>
    <mergeCell ref="EC25:EE25"/>
    <mergeCell ref="EF25:EG25"/>
    <mergeCell ref="EH25:EH26"/>
    <mergeCell ref="DN25:DO25"/>
    <mergeCell ref="DP25:DP26"/>
    <mergeCell ref="DQ25:DR25"/>
    <mergeCell ref="DS25:DS26"/>
    <mergeCell ref="DT25:DV25"/>
    <mergeCell ref="DW25:DX25"/>
    <mergeCell ref="EU25:EU26"/>
    <mergeCell ref="EV25:EX25"/>
    <mergeCell ref="EY25:EZ25"/>
    <mergeCell ref="FA25:FA26"/>
    <mergeCell ref="FB25:FC25"/>
    <mergeCell ref="CF25:CH25"/>
    <mergeCell ref="CI25:CJ25"/>
    <mergeCell ref="CK25:CK26"/>
    <mergeCell ref="CL25:CM25"/>
    <mergeCell ref="CN25:CN26"/>
    <mergeCell ref="BT25:BU25"/>
    <mergeCell ref="BV25:BV26"/>
    <mergeCell ref="BW25:BY25"/>
    <mergeCell ref="BZ25:CA25"/>
    <mergeCell ref="CB25:CB26"/>
    <mergeCell ref="CC25:CD25"/>
    <mergeCell ref="DB25:DD25"/>
    <mergeCell ref="DE25:DF25"/>
    <mergeCell ref="DG25:DG26"/>
    <mergeCell ref="DH25:DI25"/>
    <mergeCell ref="DJ25:DJ26"/>
    <mergeCell ref="DK25:DM25"/>
    <mergeCell ref="CO25:CQ25"/>
    <mergeCell ref="CR25:CS25"/>
    <mergeCell ref="CT25:CT26"/>
    <mergeCell ref="CU25:CV25"/>
    <mergeCell ref="CW25:CW26"/>
    <mergeCell ref="CX25:CZ25"/>
    <mergeCell ref="AS25:AT25"/>
    <mergeCell ref="SM24:SR24"/>
    <mergeCell ref="L25:L26"/>
    <mergeCell ref="M25:N25"/>
    <mergeCell ref="O25:O26"/>
    <mergeCell ref="P25:Q25"/>
    <mergeCell ref="R25:R26"/>
    <mergeCell ref="S25:U25"/>
    <mergeCell ref="V25:V26"/>
    <mergeCell ref="W25:X25"/>
    <mergeCell ref="Y25:Y26"/>
    <mergeCell ref="SG24:SG26"/>
    <mergeCell ref="SH24:SH26"/>
    <mergeCell ref="SI24:SI26"/>
    <mergeCell ref="SJ24:SJ26"/>
    <mergeCell ref="SK24:SK26"/>
    <mergeCell ref="SL24:SL26"/>
    <mergeCell ref="RK24:RS24"/>
    <mergeCell ref="RT24:SB24"/>
    <mergeCell ref="BF25:BG25"/>
    <mergeCell ref="BH25:BH26"/>
    <mergeCell ref="BI25:BL25"/>
    <mergeCell ref="BM25:BO25"/>
    <mergeCell ref="BQ25:BR25"/>
    <mergeCell ref="BS25:BS26"/>
    <mergeCell ref="AU25:AU26"/>
    <mergeCell ref="AV25:AW25"/>
    <mergeCell ref="AX25:AX26"/>
    <mergeCell ref="AY25:BB25"/>
    <mergeCell ref="BC25:BD25"/>
    <mergeCell ref="BE25:BE26"/>
    <mergeCell ref="CE25:CE26"/>
    <mergeCell ref="SC24:SC26"/>
    <mergeCell ref="SD24:SD26"/>
    <mergeCell ref="SE24:SE26"/>
    <mergeCell ref="SF24:SF26"/>
    <mergeCell ref="RM25:RM26"/>
    <mergeCell ref="RN25:RN26"/>
    <mergeCell ref="RO25:RO26"/>
    <mergeCell ref="RP25:RP26"/>
    <mergeCell ref="QE24:QE26"/>
    <mergeCell ref="QF24:QF26"/>
    <mergeCell ref="QG24:QK25"/>
    <mergeCell ref="QL24:QL26"/>
    <mergeCell ref="QM24:QX24"/>
    <mergeCell ref="QY24:RJ24"/>
    <mergeCell ref="QM25:QM26"/>
    <mergeCell ref="QN25:QN26"/>
    <mergeCell ref="QO25:QT25"/>
    <mergeCell ref="QU25:QX25"/>
    <mergeCell ref="PN24:PN26"/>
    <mergeCell ref="NZ24:OB25"/>
    <mergeCell ref="OC24:OE25"/>
    <mergeCell ref="OF24:OH25"/>
    <mergeCell ref="OI24:OM24"/>
    <mergeCell ref="ON24:OR24"/>
    <mergeCell ref="OS24:OS26"/>
    <mergeCell ref="OI25:OI26"/>
    <mergeCell ref="OJ25:OJ26"/>
    <mergeCell ref="OK25:OK26"/>
    <mergeCell ref="OL25:OL26"/>
    <mergeCell ref="OU24:OV25"/>
    <mergeCell ref="OW24:PF25"/>
    <mergeCell ref="PG24:PL25"/>
    <mergeCell ref="PM24:PM26"/>
    <mergeCell ref="ND24:ND26"/>
    <mergeCell ref="NE24:NE26"/>
    <mergeCell ref="NF24:NF26"/>
    <mergeCell ref="NG24:NG26"/>
    <mergeCell ref="NH24:NH26"/>
    <mergeCell ref="MH24:MP24"/>
    <mergeCell ref="MQ24:MS24"/>
    <mergeCell ref="MU24:MX24"/>
    <mergeCell ref="MY24:NB24"/>
    <mergeCell ref="NC24:NC26"/>
    <mergeCell ref="MH25:MI25"/>
    <mergeCell ref="MJ25:MJ26"/>
    <mergeCell ref="MK25:ML25"/>
    <mergeCell ref="MM25:MM26"/>
    <mergeCell ref="NP24:NP26"/>
    <mergeCell ref="NQ24:NQ26"/>
    <mergeCell ref="NR24:NR26"/>
    <mergeCell ref="IW24:IY24"/>
    <mergeCell ref="EY24:FG24"/>
    <mergeCell ref="FH24:FP24"/>
    <mergeCell ref="FQ24:FY24"/>
    <mergeCell ref="GA24:GI24"/>
    <mergeCell ref="GJ24:GR24"/>
    <mergeCell ref="GS24:HA24"/>
    <mergeCell ref="KW24:LE24"/>
    <mergeCell ref="LF24:LN24"/>
    <mergeCell ref="LP24:LR24"/>
    <mergeCell ref="LS24:MA24"/>
    <mergeCell ref="MB24:MD24"/>
    <mergeCell ref="ME24:MG24"/>
    <mergeCell ref="IZ24:JB24"/>
    <mergeCell ref="JC24:JK24"/>
    <mergeCell ref="JL24:JT24"/>
    <mergeCell ref="JU24:KC24"/>
    <mergeCell ref="KE24:KM24"/>
    <mergeCell ref="KN24:KV24"/>
    <mergeCell ref="NO24:NO26"/>
    <mergeCell ref="DB24:DD24"/>
    <mergeCell ref="DE24:DM24"/>
    <mergeCell ref="DN24:DV24"/>
    <mergeCell ref="DW24:EE24"/>
    <mergeCell ref="EF24:EN24"/>
    <mergeCell ref="EP24:EX24"/>
    <mergeCell ref="BC24:BL24"/>
    <mergeCell ref="BM24:BO24"/>
    <mergeCell ref="BQ24:BY24"/>
    <mergeCell ref="BZ24:CH24"/>
    <mergeCell ref="CI24:CQ24"/>
    <mergeCell ref="CR24:CZ24"/>
    <mergeCell ref="HB24:HJ24"/>
    <mergeCell ref="HL24:HT24"/>
    <mergeCell ref="HU24:IC24"/>
    <mergeCell ref="ID24:IL24"/>
    <mergeCell ref="IM24:IU24"/>
    <mergeCell ref="CB15:CB16"/>
    <mergeCell ref="H24:H26"/>
    <mergeCell ref="I24:I26"/>
    <mergeCell ref="J24:J26"/>
    <mergeCell ref="A24:A26"/>
    <mergeCell ref="B24:B26"/>
    <mergeCell ref="C24:C26"/>
    <mergeCell ref="E24:F26"/>
    <mergeCell ref="G24:G26"/>
    <mergeCell ref="A14:A16"/>
    <mergeCell ref="B14:B16"/>
    <mergeCell ref="C14:C16"/>
    <mergeCell ref="D14:D16"/>
    <mergeCell ref="E14:F16"/>
    <mergeCell ref="G14:G16"/>
    <mergeCell ref="H14:H16"/>
    <mergeCell ref="I14:I16"/>
    <mergeCell ref="J14:J16"/>
    <mergeCell ref="K24:K26"/>
    <mergeCell ref="L24:U24"/>
    <mergeCell ref="V24:AF24"/>
    <mergeCell ref="AH24:AR24"/>
    <mergeCell ref="AS24:BB24"/>
    <mergeCell ref="Z25:AA25"/>
    <mergeCell ref="AB25:AB26"/>
    <mergeCell ref="AC25:AF25"/>
    <mergeCell ref="AH25:AH26"/>
    <mergeCell ref="AI25:AJ25"/>
    <mergeCell ref="AK25:AK26"/>
    <mergeCell ref="AL25:AM25"/>
    <mergeCell ref="AN25:AN26"/>
    <mergeCell ref="AO25:AR25"/>
    <mergeCell ref="CI14:CQ14"/>
    <mergeCell ref="CR14:CZ14"/>
    <mergeCell ref="DB14:DD14"/>
    <mergeCell ref="DE14:DM14"/>
    <mergeCell ref="DN14:DV14"/>
    <mergeCell ref="DW14:EE14"/>
    <mergeCell ref="EF14:EN14"/>
    <mergeCell ref="EP14:EX14"/>
    <mergeCell ref="EY14:FG14"/>
    <mergeCell ref="K14:K16"/>
    <mergeCell ref="L14:U14"/>
    <mergeCell ref="V14:AF14"/>
    <mergeCell ref="AH14:AR14"/>
    <mergeCell ref="AS14:BB14"/>
    <mergeCell ref="BC14:BL14"/>
    <mergeCell ref="BM14:BO14"/>
    <mergeCell ref="BQ14:BY14"/>
    <mergeCell ref="BZ14:CH14"/>
    <mergeCell ref="AX15:AX16"/>
    <mergeCell ref="AY15:BB15"/>
    <mergeCell ref="BC15:BD15"/>
    <mergeCell ref="BE15:BE16"/>
    <mergeCell ref="BF15:BG15"/>
    <mergeCell ref="BH15:BH16"/>
    <mergeCell ref="BI15:BL15"/>
    <mergeCell ref="BM15:BO15"/>
    <mergeCell ref="BQ15:BR15"/>
    <mergeCell ref="BS15:BS16"/>
    <mergeCell ref="BT15:BU15"/>
    <mergeCell ref="BV15:BV16"/>
    <mergeCell ref="BW15:BY15"/>
    <mergeCell ref="BZ15:CA15"/>
    <mergeCell ref="IM14:IU14"/>
    <mergeCell ref="IW14:IY14"/>
    <mergeCell ref="IZ14:JB14"/>
    <mergeCell ref="JC14:JK14"/>
    <mergeCell ref="JL14:JT14"/>
    <mergeCell ref="JU14:KC14"/>
    <mergeCell ref="KE14:KM14"/>
    <mergeCell ref="KN14:KV14"/>
    <mergeCell ref="KW14:LE14"/>
    <mergeCell ref="FH14:FP14"/>
    <mergeCell ref="FQ14:FY14"/>
    <mergeCell ref="GA14:GI14"/>
    <mergeCell ref="GJ14:GR14"/>
    <mergeCell ref="GS14:HA14"/>
    <mergeCell ref="HB14:HJ14"/>
    <mergeCell ref="HL14:HT14"/>
    <mergeCell ref="HU14:IC14"/>
    <mergeCell ref="ID14:IL14"/>
    <mergeCell ref="IV14:IV16"/>
    <mergeCell ref="KD14:KD16"/>
    <mergeCell ref="LF14:LN14"/>
    <mergeCell ref="LP14:LR14"/>
    <mergeCell ref="LS14:MA14"/>
    <mergeCell ref="MB14:MD14"/>
    <mergeCell ref="ME14:MG14"/>
    <mergeCell ref="MH14:MP14"/>
    <mergeCell ref="MQ14:MS14"/>
    <mergeCell ref="MU14:MX14"/>
    <mergeCell ref="LF15:LG15"/>
    <mergeCell ref="LH15:LH16"/>
    <mergeCell ref="LI15:LJ15"/>
    <mergeCell ref="LK15:LK16"/>
    <mergeCell ref="LL15:LN15"/>
    <mergeCell ref="LP15:LR15"/>
    <mergeCell ref="LS15:LT15"/>
    <mergeCell ref="LU15:LU16"/>
    <mergeCell ref="LV15:LW15"/>
    <mergeCell ref="LX15:LX16"/>
    <mergeCell ref="LY15:MA15"/>
    <mergeCell ref="MB15:MD15"/>
    <mergeCell ref="ME15:MG15"/>
    <mergeCell ref="MH15:MI15"/>
    <mergeCell ref="MJ15:MJ16"/>
    <mergeCell ref="LO14:LO16"/>
    <mergeCell ref="NJ14:NJ16"/>
    <mergeCell ref="NK14:NK16"/>
    <mergeCell ref="NL14:NL16"/>
    <mergeCell ref="NM14:NN15"/>
    <mergeCell ref="NO14:NO16"/>
    <mergeCell ref="NP14:NP16"/>
    <mergeCell ref="NQ14:NQ16"/>
    <mergeCell ref="NR14:NR16"/>
    <mergeCell ref="NS14:NS16"/>
    <mergeCell ref="MY14:NB14"/>
    <mergeCell ref="NC14:NC16"/>
    <mergeCell ref="ND14:ND16"/>
    <mergeCell ref="NE14:NE16"/>
    <mergeCell ref="NF14:NF16"/>
    <mergeCell ref="NG14:NG16"/>
    <mergeCell ref="NH14:NH16"/>
    <mergeCell ref="NI14:NI16"/>
    <mergeCell ref="OU14:OV15"/>
    <mergeCell ref="OW14:PF15"/>
    <mergeCell ref="PG14:PL15"/>
    <mergeCell ref="PM14:PM16"/>
    <mergeCell ref="PN14:PN16"/>
    <mergeCell ref="PO14:PO16"/>
    <mergeCell ref="PP14:PS15"/>
    <mergeCell ref="PT14:PW15"/>
    <mergeCell ref="PX14:QB15"/>
    <mergeCell ref="NT14:NV15"/>
    <mergeCell ref="NW14:NY15"/>
    <mergeCell ref="NZ14:OB15"/>
    <mergeCell ref="OC14:OE15"/>
    <mergeCell ref="OF14:OH15"/>
    <mergeCell ref="OI14:OM14"/>
    <mergeCell ref="ON14:OR14"/>
    <mergeCell ref="OS14:OS16"/>
    <mergeCell ref="OT14:OT16"/>
    <mergeCell ref="OJ15:OJ16"/>
    <mergeCell ref="OK15:OK16"/>
    <mergeCell ref="OL15:OL16"/>
    <mergeCell ref="OM15:OM16"/>
    <mergeCell ref="ON15:ON16"/>
    <mergeCell ref="OO15:OO16"/>
    <mergeCell ref="OP15:OP16"/>
    <mergeCell ref="OQ15:OQ16"/>
    <mergeCell ref="OR15:OR16"/>
    <mergeCell ref="SJ14:SJ16"/>
    <mergeCell ref="SA15:SA16"/>
    <mergeCell ref="SB15:SB16"/>
    <mergeCell ref="QC14:QC16"/>
    <mergeCell ref="QD14:QD16"/>
    <mergeCell ref="QE14:QE16"/>
    <mergeCell ref="QF14:QF16"/>
    <mergeCell ref="QG14:QK15"/>
    <mergeCell ref="QL14:QL16"/>
    <mergeCell ref="QM14:QX14"/>
    <mergeCell ref="QY14:RJ14"/>
    <mergeCell ref="RK14:RS14"/>
    <mergeCell ref="QM15:QM16"/>
    <mergeCell ref="QN15:QN16"/>
    <mergeCell ref="QO15:QT15"/>
    <mergeCell ref="QU15:QX15"/>
    <mergeCell ref="QY15:QY16"/>
    <mergeCell ref="QZ15:QZ16"/>
    <mergeCell ref="RA15:RF15"/>
    <mergeCell ref="RG15:RJ15"/>
    <mergeCell ref="RK15:RK16"/>
    <mergeCell ref="RL15:RL16"/>
    <mergeCell ref="RM15:RM16"/>
    <mergeCell ref="RN15:RN16"/>
    <mergeCell ref="RO15:RO16"/>
    <mergeCell ref="RP15:RP16"/>
    <mergeCell ref="RQ15:RQ16"/>
    <mergeCell ref="SK14:SK16"/>
    <mergeCell ref="SL14:SL16"/>
    <mergeCell ref="SM14:SR14"/>
    <mergeCell ref="L15:L16"/>
    <mergeCell ref="M15:N15"/>
    <mergeCell ref="O15:O16"/>
    <mergeCell ref="P15:Q15"/>
    <mergeCell ref="R15:R16"/>
    <mergeCell ref="S15:U15"/>
    <mergeCell ref="V15:V16"/>
    <mergeCell ref="W15:X15"/>
    <mergeCell ref="Y15:Y16"/>
    <mergeCell ref="Z15:AA15"/>
    <mergeCell ref="AB15:AB16"/>
    <mergeCell ref="AC15:AF15"/>
    <mergeCell ref="AH15:AH16"/>
    <mergeCell ref="AI15:AJ15"/>
    <mergeCell ref="AK15:AK16"/>
    <mergeCell ref="AL15:AM15"/>
    <mergeCell ref="AN15:AN16"/>
    <mergeCell ref="AO15:AR15"/>
    <mergeCell ref="AS15:AT15"/>
    <mergeCell ref="AU15:AU16"/>
    <mergeCell ref="AV15:AW15"/>
    <mergeCell ref="RT14:SB14"/>
    <mergeCell ref="SC14:SC16"/>
    <mergeCell ref="SD14:SD16"/>
    <mergeCell ref="SE14:SE16"/>
    <mergeCell ref="SF14:SF16"/>
    <mergeCell ref="SG14:SG16"/>
    <mergeCell ref="SH14:SH16"/>
    <mergeCell ref="SI14:SI16"/>
    <mergeCell ref="CT15:CT16"/>
    <mergeCell ref="CU15:CV15"/>
    <mergeCell ref="CW15:CW16"/>
    <mergeCell ref="CX15:CZ15"/>
    <mergeCell ref="DB15:DD15"/>
    <mergeCell ref="DE15:DF15"/>
    <mergeCell ref="DG15:DG16"/>
    <mergeCell ref="DH15:DI15"/>
    <mergeCell ref="DJ15:DJ16"/>
    <mergeCell ref="CC15:CD15"/>
    <mergeCell ref="CE15:CE16"/>
    <mergeCell ref="CF15:CH15"/>
    <mergeCell ref="CI15:CJ15"/>
    <mergeCell ref="CK15:CK16"/>
    <mergeCell ref="CL15:CM15"/>
    <mergeCell ref="CN15:CN16"/>
    <mergeCell ref="CO15:CQ15"/>
    <mergeCell ref="CR15:CS15"/>
    <mergeCell ref="EB15:EB16"/>
    <mergeCell ref="EC15:EE15"/>
    <mergeCell ref="EF15:EG15"/>
    <mergeCell ref="EH15:EH16"/>
    <mergeCell ref="EI15:EJ15"/>
    <mergeCell ref="EK15:EK16"/>
    <mergeCell ref="EL15:EN15"/>
    <mergeCell ref="EP15:EQ15"/>
    <mergeCell ref="ER15:ER16"/>
    <mergeCell ref="DK15:DM15"/>
    <mergeCell ref="DN15:DO15"/>
    <mergeCell ref="DP15:DP16"/>
    <mergeCell ref="DQ15:DR15"/>
    <mergeCell ref="DS15:DS16"/>
    <mergeCell ref="DT15:DV15"/>
    <mergeCell ref="DW15:DX15"/>
    <mergeCell ref="DY15:DY16"/>
    <mergeCell ref="DZ15:EA15"/>
    <mergeCell ref="FJ15:FJ16"/>
    <mergeCell ref="FK15:FL15"/>
    <mergeCell ref="FM15:FM16"/>
    <mergeCell ref="FN15:FP15"/>
    <mergeCell ref="FQ15:FR15"/>
    <mergeCell ref="FS15:FS16"/>
    <mergeCell ref="FT15:FU15"/>
    <mergeCell ref="FV15:FV16"/>
    <mergeCell ref="FW15:FY15"/>
    <mergeCell ref="ES15:ET15"/>
    <mergeCell ref="EU15:EU16"/>
    <mergeCell ref="EV15:EX15"/>
    <mergeCell ref="EY15:EZ15"/>
    <mergeCell ref="FA15:FA16"/>
    <mergeCell ref="FB15:FC15"/>
    <mergeCell ref="FD15:FD16"/>
    <mergeCell ref="FE15:FG15"/>
    <mergeCell ref="FH15:FI15"/>
    <mergeCell ref="GP15:GR15"/>
    <mergeCell ref="GS15:GT15"/>
    <mergeCell ref="GU15:GU16"/>
    <mergeCell ref="GV15:GW15"/>
    <mergeCell ref="GX15:GX16"/>
    <mergeCell ref="GY15:HA15"/>
    <mergeCell ref="HB15:HC15"/>
    <mergeCell ref="HD15:HD16"/>
    <mergeCell ref="HE15:HF15"/>
    <mergeCell ref="GA15:GB15"/>
    <mergeCell ref="GC15:GC16"/>
    <mergeCell ref="GD15:GE15"/>
    <mergeCell ref="GF15:GF16"/>
    <mergeCell ref="GG15:GI15"/>
    <mergeCell ref="GJ15:GK15"/>
    <mergeCell ref="GL15:GL16"/>
    <mergeCell ref="GM15:GN15"/>
    <mergeCell ref="GO15:GO16"/>
    <mergeCell ref="HX15:HY15"/>
    <mergeCell ref="HZ15:HZ16"/>
    <mergeCell ref="IA15:IC15"/>
    <mergeCell ref="ID15:IE15"/>
    <mergeCell ref="IF15:IF16"/>
    <mergeCell ref="IG15:IH15"/>
    <mergeCell ref="II15:II16"/>
    <mergeCell ref="IJ15:IL15"/>
    <mergeCell ref="IM15:IN15"/>
    <mergeCell ref="HG15:HG16"/>
    <mergeCell ref="HH15:HJ15"/>
    <mergeCell ref="HL15:HM15"/>
    <mergeCell ref="HN15:HN16"/>
    <mergeCell ref="HO15:HP15"/>
    <mergeCell ref="HQ15:HQ16"/>
    <mergeCell ref="HR15:HT15"/>
    <mergeCell ref="HU15:HV15"/>
    <mergeCell ref="HW15:HW16"/>
    <mergeCell ref="KG15:KG16"/>
    <mergeCell ref="KH15:KI15"/>
    <mergeCell ref="KJ15:KJ16"/>
    <mergeCell ref="KK15:KM15"/>
    <mergeCell ref="KN15:KO15"/>
    <mergeCell ref="JH15:JH16"/>
    <mergeCell ref="JI15:JK15"/>
    <mergeCell ref="JL15:JM15"/>
    <mergeCell ref="JN15:JN16"/>
    <mergeCell ref="JO15:JP15"/>
    <mergeCell ref="JQ15:JQ16"/>
    <mergeCell ref="JR15:JT15"/>
    <mergeCell ref="JU15:JV15"/>
    <mergeCell ref="JW15:JW16"/>
    <mergeCell ref="IO15:IO16"/>
    <mergeCell ref="IP15:IQ15"/>
    <mergeCell ref="IR15:IR16"/>
    <mergeCell ref="IS15:IU15"/>
    <mergeCell ref="IW15:IY15"/>
    <mergeCell ref="IZ15:JB15"/>
    <mergeCell ref="JC15:JD15"/>
    <mergeCell ref="JE15:JE16"/>
    <mergeCell ref="JF15:JG15"/>
    <mergeCell ref="BZ2:CH2"/>
    <mergeCell ref="RR15:RR16"/>
    <mergeCell ref="RS15:RS16"/>
    <mergeCell ref="RT15:RT16"/>
    <mergeCell ref="RU15:RU16"/>
    <mergeCell ref="RV15:RV16"/>
    <mergeCell ref="RW15:RW16"/>
    <mergeCell ref="RX15:RX16"/>
    <mergeCell ref="RY15:RY16"/>
    <mergeCell ref="RZ15:RZ16"/>
    <mergeCell ref="MK15:ML15"/>
    <mergeCell ref="MM15:MM16"/>
    <mergeCell ref="MN15:MP15"/>
    <mergeCell ref="MQ15:MS15"/>
    <mergeCell ref="MU15:MV15"/>
    <mergeCell ref="MW15:MX15"/>
    <mergeCell ref="MY15:MZ15"/>
    <mergeCell ref="NA15:NB15"/>
    <mergeCell ref="OI15:OI16"/>
    <mergeCell ref="KP15:KP16"/>
    <mergeCell ref="KQ15:KR15"/>
    <mergeCell ref="KS15:KS16"/>
    <mergeCell ref="KT15:KV15"/>
    <mergeCell ref="KW15:KX15"/>
    <mergeCell ref="KY15:KY16"/>
    <mergeCell ref="KZ15:LA15"/>
    <mergeCell ref="LB15:LB16"/>
    <mergeCell ref="LC15:LE15"/>
    <mergeCell ref="JX15:JY15"/>
    <mergeCell ref="JZ15:JZ16"/>
    <mergeCell ref="KA15:KC15"/>
    <mergeCell ref="KE15:KF15"/>
    <mergeCell ref="CI2:CQ2"/>
    <mergeCell ref="CR2:CZ2"/>
    <mergeCell ref="DB2:DD2"/>
    <mergeCell ref="DE2:DM2"/>
    <mergeCell ref="DN2:DV2"/>
    <mergeCell ref="DW2:EE2"/>
    <mergeCell ref="EF2:EN2"/>
    <mergeCell ref="EP2:EX2"/>
    <mergeCell ref="EY2:FG2"/>
    <mergeCell ref="SM15:SM16"/>
    <mergeCell ref="SN15:SN16"/>
    <mergeCell ref="SO15:SO16"/>
    <mergeCell ref="SP15:SP16"/>
    <mergeCell ref="SQ15:SQ16"/>
    <mergeCell ref="SR15:SR16"/>
    <mergeCell ref="A2:A4"/>
    <mergeCell ref="B2:B4"/>
    <mergeCell ref="C2:C4"/>
    <mergeCell ref="D2:D4"/>
    <mergeCell ref="E2:F4"/>
    <mergeCell ref="G2:G4"/>
    <mergeCell ref="H2:H4"/>
    <mergeCell ref="I2:I4"/>
    <mergeCell ref="J2:J4"/>
    <mergeCell ref="K2:K4"/>
    <mergeCell ref="L2:U2"/>
    <mergeCell ref="V2:AF2"/>
    <mergeCell ref="AH2:AR2"/>
    <mergeCell ref="AS2:BB2"/>
    <mergeCell ref="BC2:BL2"/>
    <mergeCell ref="BM2:BO2"/>
    <mergeCell ref="BQ2:BY2"/>
    <mergeCell ref="IM2:IU2"/>
    <mergeCell ref="IW2:IY2"/>
    <mergeCell ref="IZ2:JB2"/>
    <mergeCell ref="JC2:JK2"/>
    <mergeCell ref="JL2:JT2"/>
    <mergeCell ref="JU2:KC2"/>
    <mergeCell ref="KE2:KM2"/>
    <mergeCell ref="KN2:KV2"/>
    <mergeCell ref="KW2:LE2"/>
    <mergeCell ref="FH2:FP2"/>
    <mergeCell ref="FQ2:FY2"/>
    <mergeCell ref="GA2:GI2"/>
    <mergeCell ref="GJ2:GR2"/>
    <mergeCell ref="GS2:HA2"/>
    <mergeCell ref="HB2:HJ2"/>
    <mergeCell ref="HL2:HT2"/>
    <mergeCell ref="HU2:IC2"/>
    <mergeCell ref="ID2:IL2"/>
    <mergeCell ref="IV2:IV4"/>
    <mergeCell ref="KD2:KD4"/>
    <mergeCell ref="LF2:LN2"/>
    <mergeCell ref="LP2:LR2"/>
    <mergeCell ref="LS2:MA2"/>
    <mergeCell ref="MB2:MD2"/>
    <mergeCell ref="ME2:MG2"/>
    <mergeCell ref="MH2:MP2"/>
    <mergeCell ref="MQ2:MS2"/>
    <mergeCell ref="MU2:MX2"/>
    <mergeCell ref="LK3:LK4"/>
    <mergeCell ref="LL3:LN3"/>
    <mergeCell ref="LP3:LR3"/>
    <mergeCell ref="LS3:LT3"/>
    <mergeCell ref="LU3:LU4"/>
    <mergeCell ref="LV3:LW3"/>
    <mergeCell ref="LX3:LX4"/>
    <mergeCell ref="LY3:MA3"/>
    <mergeCell ref="MB3:MD3"/>
    <mergeCell ref="ME3:MG3"/>
    <mergeCell ref="MH3:MI3"/>
    <mergeCell ref="MJ3:MJ4"/>
    <mergeCell ref="MK3:ML3"/>
    <mergeCell ref="MM3:MM4"/>
    <mergeCell ref="MN3:MP3"/>
    <mergeCell ref="LO2:LO4"/>
    <mergeCell ref="NJ2:NJ4"/>
    <mergeCell ref="NK2:NK4"/>
    <mergeCell ref="NL2:NL4"/>
    <mergeCell ref="NM2:NN3"/>
    <mergeCell ref="NO2:NO4"/>
    <mergeCell ref="NP2:NP4"/>
    <mergeCell ref="NQ2:NQ4"/>
    <mergeCell ref="NR2:NR4"/>
    <mergeCell ref="NS2:NS4"/>
    <mergeCell ref="MY2:NB2"/>
    <mergeCell ref="NC2:NC4"/>
    <mergeCell ref="ND2:ND4"/>
    <mergeCell ref="NE2:NE4"/>
    <mergeCell ref="NF2:NF4"/>
    <mergeCell ref="NG2:NG4"/>
    <mergeCell ref="NH2:NH4"/>
    <mergeCell ref="NI2:NI4"/>
    <mergeCell ref="RP3:RP4"/>
    <mergeCell ref="RQ3:RQ4"/>
    <mergeCell ref="OU2:OV3"/>
    <mergeCell ref="OW2:PF3"/>
    <mergeCell ref="PG2:PL3"/>
    <mergeCell ref="PM2:PM4"/>
    <mergeCell ref="PN2:PN4"/>
    <mergeCell ref="PO2:PO4"/>
    <mergeCell ref="PP2:PS3"/>
    <mergeCell ref="PT2:PW3"/>
    <mergeCell ref="PX2:QB3"/>
    <mergeCell ref="NT2:NV3"/>
    <mergeCell ref="NW2:NY3"/>
    <mergeCell ref="NZ2:OB3"/>
    <mergeCell ref="OC2:OE3"/>
    <mergeCell ref="OF2:OH3"/>
    <mergeCell ref="OI2:OM2"/>
    <mergeCell ref="ON2:OR2"/>
    <mergeCell ref="OS2:OS4"/>
    <mergeCell ref="OT2:OT4"/>
    <mergeCell ref="OM3:OM4"/>
    <mergeCell ref="ON3:ON4"/>
    <mergeCell ref="OO3:OO4"/>
    <mergeCell ref="OP3:OP4"/>
    <mergeCell ref="OQ3:OQ4"/>
    <mergeCell ref="OR3:OR4"/>
    <mergeCell ref="AO3:AR3"/>
    <mergeCell ref="AS3:AT3"/>
    <mergeCell ref="AU3:AU4"/>
    <mergeCell ref="AV3:AW3"/>
    <mergeCell ref="RT2:SB2"/>
    <mergeCell ref="SC2:SC4"/>
    <mergeCell ref="SD2:SD4"/>
    <mergeCell ref="SE2:SE4"/>
    <mergeCell ref="SF2:SF4"/>
    <mergeCell ref="SG2:SG4"/>
    <mergeCell ref="SH2:SH4"/>
    <mergeCell ref="SI2:SI4"/>
    <mergeCell ref="SJ2:SJ4"/>
    <mergeCell ref="SA3:SA4"/>
    <mergeCell ref="SB3:SB4"/>
    <mergeCell ref="QC2:QC4"/>
    <mergeCell ref="QD2:QD4"/>
    <mergeCell ref="QE2:QE4"/>
    <mergeCell ref="QF2:QF4"/>
    <mergeCell ref="QG2:QK3"/>
    <mergeCell ref="QL2:QL4"/>
    <mergeCell ref="QM2:QX2"/>
    <mergeCell ref="QY2:RJ2"/>
    <mergeCell ref="RK2:RS2"/>
    <mergeCell ref="QM3:QM4"/>
    <mergeCell ref="QN3:QN4"/>
    <mergeCell ref="QO3:QT3"/>
    <mergeCell ref="QU3:QX3"/>
    <mergeCell ref="QY3:QY4"/>
    <mergeCell ref="QZ3:QZ4"/>
    <mergeCell ref="RA3:RF3"/>
    <mergeCell ref="RG3:RJ3"/>
    <mergeCell ref="L3:L4"/>
    <mergeCell ref="M3:N3"/>
    <mergeCell ref="O3:O4"/>
    <mergeCell ref="P3:Q3"/>
    <mergeCell ref="R3:R4"/>
    <mergeCell ref="S3:U3"/>
    <mergeCell ref="V3:V4"/>
    <mergeCell ref="W3:X3"/>
    <mergeCell ref="Y3:Y4"/>
    <mergeCell ref="Z3:AA3"/>
    <mergeCell ref="AB3:AB4"/>
    <mergeCell ref="AC3:AF3"/>
    <mergeCell ref="AH3:AH4"/>
    <mergeCell ref="AI3:AJ3"/>
    <mergeCell ref="AK3:AK4"/>
    <mergeCell ref="AL3:AM3"/>
    <mergeCell ref="AN3:AN4"/>
    <mergeCell ref="AG2:AG4"/>
    <mergeCell ref="BS3:BS4"/>
    <mergeCell ref="BT3:BU3"/>
    <mergeCell ref="BV3:BV4"/>
    <mergeCell ref="BW3:BY3"/>
    <mergeCell ref="BZ3:CA3"/>
    <mergeCell ref="CB3:CB4"/>
    <mergeCell ref="CC3:CD3"/>
    <mergeCell ref="CE3:CE4"/>
    <mergeCell ref="CF3:CH3"/>
    <mergeCell ref="AX3:AX4"/>
    <mergeCell ref="AY3:BB3"/>
    <mergeCell ref="BC3:BD3"/>
    <mergeCell ref="BE3:BE4"/>
    <mergeCell ref="BF3:BG3"/>
    <mergeCell ref="BH3:BH4"/>
    <mergeCell ref="BI3:BL3"/>
    <mergeCell ref="BM3:BO3"/>
    <mergeCell ref="BQ3:BR3"/>
    <mergeCell ref="CX3:CZ3"/>
    <mergeCell ref="DB3:DD3"/>
    <mergeCell ref="DE3:DF3"/>
    <mergeCell ref="DG3:DG4"/>
    <mergeCell ref="DH3:DI3"/>
    <mergeCell ref="DJ3:DJ4"/>
    <mergeCell ref="DK3:DM3"/>
    <mergeCell ref="DN3:DO3"/>
    <mergeCell ref="DP3:DP4"/>
    <mergeCell ref="CI3:CJ3"/>
    <mergeCell ref="CK3:CK4"/>
    <mergeCell ref="CL3:CM3"/>
    <mergeCell ref="CN3:CN4"/>
    <mergeCell ref="CO3:CQ3"/>
    <mergeCell ref="CR3:CS3"/>
    <mergeCell ref="CT3:CT4"/>
    <mergeCell ref="CU3:CV3"/>
    <mergeCell ref="CW3:CW4"/>
    <mergeCell ref="EH3:EH4"/>
    <mergeCell ref="EI3:EJ3"/>
    <mergeCell ref="EK3:EK4"/>
    <mergeCell ref="EL3:EN3"/>
    <mergeCell ref="EP3:EQ3"/>
    <mergeCell ref="ER3:ER4"/>
    <mergeCell ref="ES3:ET3"/>
    <mergeCell ref="EU3:EU4"/>
    <mergeCell ref="EV3:EX3"/>
    <mergeCell ref="DQ3:DR3"/>
    <mergeCell ref="DS3:DS4"/>
    <mergeCell ref="DT3:DV3"/>
    <mergeCell ref="DW3:DX3"/>
    <mergeCell ref="DY3:DY4"/>
    <mergeCell ref="DZ3:EA3"/>
    <mergeCell ref="EB3:EB4"/>
    <mergeCell ref="EC3:EE3"/>
    <mergeCell ref="EF3:EG3"/>
    <mergeCell ref="FN3:FP3"/>
    <mergeCell ref="FQ3:FR3"/>
    <mergeCell ref="FS3:FS4"/>
    <mergeCell ref="FT3:FU3"/>
    <mergeCell ref="FV3:FV4"/>
    <mergeCell ref="FW3:FY3"/>
    <mergeCell ref="GA3:GB3"/>
    <mergeCell ref="GC3:GC4"/>
    <mergeCell ref="GD3:GE3"/>
    <mergeCell ref="EY3:EZ3"/>
    <mergeCell ref="FA3:FA4"/>
    <mergeCell ref="FB3:FC3"/>
    <mergeCell ref="FD3:FD4"/>
    <mergeCell ref="FE3:FG3"/>
    <mergeCell ref="FH3:FI3"/>
    <mergeCell ref="FJ3:FJ4"/>
    <mergeCell ref="FK3:FL3"/>
    <mergeCell ref="FM3:FM4"/>
    <mergeCell ref="GV3:GW3"/>
    <mergeCell ref="GX3:GX4"/>
    <mergeCell ref="GY3:HA3"/>
    <mergeCell ref="HB3:HC3"/>
    <mergeCell ref="HD3:HD4"/>
    <mergeCell ref="HE3:HF3"/>
    <mergeCell ref="HG3:HG4"/>
    <mergeCell ref="HH3:HJ3"/>
    <mergeCell ref="HL3:HM3"/>
    <mergeCell ref="GF3:GF4"/>
    <mergeCell ref="GG3:GI3"/>
    <mergeCell ref="GJ3:GK3"/>
    <mergeCell ref="GL3:GL4"/>
    <mergeCell ref="GM3:GN3"/>
    <mergeCell ref="GO3:GO4"/>
    <mergeCell ref="GP3:GR3"/>
    <mergeCell ref="GS3:GT3"/>
    <mergeCell ref="GU3:GU4"/>
    <mergeCell ref="ID3:IE3"/>
    <mergeCell ref="IF3:IF4"/>
    <mergeCell ref="IG3:IH3"/>
    <mergeCell ref="II3:II4"/>
    <mergeCell ref="IJ3:IL3"/>
    <mergeCell ref="IM3:IN3"/>
    <mergeCell ref="IO3:IO4"/>
    <mergeCell ref="IP3:IQ3"/>
    <mergeCell ref="IR3:IR4"/>
    <mergeCell ref="HN3:HN4"/>
    <mergeCell ref="HO3:HP3"/>
    <mergeCell ref="HQ3:HQ4"/>
    <mergeCell ref="HR3:HT3"/>
    <mergeCell ref="HU3:HV3"/>
    <mergeCell ref="HW3:HW4"/>
    <mergeCell ref="HX3:HY3"/>
    <mergeCell ref="HZ3:HZ4"/>
    <mergeCell ref="IA3:IC3"/>
    <mergeCell ref="JN3:JN4"/>
    <mergeCell ref="JO3:JP3"/>
    <mergeCell ref="JQ3:JQ4"/>
    <mergeCell ref="JR3:JT3"/>
    <mergeCell ref="JU3:JV3"/>
    <mergeCell ref="JW3:JW4"/>
    <mergeCell ref="JX3:JY3"/>
    <mergeCell ref="JZ3:JZ4"/>
    <mergeCell ref="KA3:KC3"/>
    <mergeCell ref="IS3:IU3"/>
    <mergeCell ref="IW3:IY3"/>
    <mergeCell ref="IZ3:JB3"/>
    <mergeCell ref="JC3:JD3"/>
    <mergeCell ref="JE3:JE4"/>
    <mergeCell ref="JF3:JG3"/>
    <mergeCell ref="JH3:JH4"/>
    <mergeCell ref="JI3:JK3"/>
    <mergeCell ref="JL3:JM3"/>
    <mergeCell ref="KT3:KV3"/>
    <mergeCell ref="KW3:KX3"/>
    <mergeCell ref="KY3:KY4"/>
    <mergeCell ref="KZ3:LA3"/>
    <mergeCell ref="LB3:LB4"/>
    <mergeCell ref="LC3:LE3"/>
    <mergeCell ref="LF3:LG3"/>
    <mergeCell ref="LH3:LH4"/>
    <mergeCell ref="LI3:LJ3"/>
    <mergeCell ref="KE3:KF3"/>
    <mergeCell ref="KG3:KG4"/>
    <mergeCell ref="KH3:KI3"/>
    <mergeCell ref="KJ3:KJ4"/>
    <mergeCell ref="KK3:KM3"/>
    <mergeCell ref="KN3:KO3"/>
    <mergeCell ref="KP3:KP4"/>
    <mergeCell ref="KQ3:KR3"/>
    <mergeCell ref="KS3:KS4"/>
    <mergeCell ref="SM3:SM4"/>
    <mergeCell ref="SN3:SN4"/>
    <mergeCell ref="SO3:SO4"/>
    <mergeCell ref="SP3:SP4"/>
    <mergeCell ref="SQ3:SQ4"/>
    <mergeCell ref="SR3:SR4"/>
    <mergeCell ref="RR3:RR4"/>
    <mergeCell ref="RS3:RS4"/>
    <mergeCell ref="RT3:RT4"/>
    <mergeCell ref="RU3:RU4"/>
    <mergeCell ref="RV3:RV4"/>
    <mergeCell ref="RW3:RW4"/>
    <mergeCell ref="RX3:RX4"/>
    <mergeCell ref="RY3:RY4"/>
    <mergeCell ref="RZ3:RZ4"/>
    <mergeCell ref="MQ3:MS3"/>
    <mergeCell ref="MU3:MV3"/>
    <mergeCell ref="MW3:MX3"/>
    <mergeCell ref="MY3:MZ3"/>
    <mergeCell ref="NA3:NB3"/>
    <mergeCell ref="OI3:OI4"/>
    <mergeCell ref="OJ3:OJ4"/>
    <mergeCell ref="OK3:OK4"/>
    <mergeCell ref="OL3:OL4"/>
    <mergeCell ref="SK2:SK4"/>
    <mergeCell ref="SL2:SL4"/>
    <mergeCell ref="SM2:SR2"/>
    <mergeCell ref="RK3:RK4"/>
    <mergeCell ref="RL3:RL4"/>
    <mergeCell ref="RM3:RM4"/>
    <mergeCell ref="RN3:RN4"/>
    <mergeCell ref="RO3:RO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workbookViewId="0">
      <selection activeCell="H10" sqref="H10"/>
    </sheetView>
  </sheetViews>
  <sheetFormatPr defaultRowHeight="15.75" x14ac:dyDescent="0.25"/>
  <cols>
    <col min="1" max="1" width="9.7109375" style="154" bestFit="1" customWidth="1"/>
    <col min="2" max="2" width="8.7109375" style="154" bestFit="1" customWidth="1"/>
    <col min="3" max="3" width="14.5703125" style="154" bestFit="1" customWidth="1"/>
    <col min="4" max="4" width="11.28515625" style="154" bestFit="1" customWidth="1"/>
    <col min="5" max="5" width="11" style="154" bestFit="1" customWidth="1"/>
    <col min="6" max="6" width="11.85546875" style="188" bestFit="1" customWidth="1"/>
    <col min="7" max="7" width="18.28515625" style="188" bestFit="1" customWidth="1"/>
    <col min="8" max="9" width="9.140625" style="154"/>
    <col min="10" max="10" width="7" style="154" bestFit="1" customWidth="1"/>
    <col min="11" max="11" width="6.140625" style="154" bestFit="1" customWidth="1"/>
    <col min="12" max="16384" width="9.140625" style="154"/>
  </cols>
  <sheetData>
    <row r="2" spans="1:7" x14ac:dyDescent="0.25">
      <c r="A2" s="194" t="s">
        <v>0</v>
      </c>
      <c r="B2" s="194" t="s">
        <v>2</v>
      </c>
      <c r="C2" s="194" t="s">
        <v>396</v>
      </c>
      <c r="D2" s="194" t="s">
        <v>4</v>
      </c>
      <c r="E2" s="194" t="s">
        <v>8</v>
      </c>
      <c r="F2" s="194" t="s">
        <v>53</v>
      </c>
      <c r="G2" s="194" t="s">
        <v>54</v>
      </c>
    </row>
    <row r="3" spans="1:7" x14ac:dyDescent="0.25">
      <c r="A3" s="313" t="s">
        <v>241</v>
      </c>
      <c r="B3" s="147" t="s">
        <v>254</v>
      </c>
      <c r="C3" s="196">
        <v>60.5</v>
      </c>
      <c r="D3" s="155">
        <v>41486</v>
      </c>
      <c r="E3" s="156">
        <v>12</v>
      </c>
      <c r="F3" s="157">
        <v>0.16666666666666666</v>
      </c>
      <c r="G3" s="158" t="s">
        <v>209</v>
      </c>
    </row>
    <row r="4" spans="1:7" s="163" customFormat="1" x14ac:dyDescent="0.25">
      <c r="A4" s="252"/>
      <c r="B4" s="159" t="s">
        <v>254</v>
      </c>
      <c r="C4" s="245">
        <v>60.5</v>
      </c>
      <c r="D4" s="160">
        <v>43285</v>
      </c>
      <c r="E4" s="161">
        <v>14</v>
      </c>
      <c r="F4" s="157">
        <v>0.15909090909090909</v>
      </c>
      <c r="G4" s="162" t="s">
        <v>209</v>
      </c>
    </row>
    <row r="5" spans="1:7" x14ac:dyDescent="0.25">
      <c r="A5" s="252"/>
      <c r="B5" s="147" t="s">
        <v>262</v>
      </c>
      <c r="C5" s="196">
        <v>38.6</v>
      </c>
      <c r="D5" s="148">
        <v>41488</v>
      </c>
      <c r="E5" s="156">
        <v>14</v>
      </c>
      <c r="F5" s="157">
        <v>0.26315789473684209</v>
      </c>
      <c r="G5" s="158" t="s">
        <v>209</v>
      </c>
    </row>
    <row r="6" spans="1:7" x14ac:dyDescent="0.25">
      <c r="A6" s="252"/>
      <c r="B6" s="147" t="s">
        <v>269</v>
      </c>
      <c r="C6" s="196">
        <v>15.3</v>
      </c>
      <c r="D6" s="148">
        <v>41488</v>
      </c>
      <c r="E6" s="156">
        <v>16</v>
      </c>
      <c r="F6" s="164">
        <v>0.45238095238095238</v>
      </c>
      <c r="G6" s="165" t="s">
        <v>223</v>
      </c>
    </row>
    <row r="7" spans="1:7" s="163" customFormat="1" x14ac:dyDescent="0.25">
      <c r="A7" s="312"/>
      <c r="B7" s="159" t="s">
        <v>269</v>
      </c>
      <c r="C7" s="196">
        <v>15.2</v>
      </c>
      <c r="D7" s="160">
        <v>43291</v>
      </c>
      <c r="E7" s="161">
        <v>13</v>
      </c>
      <c r="F7" s="166">
        <v>0.40476190476190477</v>
      </c>
      <c r="G7" s="167" t="s">
        <v>226</v>
      </c>
    </row>
    <row r="8" spans="1:7" s="173" customFormat="1" ht="13.5" customHeight="1" x14ac:dyDescent="0.25">
      <c r="A8" s="168"/>
      <c r="B8" s="169"/>
      <c r="C8" s="169"/>
      <c r="D8" s="170"/>
      <c r="E8" s="169"/>
      <c r="F8" s="171">
        <v>0.3</v>
      </c>
      <c r="G8" s="172"/>
    </row>
    <row r="9" spans="1:7" s="178" customFormat="1" x14ac:dyDescent="0.25">
      <c r="A9" s="174"/>
      <c r="B9" s="175"/>
      <c r="C9" s="175"/>
      <c r="D9" s="176"/>
      <c r="E9" s="169"/>
      <c r="F9" s="177"/>
      <c r="G9" s="177"/>
    </row>
    <row r="10" spans="1:7" x14ac:dyDescent="0.25">
      <c r="A10" s="194" t="s">
        <v>0</v>
      </c>
      <c r="B10" s="194" t="s">
        <v>2</v>
      </c>
      <c r="C10" s="194" t="s">
        <v>396</v>
      </c>
      <c r="D10" s="194" t="s">
        <v>4</v>
      </c>
      <c r="E10" s="194" t="s">
        <v>8</v>
      </c>
      <c r="F10" s="194" t="s">
        <v>53</v>
      </c>
      <c r="G10" s="194" t="s">
        <v>54</v>
      </c>
    </row>
    <row r="11" spans="1:7" s="163" customFormat="1" x14ac:dyDescent="0.25">
      <c r="A11" s="250" t="s">
        <v>241</v>
      </c>
      <c r="B11" s="159" t="s">
        <v>280</v>
      </c>
      <c r="C11" s="244">
        <v>52.9</v>
      </c>
      <c r="D11" s="160">
        <v>44406</v>
      </c>
      <c r="E11" s="161">
        <v>13</v>
      </c>
      <c r="F11" s="164">
        <v>0.52777777777777779</v>
      </c>
      <c r="G11" s="165" t="s">
        <v>223</v>
      </c>
    </row>
    <row r="12" spans="1:7" x14ac:dyDescent="0.25">
      <c r="A12" s="252"/>
      <c r="B12" s="147" t="s">
        <v>286</v>
      </c>
      <c r="C12" s="198">
        <v>37.700000000000003</v>
      </c>
      <c r="D12" s="148">
        <v>44406</v>
      </c>
      <c r="E12" s="156">
        <v>12</v>
      </c>
      <c r="F12" s="164">
        <v>0.66666666666666663</v>
      </c>
      <c r="G12" s="165" t="s">
        <v>223</v>
      </c>
    </row>
    <row r="13" spans="1:7" x14ac:dyDescent="0.25">
      <c r="A13" s="252"/>
      <c r="B13" s="147" t="s">
        <v>284</v>
      </c>
      <c r="C13" s="198">
        <v>27.6</v>
      </c>
      <c r="D13" s="148">
        <v>44405</v>
      </c>
      <c r="E13" s="156">
        <v>16</v>
      </c>
      <c r="F13" s="179">
        <v>0.79411764705882348</v>
      </c>
      <c r="G13" s="180" t="s">
        <v>219</v>
      </c>
    </row>
    <row r="14" spans="1:7" x14ac:dyDescent="0.25">
      <c r="A14" s="252"/>
      <c r="B14" s="147" t="s">
        <v>269</v>
      </c>
      <c r="C14" s="198">
        <v>15.2</v>
      </c>
      <c r="D14" s="148">
        <v>44405</v>
      </c>
      <c r="E14" s="156">
        <v>12</v>
      </c>
      <c r="F14" s="157">
        <v>0.13636363636363635</v>
      </c>
      <c r="G14" s="158" t="s">
        <v>209</v>
      </c>
    </row>
    <row r="15" spans="1:7" x14ac:dyDescent="0.25">
      <c r="A15" s="312"/>
      <c r="B15" s="147" t="s">
        <v>285</v>
      </c>
      <c r="C15" s="198">
        <v>11.5</v>
      </c>
      <c r="D15" s="148">
        <v>44405</v>
      </c>
      <c r="E15" s="156">
        <v>8</v>
      </c>
      <c r="F15" s="181"/>
      <c r="G15" s="182" t="s">
        <v>229</v>
      </c>
    </row>
    <row r="16" spans="1:7" s="178" customFormat="1" x14ac:dyDescent="0.25">
      <c r="A16" s="183"/>
      <c r="B16" s="184"/>
      <c r="C16" s="184"/>
      <c r="D16" s="176"/>
      <c r="E16" s="185"/>
      <c r="F16" s="186">
        <v>0.53</v>
      </c>
      <c r="G16" s="177"/>
    </row>
    <row r="17" spans="1:7" s="178" customFormat="1" x14ac:dyDescent="0.25">
      <c r="A17" s="174"/>
      <c r="B17" s="175"/>
      <c r="C17" s="175"/>
      <c r="D17" s="176"/>
      <c r="E17" s="169"/>
      <c r="F17" s="177"/>
      <c r="G17" s="177"/>
    </row>
    <row r="18" spans="1:7" s="173" customFormat="1" ht="13.5" customHeight="1" x14ac:dyDescent="0.25">
      <c r="A18" s="168"/>
      <c r="B18" s="169"/>
      <c r="C18" s="169"/>
      <c r="D18" s="170"/>
      <c r="E18" s="169"/>
      <c r="F18" s="171"/>
      <c r="G18" s="172"/>
    </row>
    <row r="19" spans="1:7" s="178" customFormat="1" x14ac:dyDescent="0.25">
      <c r="A19" s="174"/>
      <c r="B19" s="175"/>
      <c r="C19" s="175"/>
      <c r="D19" s="176"/>
      <c r="E19" s="169"/>
      <c r="F19" s="177"/>
      <c r="G19" s="177"/>
    </row>
    <row r="20" spans="1:7" s="178" customFormat="1" x14ac:dyDescent="0.25">
      <c r="A20" s="187"/>
      <c r="B20" s="184"/>
      <c r="C20" s="184"/>
      <c r="D20" s="170"/>
      <c r="E20" s="185"/>
      <c r="F20" s="171"/>
      <c r="G20" s="177"/>
    </row>
    <row r="21" spans="1:7" s="178" customFormat="1" x14ac:dyDescent="0.25">
      <c r="B21" s="184"/>
      <c r="C21" s="184"/>
      <c r="D21" s="170"/>
      <c r="E21" s="185"/>
      <c r="F21" s="171"/>
      <c r="G21" s="177"/>
    </row>
    <row r="22" spans="1:7" s="178" customFormat="1" x14ac:dyDescent="0.25">
      <c r="A22" s="187"/>
      <c r="B22" s="184"/>
      <c r="C22" s="184"/>
      <c r="D22" s="170"/>
      <c r="E22" s="185"/>
      <c r="F22" s="171"/>
      <c r="G22" s="177"/>
    </row>
    <row r="23" spans="1:7" s="178" customFormat="1" x14ac:dyDescent="0.25">
      <c r="B23" s="169"/>
      <c r="C23" s="169"/>
      <c r="D23" s="176"/>
      <c r="E23" s="169"/>
      <c r="F23" s="172"/>
      <c r="G23" s="172"/>
    </row>
    <row r="24" spans="1:7" s="178" customFormat="1" x14ac:dyDescent="0.25">
      <c r="B24" s="169"/>
      <c r="C24" s="169"/>
      <c r="D24" s="176"/>
      <c r="E24" s="169"/>
      <c r="F24" s="172"/>
      <c r="G24" s="172"/>
    </row>
    <row r="25" spans="1:7" s="178" customFormat="1" x14ac:dyDescent="0.25">
      <c r="B25" s="169"/>
      <c r="C25" s="169"/>
      <c r="D25" s="176"/>
      <c r="E25" s="169"/>
      <c r="F25" s="172"/>
      <c r="G25" s="172"/>
    </row>
    <row r="26" spans="1:7" s="178" customFormat="1" x14ac:dyDescent="0.25">
      <c r="B26" s="169"/>
      <c r="C26" s="169"/>
      <c r="D26" s="176"/>
      <c r="E26" s="169"/>
      <c r="F26" s="172"/>
      <c r="G26" s="172"/>
    </row>
    <row r="27" spans="1:7" s="178" customFormat="1" x14ac:dyDescent="0.25">
      <c r="B27" s="169"/>
      <c r="C27" s="169"/>
      <c r="D27" s="176"/>
      <c r="E27" s="169"/>
      <c r="F27" s="172"/>
      <c r="G27" s="172"/>
    </row>
    <row r="28" spans="1:7" s="178" customFormat="1" x14ac:dyDescent="0.25">
      <c r="B28" s="169"/>
      <c r="C28" s="169"/>
      <c r="D28" s="176"/>
      <c r="E28" s="169"/>
      <c r="F28" s="172"/>
      <c r="G28" s="172"/>
    </row>
    <row r="29" spans="1:7" s="178" customFormat="1" x14ac:dyDescent="0.25">
      <c r="B29" s="169"/>
      <c r="C29" s="169"/>
      <c r="D29" s="176"/>
      <c r="E29" s="169"/>
      <c r="F29" s="172"/>
      <c r="G29" s="172"/>
    </row>
  </sheetData>
  <mergeCells count="2">
    <mergeCell ref="A11:A15"/>
    <mergeCell ref="A3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FÜKE-1</vt:lpstr>
      <vt:lpstr>FÜKE-2</vt:lpstr>
      <vt:lpstr>FÜKE-3</vt:lpstr>
      <vt:lpstr>FÜBE</vt:lpstr>
      <vt:lpstr>MAFÜ</vt:lpstr>
      <vt:lpstr>SUSE</vt:lpstr>
      <vt:lpstr>KALA</vt:lpstr>
      <vt:lpstr>KALA-2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</dc:creator>
  <cp:lastModifiedBy>Rein</cp:lastModifiedBy>
  <dcterms:created xsi:type="dcterms:W3CDTF">2022-02-13T20:14:18Z</dcterms:created>
  <dcterms:modified xsi:type="dcterms:W3CDTF">2022-05-08T12:10:18Z</dcterms:modified>
</cp:coreProperties>
</file>